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Shear Stress\bedload_tauc\"/>
    </mc:Choice>
  </mc:AlternateContent>
  <xr:revisionPtr revIDLastSave="0" documentId="13_ncr:1_{5E15671B-F4DD-4FD7-B4F8-A956E73685BA}" xr6:coauthVersionLast="47" xr6:coauthVersionMax="47" xr10:uidLastSave="{00000000-0000-0000-0000-000000000000}"/>
  <bookViews>
    <workbookView xWindow="-25320" yWindow="195" windowWidth="25440" windowHeight="15390" activeTab="2" xr2:uid="{3E16E29A-D0FE-4C27-A7A7-0122C151A299}"/>
  </bookViews>
  <sheets>
    <sheet name="Dg-Ds Calculation" sheetId="2" r:id="rId1"/>
    <sheet name="Dimensionless Tau ri" sheetId="1" r:id="rId2"/>
    <sheet name="Dimensional Tau r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19" i="1"/>
  <c r="F27" i="2"/>
  <c r="G13" i="3"/>
  <c r="G12" i="3"/>
  <c r="C3" i="3"/>
  <c r="G7" i="3"/>
  <c r="F7" i="3"/>
  <c r="E7" i="3"/>
  <c r="D7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C4" i="3"/>
  <c r="C5" i="3"/>
  <c r="C6" i="3"/>
  <c r="F2" i="1"/>
  <c r="F29" i="2"/>
  <c r="N36" i="1"/>
  <c r="N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H18" i="1"/>
  <c r="F28" i="2"/>
  <c r="H31" i="2"/>
  <c r="H29" i="2"/>
  <c r="I31" i="2"/>
  <c r="I29" i="2"/>
  <c r="K18" i="2"/>
  <c r="K19" i="2" s="1"/>
  <c r="K20" i="2" s="1"/>
  <c r="K21" i="2" s="1"/>
  <c r="K22" i="2" s="1"/>
  <c r="K23" i="2" s="1"/>
  <c r="K24" i="2" s="1"/>
  <c r="K25" i="2" s="1"/>
  <c r="K26" i="2" s="1"/>
  <c r="K17" i="2"/>
  <c r="J17" i="2"/>
  <c r="K16" i="2"/>
  <c r="J18" i="2"/>
  <c r="J19" i="2"/>
  <c r="J20" i="2"/>
  <c r="J21" i="2"/>
  <c r="J22" i="2"/>
  <c r="J23" i="2"/>
  <c r="J24" i="2"/>
  <c r="J27" i="2" s="1"/>
  <c r="J25" i="2"/>
  <c r="J26" i="2"/>
  <c r="J16" i="2"/>
  <c r="I27" i="2"/>
  <c r="K30" i="2"/>
  <c r="K11" i="2"/>
  <c r="K3" i="2"/>
  <c r="J4" i="2"/>
  <c r="J5" i="2"/>
  <c r="J6" i="2"/>
  <c r="J7" i="2"/>
  <c r="J3" i="2"/>
  <c r="I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23" i="2" l="1"/>
  <c r="J8" i="2" l="1"/>
  <c r="K4" i="2"/>
  <c r="K5" i="2" s="1"/>
  <c r="K6" i="2" s="1"/>
  <c r="K7" i="2" s="1"/>
  <c r="I7" i="1" l="1"/>
  <c r="I15" i="1"/>
  <c r="I11" i="1"/>
  <c r="I3" i="1"/>
  <c r="J34" i="1" s="1"/>
  <c r="H14" i="1"/>
  <c r="H10" i="1"/>
  <c r="H6" i="1"/>
  <c r="H2" i="1"/>
  <c r="A3" i="1"/>
  <c r="C3" i="1" s="1"/>
  <c r="K34" i="1" l="1"/>
  <c r="L34" i="1"/>
  <c r="M34" i="1"/>
  <c r="B2" i="1"/>
  <c r="C2" i="1"/>
  <c r="D3" i="1"/>
  <c r="D2" i="1"/>
  <c r="E2" i="1"/>
  <c r="A4" i="1"/>
  <c r="E4" i="1" s="1"/>
  <c r="B3" i="1"/>
  <c r="E3" i="1"/>
  <c r="C4" i="1" l="1"/>
  <c r="M36" i="1"/>
  <c r="L36" i="1"/>
  <c r="K36" i="1"/>
  <c r="J36" i="1"/>
  <c r="D4" i="1"/>
  <c r="B4" i="1"/>
  <c r="A5" i="1"/>
  <c r="A6" i="1" l="1"/>
  <c r="B5" i="1"/>
  <c r="D5" i="1"/>
  <c r="C5" i="1"/>
  <c r="E5" i="1"/>
  <c r="A7" i="1" l="1"/>
  <c r="B6" i="1"/>
  <c r="D6" i="1"/>
  <c r="E6" i="1"/>
  <c r="C6" i="1"/>
  <c r="A8" i="1" l="1"/>
  <c r="C7" i="1"/>
  <c r="E7" i="1"/>
  <c r="B7" i="1"/>
  <c r="D7" i="1"/>
  <c r="A9" i="1" l="1"/>
  <c r="B8" i="1"/>
  <c r="E8" i="1"/>
  <c r="C8" i="1"/>
  <c r="D8" i="1"/>
  <c r="A10" i="1" l="1"/>
  <c r="B9" i="1"/>
  <c r="D9" i="1"/>
  <c r="C9" i="1"/>
  <c r="E9" i="1"/>
  <c r="A11" i="1" l="1"/>
  <c r="C10" i="1"/>
  <c r="D10" i="1"/>
  <c r="E10" i="1"/>
  <c r="B10" i="1"/>
  <c r="A12" i="1" l="1"/>
  <c r="C11" i="1"/>
  <c r="E11" i="1"/>
  <c r="B11" i="1"/>
  <c r="D11" i="1"/>
  <c r="A13" i="1" l="1"/>
  <c r="B12" i="1"/>
  <c r="C12" i="1"/>
  <c r="E12" i="1"/>
  <c r="D12" i="1"/>
  <c r="A14" i="1" l="1"/>
  <c r="B13" i="1"/>
  <c r="C13" i="1"/>
  <c r="D13" i="1"/>
  <c r="E13" i="1"/>
  <c r="A15" i="1" l="1"/>
  <c r="E14" i="1"/>
  <c r="C14" i="1"/>
  <c r="B14" i="1"/>
  <c r="D14" i="1"/>
  <c r="A16" i="1" l="1"/>
  <c r="C15" i="1"/>
  <c r="E15" i="1"/>
  <c r="B15" i="1"/>
  <c r="D15" i="1"/>
  <c r="A17" i="1" l="1"/>
  <c r="B16" i="1"/>
  <c r="C16" i="1"/>
  <c r="D16" i="1"/>
  <c r="E16" i="1"/>
  <c r="A18" i="1" l="1"/>
  <c r="B17" i="1"/>
  <c r="D17" i="1"/>
  <c r="C17" i="1"/>
  <c r="E17" i="1"/>
  <c r="A19" i="1" l="1"/>
  <c r="C18" i="1"/>
  <c r="D18" i="1"/>
  <c r="E18" i="1"/>
  <c r="B18" i="1"/>
  <c r="A20" i="1" l="1"/>
  <c r="C19" i="1"/>
  <c r="B19" i="1"/>
  <c r="D19" i="1"/>
  <c r="E19" i="1"/>
  <c r="A21" i="1" l="1"/>
  <c r="B20" i="1"/>
  <c r="E20" i="1"/>
  <c r="D20" i="1"/>
  <c r="C20" i="1"/>
  <c r="A22" i="1" l="1"/>
  <c r="B21" i="1"/>
  <c r="D21" i="1"/>
  <c r="E21" i="1"/>
  <c r="C21" i="1"/>
  <c r="A23" i="1" l="1"/>
  <c r="E22" i="1"/>
  <c r="C22" i="1"/>
  <c r="B22" i="1"/>
  <c r="D22" i="1"/>
  <c r="A24" i="1" l="1"/>
  <c r="C23" i="1"/>
  <c r="E23" i="1"/>
  <c r="B23" i="1"/>
  <c r="D23" i="1"/>
  <c r="A25" i="1" l="1"/>
  <c r="B24" i="1"/>
  <c r="C24" i="1"/>
  <c r="D24" i="1"/>
  <c r="E24" i="1"/>
  <c r="A26" i="1" l="1"/>
  <c r="B25" i="1"/>
  <c r="C25" i="1"/>
  <c r="E25" i="1"/>
  <c r="D25" i="1"/>
  <c r="A27" i="1" l="1"/>
  <c r="D26" i="1"/>
  <c r="E26" i="1"/>
  <c r="B26" i="1"/>
  <c r="C26" i="1"/>
  <c r="A28" i="1" l="1"/>
  <c r="C27" i="1"/>
  <c r="E27" i="1"/>
  <c r="B27" i="1"/>
  <c r="D27" i="1"/>
  <c r="A29" i="1" l="1"/>
  <c r="B28" i="1"/>
  <c r="E28" i="1"/>
  <c r="D28" i="1"/>
  <c r="C28" i="1"/>
  <c r="A30" i="1" l="1"/>
  <c r="B29" i="1"/>
  <c r="D29" i="1"/>
  <c r="E29" i="1"/>
  <c r="C29" i="1"/>
  <c r="A31" i="1" l="1"/>
  <c r="E30" i="1"/>
  <c r="C30" i="1"/>
  <c r="D30" i="1"/>
  <c r="B30" i="1"/>
  <c r="A32" i="1" l="1"/>
  <c r="C31" i="1"/>
  <c r="E31" i="1"/>
  <c r="B31" i="1"/>
  <c r="D31" i="1"/>
  <c r="A33" i="1" l="1"/>
  <c r="B32" i="1"/>
  <c r="C32" i="1"/>
  <c r="D32" i="1"/>
  <c r="E32" i="1"/>
  <c r="A34" i="1" l="1"/>
  <c r="B33" i="1"/>
  <c r="E33" i="1"/>
  <c r="D33" i="1"/>
  <c r="C33" i="1"/>
  <c r="A35" i="1" l="1"/>
  <c r="B34" i="1"/>
  <c r="C34" i="1"/>
  <c r="D34" i="1"/>
  <c r="E34" i="1"/>
  <c r="A36" i="1" l="1"/>
  <c r="C35" i="1"/>
  <c r="D35" i="1"/>
  <c r="B35" i="1"/>
  <c r="E35" i="1"/>
  <c r="A37" i="1" l="1"/>
  <c r="B36" i="1"/>
  <c r="E36" i="1"/>
  <c r="D36" i="1"/>
  <c r="C36" i="1"/>
  <c r="A38" i="1" l="1"/>
  <c r="B37" i="1"/>
  <c r="D37" i="1"/>
  <c r="E37" i="1"/>
  <c r="C37" i="1"/>
  <c r="A39" i="1" l="1"/>
  <c r="E38" i="1"/>
  <c r="C38" i="1"/>
  <c r="D38" i="1"/>
  <c r="B38" i="1"/>
  <c r="A40" i="1" l="1"/>
  <c r="C39" i="1"/>
  <c r="B39" i="1"/>
  <c r="D39" i="1"/>
  <c r="E39" i="1"/>
  <c r="A41" i="1" l="1"/>
  <c r="B40" i="1"/>
  <c r="C40" i="1"/>
  <c r="D40" i="1"/>
  <c r="E40" i="1"/>
  <c r="A42" i="1" l="1"/>
  <c r="B41" i="1"/>
  <c r="D41" i="1"/>
  <c r="C41" i="1"/>
  <c r="E41" i="1"/>
  <c r="A43" i="1" l="1"/>
  <c r="B42" i="1"/>
  <c r="C42" i="1"/>
  <c r="D42" i="1"/>
  <c r="E42" i="1"/>
  <c r="A44" i="1" l="1"/>
  <c r="C43" i="1"/>
  <c r="D43" i="1"/>
  <c r="E43" i="1"/>
  <c r="B43" i="1"/>
  <c r="A45" i="1" l="1"/>
  <c r="B44" i="1"/>
  <c r="E44" i="1"/>
  <c r="D44" i="1"/>
  <c r="C44" i="1"/>
  <c r="A46" i="1" l="1"/>
  <c r="B45" i="1"/>
  <c r="E45" i="1"/>
  <c r="C45" i="1"/>
  <c r="D45" i="1"/>
  <c r="A47" i="1" l="1"/>
  <c r="C46" i="1"/>
  <c r="E46" i="1"/>
  <c r="B46" i="1"/>
  <c r="D46" i="1"/>
  <c r="A48" i="1" l="1"/>
  <c r="C47" i="1"/>
  <c r="B47" i="1"/>
  <c r="D47" i="1"/>
  <c r="E47" i="1"/>
  <c r="A49" i="1" l="1"/>
  <c r="B48" i="1"/>
  <c r="D48" i="1"/>
  <c r="E48" i="1"/>
  <c r="C48" i="1"/>
  <c r="A50" i="1" l="1"/>
  <c r="B49" i="1"/>
  <c r="D49" i="1"/>
  <c r="C49" i="1"/>
  <c r="E49" i="1"/>
  <c r="A51" i="1" l="1"/>
  <c r="C50" i="1"/>
  <c r="B50" i="1"/>
  <c r="D50" i="1"/>
  <c r="E50" i="1"/>
  <c r="A52" i="1" l="1"/>
  <c r="C51" i="1"/>
  <c r="D51" i="1"/>
  <c r="E51" i="1"/>
  <c r="B51" i="1"/>
  <c r="A53" i="1" l="1"/>
  <c r="B52" i="1"/>
  <c r="E52" i="1"/>
  <c r="D52" i="1"/>
  <c r="C52" i="1"/>
  <c r="A54" i="1" l="1"/>
  <c r="B53" i="1"/>
  <c r="D53" i="1"/>
  <c r="E53" i="1"/>
  <c r="C53" i="1"/>
  <c r="A55" i="1" l="1"/>
  <c r="C54" i="1"/>
  <c r="B54" i="1"/>
  <c r="D54" i="1"/>
  <c r="E54" i="1"/>
  <c r="A56" i="1" l="1"/>
  <c r="C55" i="1"/>
  <c r="E55" i="1"/>
  <c r="B55" i="1"/>
  <c r="D55" i="1"/>
  <c r="A57" i="1" l="1"/>
  <c r="B56" i="1"/>
  <c r="E56" i="1"/>
  <c r="C56" i="1"/>
  <c r="D56" i="1"/>
  <c r="A58" i="1" l="1"/>
  <c r="B57" i="1"/>
  <c r="D57" i="1"/>
  <c r="C57" i="1"/>
  <c r="E57" i="1"/>
  <c r="A59" i="1" l="1"/>
  <c r="C58" i="1"/>
  <c r="B58" i="1"/>
  <c r="D58" i="1"/>
  <c r="E58" i="1"/>
  <c r="A60" i="1" l="1"/>
  <c r="C59" i="1"/>
  <c r="E59" i="1"/>
  <c r="D59" i="1"/>
  <c r="B59" i="1"/>
  <c r="A61" i="1" l="1"/>
  <c r="B60" i="1"/>
  <c r="E60" i="1"/>
  <c r="D60" i="1"/>
  <c r="C60" i="1"/>
  <c r="A62" i="1" l="1"/>
  <c r="B61" i="1"/>
  <c r="E61" i="1"/>
  <c r="C61" i="1"/>
  <c r="D61" i="1"/>
  <c r="A63" i="1" l="1"/>
  <c r="C62" i="1"/>
  <c r="B62" i="1"/>
  <c r="D62" i="1"/>
  <c r="E62" i="1"/>
  <c r="A64" i="1" l="1"/>
  <c r="C63" i="1"/>
  <c r="D63" i="1"/>
  <c r="E63" i="1"/>
  <c r="B63" i="1"/>
  <c r="A65" i="1" l="1"/>
  <c r="B64" i="1"/>
  <c r="E64" i="1"/>
  <c r="C64" i="1"/>
  <c r="D64" i="1"/>
  <c r="A66" i="1" l="1"/>
  <c r="B65" i="1"/>
  <c r="E65" i="1"/>
  <c r="D65" i="1"/>
  <c r="C65" i="1"/>
  <c r="A67" i="1" l="1"/>
  <c r="C66" i="1"/>
  <c r="E66" i="1"/>
  <c r="D66" i="1"/>
  <c r="B66" i="1"/>
  <c r="A68" i="1" l="1"/>
  <c r="C67" i="1"/>
  <c r="D67" i="1"/>
  <c r="E67" i="1"/>
  <c r="B67" i="1"/>
  <c r="A69" i="1" l="1"/>
  <c r="B68" i="1"/>
  <c r="C68" i="1"/>
  <c r="D68" i="1"/>
  <c r="E68" i="1"/>
  <c r="A70" i="1" l="1"/>
  <c r="B69" i="1"/>
  <c r="C69" i="1"/>
  <c r="D69" i="1"/>
  <c r="E69" i="1"/>
  <c r="A71" i="1" l="1"/>
  <c r="C70" i="1"/>
  <c r="E70" i="1"/>
  <c r="B70" i="1"/>
  <c r="D70" i="1"/>
  <c r="A72" i="1" l="1"/>
  <c r="C71" i="1"/>
  <c r="E71" i="1"/>
  <c r="B71" i="1"/>
  <c r="D71" i="1"/>
  <c r="A73" i="1" l="1"/>
  <c r="B72" i="1"/>
  <c r="C72" i="1"/>
  <c r="D72" i="1"/>
  <c r="E72" i="1"/>
  <c r="B73" i="1" l="1"/>
  <c r="A74" i="1"/>
  <c r="D73" i="1"/>
  <c r="E73" i="1"/>
  <c r="C73" i="1"/>
  <c r="C74" i="1" l="1"/>
  <c r="A75" i="1"/>
  <c r="D74" i="1"/>
  <c r="E74" i="1"/>
  <c r="B74" i="1"/>
  <c r="A76" i="1" l="1"/>
  <c r="C75" i="1"/>
  <c r="E75" i="1"/>
  <c r="B75" i="1"/>
  <c r="D75" i="1"/>
  <c r="A77" i="1" l="1"/>
  <c r="B76" i="1"/>
  <c r="C76" i="1"/>
  <c r="E76" i="1"/>
  <c r="D76" i="1"/>
  <c r="A78" i="1" l="1"/>
  <c r="B77" i="1"/>
  <c r="D77" i="1"/>
  <c r="E77" i="1"/>
  <c r="C77" i="1"/>
  <c r="A79" i="1" l="1"/>
  <c r="C78" i="1"/>
  <c r="E78" i="1"/>
  <c r="B78" i="1"/>
  <c r="D78" i="1"/>
  <c r="A80" i="1" l="1"/>
  <c r="C79" i="1"/>
  <c r="E79" i="1"/>
  <c r="B79" i="1"/>
  <c r="D79" i="1"/>
  <c r="A81" i="1" l="1"/>
  <c r="B80" i="1"/>
  <c r="C80" i="1"/>
  <c r="D80" i="1"/>
  <c r="E80" i="1"/>
  <c r="A82" i="1" l="1"/>
  <c r="B81" i="1"/>
  <c r="C81" i="1"/>
  <c r="E81" i="1"/>
  <c r="D81" i="1"/>
  <c r="A83" i="1" l="1"/>
  <c r="C82" i="1"/>
  <c r="D82" i="1"/>
  <c r="E82" i="1"/>
  <c r="B82" i="1"/>
  <c r="A84" i="1" l="1"/>
  <c r="C83" i="1"/>
  <c r="B83" i="1"/>
  <c r="D83" i="1"/>
  <c r="E83" i="1"/>
  <c r="B84" i="1" l="1"/>
  <c r="A85" i="1"/>
  <c r="C84" i="1"/>
  <c r="E84" i="1"/>
  <c r="D84" i="1"/>
  <c r="B85" i="1" l="1"/>
  <c r="A86" i="1"/>
  <c r="E85" i="1"/>
  <c r="C85" i="1"/>
  <c r="D85" i="1"/>
  <c r="A87" i="1" l="1"/>
  <c r="C86" i="1"/>
  <c r="E86" i="1"/>
  <c r="B86" i="1"/>
  <c r="D86" i="1"/>
  <c r="A88" i="1" l="1"/>
  <c r="C87" i="1"/>
  <c r="D87" i="1"/>
  <c r="E87" i="1"/>
  <c r="B87" i="1"/>
  <c r="B88" i="1" l="1"/>
  <c r="A89" i="1"/>
  <c r="C88" i="1"/>
  <c r="D88" i="1"/>
  <c r="E88" i="1"/>
  <c r="B89" i="1" l="1"/>
  <c r="A90" i="1"/>
  <c r="C89" i="1"/>
  <c r="E89" i="1"/>
  <c r="D89" i="1"/>
  <c r="A91" i="1" l="1"/>
  <c r="C90" i="1"/>
  <c r="D90" i="1"/>
  <c r="E90" i="1"/>
  <c r="B90" i="1"/>
  <c r="A92" i="1" l="1"/>
  <c r="C91" i="1"/>
  <c r="B91" i="1"/>
  <c r="E91" i="1"/>
  <c r="D91" i="1"/>
  <c r="A93" i="1" l="1"/>
  <c r="B92" i="1"/>
  <c r="E92" i="1"/>
  <c r="D92" i="1"/>
  <c r="C92" i="1"/>
  <c r="A94" i="1" l="1"/>
  <c r="B93" i="1"/>
  <c r="D93" i="1"/>
  <c r="E93" i="1"/>
  <c r="C93" i="1"/>
  <c r="A95" i="1" l="1"/>
  <c r="C94" i="1"/>
  <c r="D94" i="1"/>
  <c r="E94" i="1"/>
  <c r="B94" i="1"/>
  <c r="A96" i="1" l="1"/>
  <c r="C95" i="1"/>
  <c r="E95" i="1"/>
  <c r="B95" i="1"/>
  <c r="D95" i="1"/>
  <c r="A97" i="1" l="1"/>
  <c r="B96" i="1"/>
  <c r="C96" i="1"/>
  <c r="D96" i="1"/>
  <c r="E96" i="1"/>
  <c r="A98" i="1" l="1"/>
  <c r="B97" i="1"/>
  <c r="C97" i="1"/>
  <c r="D97" i="1"/>
  <c r="E97" i="1"/>
  <c r="A99" i="1" l="1"/>
  <c r="C98" i="1"/>
  <c r="B98" i="1"/>
  <c r="D98" i="1"/>
  <c r="E98" i="1"/>
  <c r="A100" i="1" l="1"/>
  <c r="C99" i="1"/>
  <c r="B99" i="1"/>
  <c r="D99" i="1"/>
  <c r="E99" i="1"/>
  <c r="A101" i="1" l="1"/>
  <c r="B100" i="1"/>
  <c r="E100" i="1"/>
  <c r="D100" i="1"/>
  <c r="C100" i="1"/>
  <c r="B101" i="1" l="1"/>
  <c r="D101" i="1"/>
  <c r="E101" i="1"/>
  <c r="C101" i="1"/>
</calcChain>
</file>

<file path=xl/sharedStrings.xml><?xml version="1.0" encoding="utf-8"?>
<sst xmlns="http://schemas.openxmlformats.org/spreadsheetml/2006/main" count="63" uniqueCount="43">
  <si>
    <t>Fs</t>
  </si>
  <si>
    <t>Tri0</t>
  </si>
  <si>
    <t>Tri1</t>
  </si>
  <si>
    <t>Sand Tau</t>
  </si>
  <si>
    <t>Tri (Dg/Ds = 10)</t>
  </si>
  <si>
    <t>Tri (Dg/Ds = 20)</t>
  </si>
  <si>
    <t>Tri (Dg/Ds = 35)</t>
  </si>
  <si>
    <t>Tri (Dg/Ds = 50)</t>
  </si>
  <si>
    <t xml:space="preserve">For La Jara: </t>
  </si>
  <si>
    <t>BED GSD</t>
  </si>
  <si>
    <t>Size (mm)</t>
  </si>
  <si>
    <t>Proportion</t>
  </si>
  <si>
    <t>Cum</t>
  </si>
  <si>
    <t>Fines</t>
  </si>
  <si>
    <t>D50</t>
  </si>
  <si>
    <t>Frequency</t>
  </si>
  <si>
    <t>Size</t>
  </si>
  <si>
    <t>Freq</t>
  </si>
  <si>
    <t>SAND (0.5 - 2 mm)</t>
  </si>
  <si>
    <t>TOTAL</t>
  </si>
  <si>
    <t>Prop</t>
  </si>
  <si>
    <t>Cum Prop</t>
  </si>
  <si>
    <t>Sand D50</t>
  </si>
  <si>
    <t>GRAVEL (2 - 64 mm)</t>
  </si>
  <si>
    <t>Gravel D50</t>
  </si>
  <si>
    <t>Dg</t>
  </si>
  <si>
    <t>Ds</t>
  </si>
  <si>
    <t>Dg/Ds</t>
  </si>
  <si>
    <t>Tri (Dg/Ds = 43.4)</t>
  </si>
  <si>
    <t>Tri* (Dg/Ds = 10)</t>
  </si>
  <si>
    <t>Tri* (Dg/Ds = 20)</t>
  </si>
  <si>
    <t>Tri* (Dg/Ds = 35)</t>
  </si>
  <si>
    <t>Tri* (Dg/Ds = 50)</t>
  </si>
  <si>
    <t>Tri* (Dg/Ds = 43.4)</t>
  </si>
  <si>
    <t>Curve</t>
  </si>
  <si>
    <t>Dimensionless</t>
  </si>
  <si>
    <t>Water Density</t>
  </si>
  <si>
    <t>kg/m3</t>
  </si>
  <si>
    <t>Sediment Density</t>
  </si>
  <si>
    <t>Gravitational Acceleration</t>
  </si>
  <si>
    <t>m/s2</t>
  </si>
  <si>
    <t>Tci*</t>
  </si>
  <si>
    <t>Dimensional Tauc by Size (mm) 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</si>
</sst>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5" fontId="2" fillId="1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Sand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'Dg-Ds Calculation'!$H$3:$H$7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xVal>
          <c:yVal>
            <c:numRef>
              <c:f>'Dg-Ds Calculation'!$K$3:$K$7</c:f>
              <c:numCache>
                <c:formatCode>0.00</c:formatCode>
                <c:ptCount val="5"/>
                <c:pt idx="0">
                  <c:v>0.22500000000000001</c:v>
                </c:pt>
                <c:pt idx="1">
                  <c:v>0.27500000000000002</c:v>
                </c:pt>
                <c:pt idx="2">
                  <c:v>0.92500000000000004</c:v>
                </c:pt>
                <c:pt idx="3">
                  <c:v>0.95000000000000007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3-40CE-B829-75737E40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Gravel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'Dg-Ds Calculation'!$H$16:$H$26</c:f>
              <c:numCache>
                <c:formatCode>General</c:formatCode>
                <c:ptCount val="11"/>
                <c:pt idx="0">
                  <c:v>2</c:v>
                </c:pt>
                <c:pt idx="1">
                  <c:v>2.8</c:v>
                </c:pt>
                <c:pt idx="2">
                  <c:v>4</c:v>
                </c:pt>
                <c:pt idx="3">
                  <c:v>5.6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22.6</c:v>
                </c:pt>
                <c:pt idx="8">
                  <c:v>32</c:v>
                </c:pt>
                <c:pt idx="9">
                  <c:v>45</c:v>
                </c:pt>
                <c:pt idx="10">
                  <c:v>64</c:v>
                </c:pt>
              </c:numCache>
            </c:numRef>
          </c:xVal>
          <c:yVal>
            <c:numRef>
              <c:f>'Dg-Ds Calculation'!$K$16:$K$26</c:f>
              <c:numCache>
                <c:formatCode>0.000</c:formatCode>
                <c:ptCount val="11"/>
                <c:pt idx="0">
                  <c:v>2.8694404591104736E-3</c:v>
                </c:pt>
                <c:pt idx="1">
                  <c:v>5.7388809182209472E-3</c:v>
                </c:pt>
                <c:pt idx="2">
                  <c:v>1.0043041606886658E-2</c:v>
                </c:pt>
                <c:pt idx="3">
                  <c:v>1.5781922525107607E-2</c:v>
                </c:pt>
                <c:pt idx="4">
                  <c:v>2.4390243902439025E-2</c:v>
                </c:pt>
                <c:pt idx="5">
                  <c:v>3.443328550932568E-2</c:v>
                </c:pt>
                <c:pt idx="6">
                  <c:v>0.10043041606886657</c:v>
                </c:pt>
                <c:pt idx="7">
                  <c:v>0.26398852223816355</c:v>
                </c:pt>
                <c:pt idx="8">
                  <c:v>0.44045911047345765</c:v>
                </c:pt>
                <c:pt idx="9">
                  <c:v>0.72022955523672882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B-451E-B78B-6AC4F460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t*ri for sand, depending on surface sand content (Fs)</a:t>
            </a:r>
            <a:endParaRPr lang="en-US" sz="1100"/>
          </a:p>
        </c:rich>
      </c:tx>
      <c:layout>
        <c:manualLayout>
          <c:xMode val="edge"/>
          <c:yMode val="edge"/>
          <c:x val="0.19582147302009784"/>
          <c:y val="2.488888192087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'Dimensionless Tau ri'!$B$1</c:f>
              <c:strCache>
                <c:ptCount val="1"/>
                <c:pt idx="0">
                  <c:v>Tri* (Dg/Ds =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ri'!$B$2:$B$101</c:f>
              <c:numCache>
                <c:formatCode>0.000</c:formatCode>
                <c:ptCount val="100"/>
                <c:pt idx="0">
                  <c:v>0.31276709708865968</c:v>
                </c:pt>
                <c:pt idx="1">
                  <c:v>0.2803983663148818</c:v>
                </c:pt>
                <c:pt idx="2">
                  <c:v>0.25225834364729116</c:v>
                </c:pt>
                <c:pt idx="3">
                  <c:v>0.22779458319691226</c:v>
                </c:pt>
                <c:pt idx="4">
                  <c:v>0.20652681158055172</c:v>
                </c:pt>
                <c:pt idx="5">
                  <c:v>0.18803749917728774</c:v>
                </c:pt>
                <c:pt idx="6">
                  <c:v>0.17196366317264888</c:v>
                </c:pt>
                <c:pt idx="7">
                  <c:v>0.15798974146756628</c:v>
                </c:pt>
                <c:pt idx="8">
                  <c:v>0.14584139755243458</c:v>
                </c:pt>
                <c:pt idx="9">
                  <c:v>0.13528013472335787</c:v>
                </c:pt>
                <c:pt idx="10">
                  <c:v>0.12609861390668875</c:v>
                </c:pt>
                <c:pt idx="11">
                  <c:v>0.11811658317123186</c:v>
                </c:pt>
                <c:pt idx="12">
                  <c:v>0.11117733901615603</c:v>
                </c:pt>
                <c:pt idx="13">
                  <c:v>0.10514464996249784</c:v>
                </c:pt>
                <c:pt idx="14">
                  <c:v>9.9900082052099853E-2</c:v>
                </c:pt>
                <c:pt idx="15">
                  <c:v>9.5340673748087051E-2</c:v>
                </c:pt>
                <c:pt idx="16">
                  <c:v>9.1376914590447833E-2</c:v>
                </c:pt>
                <c:pt idx="17">
                  <c:v>8.7930987923616741E-2</c:v>
                </c:pt>
                <c:pt idx="18">
                  <c:v>8.493524319722677E-2</c:v>
                </c:pt>
                <c:pt idx="19">
                  <c:v>8.2330867848187106E-2</c:v>
                </c:pt>
                <c:pt idx="20">
                  <c:v>8.006673269042984E-2</c:v>
                </c:pt>
                <c:pt idx="21">
                  <c:v>7.809838814497759E-2</c:v>
                </c:pt>
                <c:pt idx="22">
                  <c:v>7.638719160428635E-2</c:v>
                </c:pt>
                <c:pt idx="23">
                  <c:v>7.4899548799250482E-2</c:v>
                </c:pt>
                <c:pt idx="24">
                  <c:v>7.3606254275360772E-2</c:v>
                </c:pt>
                <c:pt idx="25">
                  <c:v>7.2481918030221068E-2</c:v>
                </c:pt>
                <c:pt idx="26">
                  <c:v>7.1504467056151488E-2</c:v>
                </c:pt>
                <c:pt idx="27">
                  <c:v>7.0654712002145528E-2</c:v>
                </c:pt>
                <c:pt idx="28">
                  <c:v>6.9915970447873677E-2</c:v>
                </c:pt>
                <c:pt idx="29">
                  <c:v>6.9273739393836145E-2</c:v>
                </c:pt>
                <c:pt idx="30">
                  <c:v>6.8715410537979749E-2</c:v>
                </c:pt>
                <c:pt idx="31">
                  <c:v>6.8230022749080202E-2</c:v>
                </c:pt>
                <c:pt idx="32">
                  <c:v>6.7808046877438369E-2</c:v>
                </c:pt>
                <c:pt idx="33">
                  <c:v>6.7441198678286948E-2</c:v>
                </c:pt>
                <c:pt idx="34">
                  <c:v>6.7122276175213436E-2</c:v>
                </c:pt>
                <c:pt idx="35">
                  <c:v>6.6845018270712486E-2</c:v>
                </c:pt>
                <c:pt idx="36">
                  <c:v>6.660398182810516E-2</c:v>
                </c:pt>
                <c:pt idx="37">
                  <c:v>6.6394434811693256E-2</c:v>
                </c:pt>
                <c:pt idx="38">
                  <c:v>6.6212263387272305E-2</c:v>
                </c:pt>
                <c:pt idx="39">
                  <c:v>6.6053891159197631E-2</c:v>
                </c:pt>
                <c:pt idx="40">
                  <c:v>6.5916208958462452E-2</c:v>
                </c:pt>
                <c:pt idx="41">
                  <c:v>6.5796513803385498E-2</c:v>
                </c:pt>
                <c:pt idx="42">
                  <c:v>6.5692455834582011E-2</c:v>
                </c:pt>
                <c:pt idx="43">
                  <c:v>6.5601992182443822E-2</c:v>
                </c:pt>
                <c:pt idx="44">
                  <c:v>6.5523346861453238E-2</c:v>
                </c:pt>
                <c:pt idx="45">
                  <c:v>6.5454975903974491E-2</c:v>
                </c:pt>
                <c:pt idx="46">
                  <c:v>6.5395537049028243E-2</c:v>
                </c:pt>
                <c:pt idx="47">
                  <c:v>6.5343863390978044E-2</c:v>
                </c:pt>
                <c:pt idx="48">
                  <c:v>6.5298940470798927E-2</c:v>
                </c:pt>
                <c:pt idx="49">
                  <c:v>6.5259886360183039E-2</c:v>
                </c:pt>
                <c:pt idx="50">
                  <c:v>6.522593434749295E-2</c:v>
                </c:pt>
                <c:pt idx="51">
                  <c:v>6.5196417885652447E-2</c:v>
                </c:pt>
                <c:pt idx="52">
                  <c:v>6.5170757506471583E-2</c:v>
                </c:pt>
                <c:pt idx="53">
                  <c:v>6.5148449444507234E-2</c:v>
                </c:pt>
                <c:pt idx="54">
                  <c:v>6.5129055747122744E-2</c:v>
                </c:pt>
                <c:pt idx="55">
                  <c:v>6.5112195676586701E-2</c:v>
                </c:pt>
                <c:pt idx="56">
                  <c:v>6.5097538235416794E-2</c:v>
                </c:pt>
                <c:pt idx="57">
                  <c:v>6.508479566822585E-2</c:v>
                </c:pt>
                <c:pt idx="58">
                  <c:v>6.5073717812498294E-2</c:v>
                </c:pt>
                <c:pt idx="59">
                  <c:v>6.506408718739097E-2</c:v>
                </c:pt>
                <c:pt idx="60">
                  <c:v>6.5055714724141886E-2</c:v>
                </c:pt>
                <c:pt idx="61">
                  <c:v>6.5048436054265718E-2</c:v>
                </c:pt>
                <c:pt idx="62">
                  <c:v>6.5042108282666128E-2</c:v>
                </c:pt>
                <c:pt idx="63">
                  <c:v>6.5036607182314299E-2</c:v>
                </c:pt>
                <c:pt idx="64">
                  <c:v>6.5031824755419687E-2</c:v>
                </c:pt>
                <c:pt idx="65">
                  <c:v>6.5027667113213658E-2</c:v>
                </c:pt>
                <c:pt idx="66">
                  <c:v>6.5024052632721999E-2</c:v>
                </c:pt>
                <c:pt idx="67">
                  <c:v>6.5020910354339892E-2</c:v>
                </c:pt>
                <c:pt idx="68">
                  <c:v>6.5018178588750503E-2</c:v>
                </c:pt>
                <c:pt idx="69">
                  <c:v>6.5015803705838177E-2</c:v>
                </c:pt>
                <c:pt idx="70">
                  <c:v>6.5013739081820232E-2</c:v>
                </c:pt>
                <c:pt idx="71">
                  <c:v>6.5011944183927237E-2</c:v>
                </c:pt>
                <c:pt idx="72">
                  <c:v>6.501038377466227E-2</c:v>
                </c:pt>
                <c:pt idx="73">
                  <c:v>6.5009027220017168E-2</c:v>
                </c:pt>
                <c:pt idx="74">
                  <c:v>6.5007847888064685E-2</c:v>
                </c:pt>
                <c:pt idx="75">
                  <c:v>6.5006822626119523E-2</c:v>
                </c:pt>
                <c:pt idx="76">
                  <c:v>6.5005931306204051E-2</c:v>
                </c:pt>
                <c:pt idx="77">
                  <c:v>6.500515642989517E-2</c:v>
                </c:pt>
                <c:pt idx="78">
                  <c:v>6.500448278479462E-2</c:v>
                </c:pt>
                <c:pt idx="79">
                  <c:v>6.5003897145878717E-2</c:v>
                </c:pt>
                <c:pt idx="80">
                  <c:v>6.5003388015864222E-2</c:v>
                </c:pt>
                <c:pt idx="81">
                  <c:v>6.5002945399493223E-2</c:v>
                </c:pt>
                <c:pt idx="82">
                  <c:v>6.500256060730597E-2</c:v>
                </c:pt>
                <c:pt idx="83">
                  <c:v>6.5002226085049061E-2</c:v>
                </c:pt>
                <c:pt idx="84">
                  <c:v>6.5001935265370112E-2</c:v>
                </c:pt>
                <c:pt idx="85">
                  <c:v>6.5001682438887182E-2</c:v>
                </c:pt>
                <c:pt idx="86">
                  <c:v>6.5001462642102131E-2</c:v>
                </c:pt>
                <c:pt idx="87">
                  <c:v>6.5001271559956927E-2</c:v>
                </c:pt>
                <c:pt idx="88">
                  <c:v>6.5001105441120352E-2</c:v>
                </c:pt>
                <c:pt idx="89">
                  <c:v>6.5000961024341733E-2</c:v>
                </c:pt>
                <c:pt idx="90">
                  <c:v>6.5000835474425908E-2</c:v>
                </c:pt>
                <c:pt idx="91">
                  <c:v>6.5000726326572625E-2</c:v>
                </c:pt>
                <c:pt idx="92">
                  <c:v>6.5000631437987497E-2</c:v>
                </c:pt>
                <c:pt idx="93">
                  <c:v>6.5000548945814571E-2</c:v>
                </c:pt>
                <c:pt idx="94">
                  <c:v>6.5000477230564693E-2</c:v>
                </c:pt>
                <c:pt idx="95">
                  <c:v>6.5000414884321595E-2</c:v>
                </c:pt>
                <c:pt idx="96">
                  <c:v>6.5000360683101721E-2</c:v>
                </c:pt>
                <c:pt idx="97">
                  <c:v>6.5000313562824846E-2</c:v>
                </c:pt>
                <c:pt idx="98">
                  <c:v>6.50002725984241E-2</c:v>
                </c:pt>
                <c:pt idx="99">
                  <c:v>6.5000236985684953E-2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7-4CE4-8D0A-EB6DB6CA32A7}"/>
            </c:ext>
          </c:extLst>
        </c:ser>
        <c:ser>
          <c:idx val="1"/>
          <c:order val="1"/>
          <c:tx>
            <c:strRef>
              <c:f>'Dimensionless Tau ri'!$C$1</c:f>
              <c:strCache>
                <c:ptCount val="1"/>
                <c:pt idx="0">
                  <c:v>Tri* (Dg/Ds = 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ri'!$C$2:$C$101</c:f>
              <c:numCache>
                <c:formatCode>0.000</c:formatCode>
                <c:ptCount val="100"/>
                <c:pt idx="0">
                  <c:v>0.61704247947824165</c:v>
                </c:pt>
                <c:pt idx="1">
                  <c:v>0.54492267582438569</c:v>
                </c:pt>
                <c:pt idx="2">
                  <c:v>0.48222473058256105</c:v>
                </c:pt>
                <c:pt idx="3">
                  <c:v>0.42771775554399744</c:v>
                </c:pt>
                <c:pt idx="4">
                  <c:v>0.38033166790754502</c:v>
                </c:pt>
                <c:pt idx="5">
                  <c:v>0.33913618237746562</c:v>
                </c:pt>
                <c:pt idx="6">
                  <c:v>0.30332254777063872</c:v>
                </c:pt>
                <c:pt idx="7">
                  <c:v>0.27218766958563007</c:v>
                </c:pt>
                <c:pt idx="8">
                  <c:v>0.2451203068273542</c:v>
                </c:pt>
                <c:pt idx="9">
                  <c:v>0.22158907210292011</c:v>
                </c:pt>
                <c:pt idx="10">
                  <c:v>0.20113199940613102</c:v>
                </c:pt>
                <c:pt idx="11">
                  <c:v>0.18334747478502539</c:v>
                </c:pt>
                <c:pt idx="12">
                  <c:v>0.16788635184301431</c:v>
                </c:pt>
                <c:pt idx="13">
                  <c:v>0.15444509728486361</c:v>
                </c:pt>
                <c:pt idx="14">
                  <c:v>0.14275983194064351</c:v>
                </c:pt>
                <c:pt idx="15">
                  <c:v>0.13260115028082553</c:v>
                </c:pt>
                <c:pt idx="16">
                  <c:v>0.12376961671906797</c:v>
                </c:pt>
                <c:pt idx="17">
                  <c:v>0.11609185028595308</c:v>
                </c:pt>
                <c:pt idx="18">
                  <c:v>0.10941712080785614</c:v>
                </c:pt>
                <c:pt idx="19">
                  <c:v>0.10361438976701338</c:v>
                </c:pt>
                <c:pt idx="20">
                  <c:v>9.8569737748852457E-2</c:v>
                </c:pt>
                <c:pt idx="21">
                  <c:v>9.4184127972143039E-2</c:v>
                </c:pt>
                <c:pt idx="22">
                  <c:v>9.0371461995515212E-2</c:v>
                </c:pt>
                <c:pt idx="23">
                  <c:v>8.7056889429908968E-2</c:v>
                </c:pt>
                <c:pt idx="24">
                  <c:v>8.417533847317224E-2</c:v>
                </c:pt>
                <c:pt idx="25">
                  <c:v>8.1670238418211846E-2</c:v>
                </c:pt>
                <c:pt idx="26">
                  <c:v>7.949240905493403E-2</c:v>
                </c:pt>
                <c:pt idx="27">
                  <c:v>7.7599095162675116E-2</c:v>
                </c:pt>
                <c:pt idx="28">
                  <c:v>7.5953127138244869E-2</c:v>
                </c:pt>
                <c:pt idx="29">
                  <c:v>7.4522191281003333E-2</c:v>
                </c:pt>
                <c:pt idx="30">
                  <c:v>7.3278195409182956E-2</c:v>
                </c:pt>
                <c:pt idx="31">
                  <c:v>7.2196717353213785E-2</c:v>
                </c:pt>
                <c:pt idx="32">
                  <c:v>7.1256525498853904E-2</c:v>
                </c:pt>
                <c:pt idx="33">
                  <c:v>7.0439161967411262E-2</c:v>
                </c:pt>
                <c:pt idx="34">
                  <c:v>6.9728580250036948E-2</c:v>
                </c:pt>
                <c:pt idx="35">
                  <c:v>6.9110830182113767E-2</c:v>
                </c:pt>
                <c:pt idx="36">
                  <c:v>6.8573784073146571E-2</c:v>
                </c:pt>
                <c:pt idx="37">
                  <c:v>6.8106898615527059E-2</c:v>
                </c:pt>
                <c:pt idx="38">
                  <c:v>6.7701007897957605E-2</c:v>
                </c:pt>
                <c:pt idx="39">
                  <c:v>6.7348143459966661E-2</c:v>
                </c:pt>
                <c:pt idx="40">
                  <c:v>6.7041377854819853E-2</c:v>
                </c:pt>
                <c:pt idx="41">
                  <c:v>6.6774688649648389E-2</c:v>
                </c:pt>
                <c:pt idx="42">
                  <c:v>6.654284019284061E-2</c:v>
                </c:pt>
                <c:pt idx="43">
                  <c:v>6.6341280827550267E-2</c:v>
                </c:pt>
                <c:pt idx="44">
                  <c:v>6.6166053533413358E-2</c:v>
                </c:pt>
                <c:pt idx="45">
                  <c:v>6.6013718242188782E-2</c:v>
                </c:pt>
                <c:pt idx="46">
                  <c:v>6.5881284302220816E-2</c:v>
                </c:pt>
                <c:pt idx="47">
                  <c:v>6.5766151765863354E-2</c:v>
                </c:pt>
                <c:pt idx="48">
                  <c:v>6.5666060347218641E-2</c:v>
                </c:pt>
                <c:pt idx="49">
                  <c:v>6.5579045048127116E-2</c:v>
                </c:pt>
                <c:pt idx="50">
                  <c:v>6.5503397581256215E-2</c:v>
                </c:pt>
                <c:pt idx="51">
                  <c:v>6.5437632832944931E-2</c:v>
                </c:pt>
                <c:pt idx="52">
                  <c:v>6.5380459707401584E-2</c:v>
                </c:pt>
                <c:pt idx="53">
                  <c:v>6.5330755779866981E-2</c:v>
                </c:pt>
                <c:pt idx="54">
                  <c:v>6.5287545261133118E-2</c:v>
                </c:pt>
                <c:pt idx="55">
                  <c:v>6.5249979840815972E-2</c:v>
                </c:pt>
                <c:pt idx="56">
                  <c:v>6.5217322033297054E-2</c:v>
                </c:pt>
                <c:pt idx="57">
                  <c:v>6.5188930699380407E-2</c:v>
                </c:pt>
                <c:pt idx="58">
                  <c:v>6.5164248459426005E-2</c:v>
                </c:pt>
                <c:pt idx="59">
                  <c:v>6.5142790750853566E-2</c:v>
                </c:pt>
                <c:pt idx="60">
                  <c:v>6.5124136315193329E-2</c:v>
                </c:pt>
                <c:pt idx="61">
                  <c:v>6.510791892792539E-2</c:v>
                </c:pt>
                <c:pt idx="62">
                  <c:v>6.5093820208747349E-2</c:v>
                </c:pt>
                <c:pt idx="63">
                  <c:v>6.5081563371121337E-2</c:v>
                </c:pt>
                <c:pt idx="64">
                  <c:v>6.5070907788391225E-2</c:v>
                </c:pt>
                <c:pt idx="65">
                  <c:v>6.506164426979183E-2</c:v>
                </c:pt>
                <c:pt idx="66">
                  <c:v>6.5053590953608673E-2</c:v>
                </c:pt>
                <c:pt idx="67">
                  <c:v>6.5046589736862573E-2</c:v>
                </c:pt>
                <c:pt idx="68">
                  <c:v>6.5040503171426539E-2</c:v>
                </c:pt>
                <c:pt idx="69">
                  <c:v>6.5035211765639436E-2</c:v>
                </c:pt>
                <c:pt idx="70">
                  <c:v>6.5030611638441579E-2</c:v>
                </c:pt>
                <c:pt idx="71">
                  <c:v>6.5026612479978235E-2</c:v>
                </c:pt>
                <c:pt idx="72">
                  <c:v>6.5023135778633459E-2</c:v>
                </c:pt>
                <c:pt idx="73">
                  <c:v>6.5020113279687361E-2</c:v>
                </c:pt>
                <c:pt idx="74">
                  <c:v>6.5017485645337089E-2</c:v>
                </c:pt>
                <c:pt idx="75">
                  <c:v>6.501520128977506E-2</c:v>
                </c:pt>
                <c:pt idx="76">
                  <c:v>6.501321536645463E-2</c:v>
                </c:pt>
                <c:pt idx="77">
                  <c:v>6.5011488887661145E-2</c:v>
                </c:pt>
                <c:pt idx="78">
                  <c:v>6.5009987959103788E-2</c:v>
                </c:pt>
                <c:pt idx="79">
                  <c:v>6.5008683114501711E-2</c:v>
                </c:pt>
                <c:pt idx="80">
                  <c:v>6.5007548737100976E-2</c:v>
                </c:pt>
                <c:pt idx="81">
                  <c:v>6.5006562556765596E-2</c:v>
                </c:pt>
                <c:pt idx="82">
                  <c:v>6.5005705212769438E-2</c:v>
                </c:pt>
                <c:pt idx="83">
                  <c:v>6.5004959873705817E-2</c:v>
                </c:pt>
                <c:pt idx="84">
                  <c:v>6.5004311907052692E-2</c:v>
                </c:pt>
                <c:pt idx="85">
                  <c:v>6.5003748591906524E-2</c:v>
                </c:pt>
                <c:pt idx="86">
                  <c:v>6.5003258869245087E-2</c:v>
                </c:pt>
                <c:pt idx="87">
                  <c:v>6.5002833124816306E-2</c:v>
                </c:pt>
                <c:pt idx="88">
                  <c:v>6.5002463000390975E-2</c:v>
                </c:pt>
                <c:pt idx="89">
                  <c:v>6.5002141229673682E-2</c:v>
                </c:pt>
                <c:pt idx="90">
                  <c:v>6.5001861495650695E-2</c:v>
                </c:pt>
                <c:pt idx="91">
                  <c:v>6.5001618306574097E-2</c:v>
                </c:pt>
                <c:pt idx="92">
                  <c:v>6.5001406888147581E-2</c:v>
                </c:pt>
                <c:pt idx="93">
                  <c:v>6.5001223089797389E-2</c:v>
                </c:pt>
                <c:pt idx="94">
                  <c:v>6.5001063303187986E-2</c:v>
                </c:pt>
                <c:pt idx="95">
                  <c:v>6.5000924391383205E-2</c:v>
                </c:pt>
                <c:pt idx="96">
                  <c:v>6.5000803627261725E-2</c:v>
                </c:pt>
                <c:pt idx="97">
                  <c:v>6.5000698639978177E-2</c:v>
                </c:pt>
                <c:pt idx="98">
                  <c:v>6.5000607368418603E-2</c:v>
                </c:pt>
                <c:pt idx="99">
                  <c:v>6.5000528020736636E-2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E7-4CE4-8D0A-EB6DB6CA32A7}"/>
            </c:ext>
          </c:extLst>
        </c:ser>
        <c:ser>
          <c:idx val="2"/>
          <c:order val="2"/>
          <c:tx>
            <c:strRef>
              <c:f>'Dimensionless Tau ri'!$D$1</c:f>
              <c:strCache>
                <c:ptCount val="1"/>
                <c:pt idx="0">
                  <c:v>Tri* (Dg/Ds = 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ri'!$D$2:$D$101</c:f>
              <c:numCache>
                <c:formatCode>0.000</c:formatCode>
                <c:ptCount val="100"/>
                <c:pt idx="0">
                  <c:v>1.0734555530626149</c:v>
                </c:pt>
                <c:pt idx="1">
                  <c:v>0.94170914008864171</c:v>
                </c:pt>
                <c:pt idx="2">
                  <c:v>0.8271743109854659</c:v>
                </c:pt>
                <c:pt idx="3">
                  <c:v>0.72760251406462539</c:v>
                </c:pt>
                <c:pt idx="4">
                  <c:v>0.6410389523980351</c:v>
                </c:pt>
                <c:pt idx="5">
                  <c:v>0.56578420717773259</c:v>
                </c:pt>
                <c:pt idx="6">
                  <c:v>0.50036087466762347</c:v>
                </c:pt>
                <c:pt idx="7">
                  <c:v>0.44348456176272583</c:v>
                </c:pt>
                <c:pt idx="8">
                  <c:v>0.3940386707397337</c:v>
                </c:pt>
                <c:pt idx="9">
                  <c:v>0.35105247817226354</c:v>
                </c:pt>
                <c:pt idx="10">
                  <c:v>0.31368207765529454</c:v>
                </c:pt>
                <c:pt idx="11">
                  <c:v>0.28119381220571565</c:v>
                </c:pt>
                <c:pt idx="12">
                  <c:v>0.2529498710833018</c:v>
                </c:pt>
                <c:pt idx="13">
                  <c:v>0.22839576826841226</c:v>
                </c:pt>
                <c:pt idx="14">
                  <c:v>0.20704945677345904</c:v>
                </c:pt>
                <c:pt idx="15">
                  <c:v>0.18849186507993326</c:v>
                </c:pt>
                <c:pt idx="16">
                  <c:v>0.17235866991199816</c:v>
                </c:pt>
                <c:pt idx="17">
                  <c:v>0.1583331438294576</c:v>
                </c:pt>
                <c:pt idx="18">
                  <c:v>0.1461399372238002</c:v>
                </c:pt>
                <c:pt idx="19">
                  <c:v>0.1355396726452528</c:v>
                </c:pt>
                <c:pt idx="20">
                  <c:v>0.1263242453364864</c:v>
                </c:pt>
                <c:pt idx="21">
                  <c:v>0.11831273771289125</c:v>
                </c:pt>
                <c:pt idx="22">
                  <c:v>0.11134786758235848</c:v>
                </c:pt>
                <c:pt idx="23">
                  <c:v>0.1052929003758967</c:v>
                </c:pt>
                <c:pt idx="24">
                  <c:v>0.10002896476988943</c:v>
                </c:pt>
                <c:pt idx="25">
                  <c:v>9.5452719000198014E-2</c:v>
                </c:pt>
                <c:pt idx="26">
                  <c:v>9.147432205310782E-2</c:v>
                </c:pt>
                <c:pt idx="27">
                  <c:v>8.8015669903469512E-2</c:v>
                </c:pt>
                <c:pt idx="28">
                  <c:v>8.5008862173801658E-2</c:v>
                </c:pt>
                <c:pt idx="29">
                  <c:v>8.2394869111754129E-2</c:v>
                </c:pt>
                <c:pt idx="30">
                  <c:v>8.0122372715987752E-2</c:v>
                </c:pt>
                <c:pt idx="31">
                  <c:v>7.8146759259414167E-2</c:v>
                </c:pt>
                <c:pt idx="32">
                  <c:v>7.6429243430977206E-2</c:v>
                </c:pt>
                <c:pt idx="33">
                  <c:v>7.493610690109774E-2</c:v>
                </c:pt>
                <c:pt idx="34">
                  <c:v>7.3638036362272216E-2</c:v>
                </c:pt>
                <c:pt idx="35">
                  <c:v>7.2509548049215694E-2</c:v>
                </c:pt>
                <c:pt idx="36">
                  <c:v>7.1528487440708707E-2</c:v>
                </c:pt>
                <c:pt idx="37">
                  <c:v>7.067559432127779E-2</c:v>
                </c:pt>
                <c:pt idx="38">
                  <c:v>6.9934124663985534E-2</c:v>
                </c:pt>
                <c:pt idx="39">
                  <c:v>6.92895219111202E-2</c:v>
                </c:pt>
                <c:pt idx="40">
                  <c:v>6.8729131199355961E-2</c:v>
                </c:pt>
                <c:pt idx="41">
                  <c:v>6.8241950919042726E-2</c:v>
                </c:pt>
                <c:pt idx="42">
                  <c:v>6.7818416730228523E-2</c:v>
                </c:pt>
                <c:pt idx="43">
                  <c:v>6.7450213795209948E-2</c:v>
                </c:pt>
                <c:pt idx="44">
                  <c:v>6.7130113541353523E-2</c:v>
                </c:pt>
                <c:pt idx="45">
                  <c:v>6.6851831749510204E-2</c:v>
                </c:pt>
                <c:pt idx="46">
                  <c:v>6.6609905182009668E-2</c:v>
                </c:pt>
                <c:pt idx="47">
                  <c:v>6.6399584328191319E-2</c:v>
                </c:pt>
                <c:pt idx="48">
                  <c:v>6.6216740161848225E-2</c:v>
                </c:pt>
                <c:pt idx="49">
                  <c:v>6.6057783080043231E-2</c:v>
                </c:pt>
                <c:pt idx="50">
                  <c:v>6.5919592431901097E-2</c:v>
                </c:pt>
                <c:pt idx="51">
                  <c:v>6.5799455253883643E-2</c:v>
                </c:pt>
                <c:pt idx="52">
                  <c:v>6.5695013008796585E-2</c:v>
                </c:pt>
                <c:pt idx="53">
                  <c:v>6.5604215282906608E-2</c:v>
                </c:pt>
                <c:pt idx="54">
                  <c:v>6.5525279532148678E-2</c:v>
                </c:pt>
                <c:pt idx="55">
                  <c:v>6.5456656087159892E-2</c:v>
                </c:pt>
                <c:pt idx="56">
                  <c:v>6.5396997730117451E-2</c:v>
                </c:pt>
                <c:pt idx="57">
                  <c:v>6.5345133246112241E-2</c:v>
                </c:pt>
                <c:pt idx="58">
                  <c:v>6.53000444298176E-2</c:v>
                </c:pt>
                <c:pt idx="59">
                  <c:v>6.5260846096047459E-2</c:v>
                </c:pt>
                <c:pt idx="60">
                  <c:v>6.5226768701770493E-2</c:v>
                </c:pt>
                <c:pt idx="61">
                  <c:v>6.519714323841487E-2</c:v>
                </c:pt>
                <c:pt idx="62">
                  <c:v>6.5171388097869154E-2</c:v>
                </c:pt>
                <c:pt idx="63">
                  <c:v>6.5148997654331894E-2</c:v>
                </c:pt>
                <c:pt idx="64">
                  <c:v>6.5129532337848531E-2</c:v>
                </c:pt>
                <c:pt idx="65">
                  <c:v>6.511261000465908E-2</c:v>
                </c:pt>
                <c:pt idx="66">
                  <c:v>6.509789843493867E-2</c:v>
                </c:pt>
                <c:pt idx="67">
                  <c:v>6.5085108810646594E-2</c:v>
                </c:pt>
                <c:pt idx="68">
                  <c:v>6.5073990045440608E-2</c:v>
                </c:pt>
                <c:pt idx="69">
                  <c:v>6.5064323855341333E-2</c:v>
                </c:pt>
                <c:pt idx="70">
                  <c:v>6.505592047337358E-2</c:v>
                </c:pt>
                <c:pt idx="71">
                  <c:v>6.5048614924054726E-2</c:v>
                </c:pt>
                <c:pt idx="72">
                  <c:v>6.5042263784590257E-2</c:v>
                </c:pt>
                <c:pt idx="73">
                  <c:v>6.5036742369192671E-2</c:v>
                </c:pt>
                <c:pt idx="74">
                  <c:v>6.5031942281245703E-2</c:v>
                </c:pt>
                <c:pt idx="75">
                  <c:v>6.5027769285258386E-2</c:v>
                </c:pt>
                <c:pt idx="76">
                  <c:v>6.5024141456830511E-2</c:v>
                </c:pt>
                <c:pt idx="77">
                  <c:v>6.502098757431013E-2</c:v>
                </c:pt>
                <c:pt idx="78">
                  <c:v>6.5018245720567552E-2</c:v>
                </c:pt>
                <c:pt idx="79">
                  <c:v>6.5015862067436189E-2</c:v>
                </c:pt>
                <c:pt idx="80">
                  <c:v>6.50137898189561E-2</c:v>
                </c:pt>
                <c:pt idx="81">
                  <c:v>6.5011988292674155E-2</c:v>
                </c:pt>
                <c:pt idx="82">
                  <c:v>6.5010422120964639E-2</c:v>
                </c:pt>
                <c:pt idx="83">
                  <c:v>6.5009060556690937E-2</c:v>
                </c:pt>
                <c:pt idx="84">
                  <c:v>6.5007876869576556E-2</c:v>
                </c:pt>
                <c:pt idx="85">
                  <c:v>6.5006847821435551E-2</c:v>
                </c:pt>
                <c:pt idx="86">
                  <c:v>6.5005953209959527E-2</c:v>
                </c:pt>
                <c:pt idx="87">
                  <c:v>6.5005175472105381E-2</c:v>
                </c:pt>
                <c:pt idx="88">
                  <c:v>6.500449933929689E-2</c:v>
                </c:pt>
                <c:pt idx="89">
                  <c:v>6.5003911537671599E-2</c:v>
                </c:pt>
                <c:pt idx="90">
                  <c:v>6.5003400527487876E-2</c:v>
                </c:pt>
                <c:pt idx="91">
                  <c:v>6.500295627657629E-2</c:v>
                </c:pt>
                <c:pt idx="92">
                  <c:v>6.5002570063387721E-2</c:v>
                </c:pt>
                <c:pt idx="93">
                  <c:v>6.5002234305771608E-2</c:v>
                </c:pt>
                <c:pt idx="94">
                  <c:v>6.500194241212294E-2</c:v>
                </c:pt>
                <c:pt idx="95">
                  <c:v>6.5001688651975628E-2</c:v>
                </c:pt>
                <c:pt idx="96">
                  <c:v>6.5001468043501723E-2</c:v>
                </c:pt>
                <c:pt idx="97">
                  <c:v>6.5001276255708146E-2</c:v>
                </c:pt>
                <c:pt idx="98">
                  <c:v>6.5001109523410358E-2</c:v>
                </c:pt>
                <c:pt idx="99">
                  <c:v>6.5000964573314168E-2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E7-4CE4-8D0A-EB6DB6CA32A7}"/>
            </c:ext>
          </c:extLst>
        </c:ser>
        <c:ser>
          <c:idx val="3"/>
          <c:order val="3"/>
          <c:tx>
            <c:strRef>
              <c:f>'Dimensionless Tau ri'!$E$1</c:f>
              <c:strCache>
                <c:ptCount val="1"/>
                <c:pt idx="0">
                  <c:v>Tri* (Dg/Ds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ri'!$E$2:$E$101</c:f>
              <c:numCache>
                <c:formatCode>0.000</c:formatCode>
                <c:ptCount val="100"/>
                <c:pt idx="0">
                  <c:v>1.5298686266469881</c:v>
                </c:pt>
                <c:pt idx="1">
                  <c:v>1.3384956043528975</c:v>
                </c:pt>
                <c:pt idx="2">
                  <c:v>1.1721238913883707</c:v>
                </c:pt>
                <c:pt idx="3">
                  <c:v>1.0274872725852533</c:v>
                </c:pt>
                <c:pt idx="4">
                  <c:v>0.90174623688852518</c:v>
                </c:pt>
                <c:pt idx="5">
                  <c:v>0.79243223197799928</c:v>
                </c:pt>
                <c:pt idx="6">
                  <c:v>0.69739920156460822</c:v>
                </c:pt>
                <c:pt idx="7">
                  <c:v>0.61478145393982153</c:v>
                </c:pt>
                <c:pt idx="8">
                  <c:v>0.5429570346521132</c:v>
                </c:pt>
                <c:pt idx="9">
                  <c:v>0.48051588424160702</c:v>
                </c:pt>
                <c:pt idx="10">
                  <c:v>0.42623215590445801</c:v>
                </c:pt>
                <c:pt idx="11">
                  <c:v>0.37904014962640598</c:v>
                </c:pt>
                <c:pt idx="12">
                  <c:v>0.33801339032358924</c:v>
                </c:pt>
                <c:pt idx="13">
                  <c:v>0.30234643925196092</c:v>
                </c:pt>
                <c:pt idx="14">
                  <c:v>0.27133908160627451</c:v>
                </c:pt>
                <c:pt idx="15">
                  <c:v>0.244382579879041</c:v>
                </c:pt>
                <c:pt idx="16">
                  <c:v>0.22094772310492841</c:v>
                </c:pt>
                <c:pt idx="17">
                  <c:v>0.20057443737296213</c:v>
                </c:pt>
                <c:pt idx="18">
                  <c:v>0.18286275363974425</c:v>
                </c:pt>
                <c:pt idx="19">
                  <c:v>0.16746495552349222</c:v>
                </c:pt>
                <c:pt idx="20">
                  <c:v>0.15407875292412032</c:v>
                </c:pt>
                <c:pt idx="21">
                  <c:v>0.14244134745363943</c:v>
                </c:pt>
                <c:pt idx="22">
                  <c:v>0.13232427316920176</c:v>
                </c:pt>
                <c:pt idx="23">
                  <c:v>0.12352891132188443</c:v>
                </c:pt>
                <c:pt idx="24">
                  <c:v>0.11588259106660664</c:v>
                </c:pt>
                <c:pt idx="25">
                  <c:v>0.10923519958218418</c:v>
                </c:pt>
                <c:pt idx="26">
                  <c:v>0.10345623505128163</c:v>
                </c:pt>
                <c:pt idx="27">
                  <c:v>9.8432244644263894E-2</c:v>
                </c:pt>
                <c:pt idx="28">
                  <c:v>9.4064597209358433E-2</c:v>
                </c:pt>
                <c:pt idx="29">
                  <c:v>9.0267546942504912E-2</c:v>
                </c:pt>
                <c:pt idx="30">
                  <c:v>8.6966550022792549E-2</c:v>
                </c:pt>
                <c:pt idx="31">
                  <c:v>8.4096801165614535E-2</c:v>
                </c:pt>
                <c:pt idx="32">
                  <c:v>8.1601961363100509E-2</c:v>
                </c:pt>
                <c:pt idx="33">
                  <c:v>7.9433051834784205E-2</c:v>
                </c:pt>
                <c:pt idx="34">
                  <c:v>7.7547492474507485E-2</c:v>
                </c:pt>
                <c:pt idx="35">
                  <c:v>7.5908265916317635E-2</c:v>
                </c:pt>
                <c:pt idx="36">
                  <c:v>7.448319080827083E-2</c:v>
                </c:pt>
                <c:pt idx="37">
                  <c:v>7.3244290027028508E-2</c:v>
                </c:pt>
                <c:pt idx="38">
                  <c:v>7.2167241430013476E-2</c:v>
                </c:pt>
                <c:pt idx="39">
                  <c:v>7.1230900362273725E-2</c:v>
                </c:pt>
                <c:pt idx="40">
                  <c:v>7.0416884543892069E-2</c:v>
                </c:pt>
                <c:pt idx="41">
                  <c:v>6.9709213188437077E-2</c:v>
                </c:pt>
                <c:pt idx="42">
                  <c:v>6.9093993267616435E-2</c:v>
                </c:pt>
                <c:pt idx="43">
                  <c:v>6.8559146762869616E-2</c:v>
                </c:pt>
                <c:pt idx="44">
                  <c:v>6.8094173549293702E-2</c:v>
                </c:pt>
                <c:pt idx="45">
                  <c:v>6.7689945256831627E-2</c:v>
                </c:pt>
                <c:pt idx="46">
                  <c:v>6.7338526061798534E-2</c:v>
                </c:pt>
                <c:pt idx="47">
                  <c:v>6.7033016890519298E-2</c:v>
                </c:pt>
                <c:pt idx="48">
                  <c:v>6.6767419976477824E-2</c:v>
                </c:pt>
                <c:pt idx="49">
                  <c:v>6.653652111195936E-2</c:v>
                </c:pt>
                <c:pt idx="50">
                  <c:v>6.6335787282545994E-2</c:v>
                </c:pt>
                <c:pt idx="51">
                  <c:v>6.6161277674822355E-2</c:v>
                </c:pt>
                <c:pt idx="52">
                  <c:v>6.6009566310191586E-2</c:v>
                </c:pt>
                <c:pt idx="53">
                  <c:v>6.587767478594625E-2</c:v>
                </c:pt>
                <c:pt idx="54">
                  <c:v>6.5763013803164252E-2</c:v>
                </c:pt>
                <c:pt idx="55">
                  <c:v>6.5663332333503813E-2</c:v>
                </c:pt>
                <c:pt idx="56">
                  <c:v>6.5576673426937848E-2</c:v>
                </c:pt>
                <c:pt idx="57">
                  <c:v>6.5501335792844062E-2</c:v>
                </c:pt>
                <c:pt idx="58">
                  <c:v>6.543584040020918E-2</c:v>
                </c:pt>
                <c:pt idx="59">
                  <c:v>6.5378901441241366E-2</c:v>
                </c:pt>
                <c:pt idx="60">
                  <c:v>6.5329401088347658E-2</c:v>
                </c:pt>
                <c:pt idx="61">
                  <c:v>6.5286367548904364E-2</c:v>
                </c:pt>
                <c:pt idx="62">
                  <c:v>6.5248955986990972E-2</c:v>
                </c:pt>
                <c:pt idx="63">
                  <c:v>6.5216431937542452E-2</c:v>
                </c:pt>
                <c:pt idx="64">
                  <c:v>6.5188156887305851E-2</c:v>
                </c:pt>
                <c:pt idx="65">
                  <c:v>6.5163575739526344E-2</c:v>
                </c:pt>
                <c:pt idx="66">
                  <c:v>6.5142205916268681E-2</c:v>
                </c:pt>
                <c:pt idx="67">
                  <c:v>6.5123627884430602E-2</c:v>
                </c:pt>
                <c:pt idx="68">
                  <c:v>6.5107476919454677E-2</c:v>
                </c:pt>
                <c:pt idx="69">
                  <c:v>6.5093435945043215E-2</c:v>
                </c:pt>
                <c:pt idx="70">
                  <c:v>6.5081229308305594E-2</c:v>
                </c:pt>
                <c:pt idx="71">
                  <c:v>6.5070617368131217E-2</c:v>
                </c:pt>
                <c:pt idx="72">
                  <c:v>6.5061391790547068E-2</c:v>
                </c:pt>
                <c:pt idx="73">
                  <c:v>6.5053371458697967E-2</c:v>
                </c:pt>
                <c:pt idx="74">
                  <c:v>6.504639891715433E-2</c:v>
                </c:pt>
                <c:pt idx="75">
                  <c:v>6.5040337280741697E-2</c:v>
                </c:pt>
                <c:pt idx="76">
                  <c:v>6.5035067547206393E-2</c:v>
                </c:pt>
                <c:pt idx="77">
                  <c:v>6.5030486260959114E-2</c:v>
                </c:pt>
                <c:pt idx="78">
                  <c:v>6.5026503482031317E-2</c:v>
                </c:pt>
                <c:pt idx="79">
                  <c:v>6.5023041020370681E-2</c:v>
                </c:pt>
                <c:pt idx="80">
                  <c:v>6.5020030900811238E-2</c:v>
                </c:pt>
                <c:pt idx="81">
                  <c:v>6.5017414028582701E-2</c:v>
                </c:pt>
                <c:pt idx="82">
                  <c:v>6.5015139029159841E-2</c:v>
                </c:pt>
                <c:pt idx="83">
                  <c:v>6.5013161239676057E-2</c:v>
                </c:pt>
                <c:pt idx="84">
                  <c:v>6.5011441832100433E-2</c:v>
                </c:pt>
                <c:pt idx="85">
                  <c:v>6.5009947050964564E-2</c:v>
                </c:pt>
                <c:pt idx="86">
                  <c:v>6.5008647550673981E-2</c:v>
                </c:pt>
                <c:pt idx="87">
                  <c:v>6.5007517819394456E-2</c:v>
                </c:pt>
                <c:pt idx="88">
                  <c:v>6.5006535678202804E-2</c:v>
                </c:pt>
                <c:pt idx="89">
                  <c:v>6.500568184566953E-2</c:v>
                </c:pt>
                <c:pt idx="90">
                  <c:v>6.500493955932507E-2</c:v>
                </c:pt>
                <c:pt idx="91">
                  <c:v>6.5004294246578484E-2</c:v>
                </c:pt>
                <c:pt idx="92">
                  <c:v>6.5003733238627848E-2</c:v>
                </c:pt>
                <c:pt idx="93">
                  <c:v>6.5003245521745828E-2</c:v>
                </c:pt>
                <c:pt idx="94">
                  <c:v>6.5002821521057894E-2</c:v>
                </c:pt>
                <c:pt idx="95">
                  <c:v>6.5002452912568037E-2</c:v>
                </c:pt>
                <c:pt idx="96">
                  <c:v>6.5002132459741735E-2</c:v>
                </c:pt>
                <c:pt idx="97">
                  <c:v>6.5001853871438128E-2</c:v>
                </c:pt>
                <c:pt idx="98">
                  <c:v>6.5001611678402113E-2</c:v>
                </c:pt>
                <c:pt idx="99">
                  <c:v>6.5001401125891686E-2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E7-4CE4-8D0A-EB6DB6CA32A7}"/>
            </c:ext>
          </c:extLst>
        </c:ser>
        <c:ser>
          <c:idx val="4"/>
          <c:order val="4"/>
          <c:tx>
            <c:strRef>
              <c:f>'Dimensionless Tau ri'!$F$1</c:f>
              <c:strCache>
                <c:ptCount val="1"/>
                <c:pt idx="0">
                  <c:v>Tri* (Dg/Ds = 43.4)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7CE7-4CE4-8D0A-EB6DB6CA32A7}"/>
              </c:ext>
            </c:extLst>
          </c:dPt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ri'!$F$2:$F$101</c:f>
              <c:numCache>
                <c:formatCode>0.000</c:formatCode>
                <c:ptCount val="100"/>
                <c:pt idx="0">
                  <c:v>1.3290468742698638</c:v>
                </c:pt>
                <c:pt idx="1">
                  <c:v>1.1639095600766249</c:v>
                </c:pt>
                <c:pt idx="2">
                  <c:v>1.0203460760110927</c:v>
                </c:pt>
                <c:pt idx="3">
                  <c:v>0.89553797883617703</c:v>
                </c:pt>
                <c:pt idx="4">
                  <c:v>0.7870350317127095</c:v>
                </c:pt>
                <c:pt idx="5">
                  <c:v>0.69270710106588185</c:v>
                </c:pt>
                <c:pt idx="6">
                  <c:v>0.61070233772993499</c:v>
                </c:pt>
                <c:pt idx="7">
                  <c:v>0.53941082138189944</c:v>
                </c:pt>
                <c:pt idx="8">
                  <c:v>0.4774329545306662</c:v>
                </c:pt>
                <c:pt idx="9">
                  <c:v>0.42355198557109586</c:v>
                </c:pt>
                <c:pt idx="10">
                  <c:v>0.37671012147482608</c:v>
                </c:pt>
                <c:pt idx="11">
                  <c:v>0.33598776116130219</c:v>
                </c:pt>
                <c:pt idx="12">
                  <c:v>0.30058544185786273</c:v>
                </c:pt>
                <c:pt idx="13">
                  <c:v>0.2698081440191995</c:v>
                </c:pt>
                <c:pt idx="14">
                  <c:v>0.24305164667983573</c:v>
                </c:pt>
                <c:pt idx="15">
                  <c:v>0.21979066536743361</c:v>
                </c:pt>
                <c:pt idx="16">
                  <c:v>0.1995685397000391</c:v>
                </c:pt>
                <c:pt idx="17">
                  <c:v>0.18198826821382014</c:v>
                </c:pt>
                <c:pt idx="18">
                  <c:v>0.16670471441672885</c:v>
                </c:pt>
                <c:pt idx="19">
                  <c:v>0.15341783105706686</c:v>
                </c:pt>
                <c:pt idx="20">
                  <c:v>0.14186676958556138</c:v>
                </c:pt>
                <c:pt idx="21">
                  <c:v>0.13182475916771022</c:v>
                </c:pt>
                <c:pt idx="22">
                  <c:v>0.12309465471099072</c:v>
                </c:pt>
                <c:pt idx="23">
                  <c:v>0.11550506650564982</c:v>
                </c:pt>
                <c:pt idx="24">
                  <c:v>0.10890699549605107</c:v>
                </c:pt>
                <c:pt idx="25">
                  <c:v>0.10317090812611027</c:v>
                </c:pt>
                <c:pt idx="26">
                  <c:v>9.8184193332085154E-2</c:v>
                </c:pt>
                <c:pt idx="27">
                  <c:v>9.384895175831437E-2</c:v>
                </c:pt>
                <c:pt idx="28">
                  <c:v>9.0080073793713453E-2</c:v>
                </c:pt>
                <c:pt idx="29">
                  <c:v>8.6803568696974573E-2</c:v>
                </c:pt>
                <c:pt idx="30">
                  <c:v>8.3955112007798441E-2</c:v>
                </c:pt>
                <c:pt idx="31">
                  <c:v>8.147878272688637E-2</c:v>
                </c:pt>
                <c:pt idx="32">
                  <c:v>7.9325965472966248E-2</c:v>
                </c:pt>
                <c:pt idx="33">
                  <c:v>7.7454396063962164E-2</c:v>
                </c:pt>
                <c:pt idx="34">
                  <c:v>7.5827331785123964E-2</c:v>
                </c:pt>
                <c:pt idx="35">
                  <c:v>7.4412830054792781E-2</c:v>
                </c:pt>
                <c:pt idx="36">
                  <c:v>7.318312132654349E-2</c:v>
                </c:pt>
                <c:pt idx="37">
                  <c:v>7.2114063916498189E-2</c:v>
                </c:pt>
                <c:pt idx="38">
                  <c:v>7.1184670052961183E-2</c:v>
                </c:pt>
                <c:pt idx="39">
                  <c:v>7.0376693843766172E-2</c:v>
                </c:pt>
                <c:pt idx="40">
                  <c:v>6.9674273072296178E-2</c:v>
                </c:pt>
                <c:pt idx="41">
                  <c:v>6.9063617789903567E-2</c:v>
                </c:pt>
                <c:pt idx="42">
                  <c:v>6.8532739591165751E-2</c:v>
                </c:pt>
                <c:pt idx="43">
                  <c:v>6.807121625709936E-2</c:v>
                </c:pt>
                <c:pt idx="44">
                  <c:v>6.7669987145800026E-2</c:v>
                </c:pt>
                <c:pt idx="45">
                  <c:v>6.7321175313610204E-2</c:v>
                </c:pt>
                <c:pt idx="46">
                  <c:v>6.7017932874691433E-2</c:v>
                </c:pt>
                <c:pt idx="47">
                  <c:v>6.6754306563094987E-2</c:v>
                </c:pt>
                <c:pt idx="48">
                  <c:v>6.6525120858040798E-2</c:v>
                </c:pt>
                <c:pt idx="49">
                  <c:v>6.632587637791626E-2</c:v>
                </c:pt>
                <c:pt idx="50">
                  <c:v>6.6152661548262243E-2</c:v>
                </c:pt>
                <c:pt idx="51">
                  <c:v>6.6002075809609317E-2</c:v>
                </c:pt>
                <c:pt idx="52">
                  <c:v>6.5871162857577784E-2</c:v>
                </c:pt>
                <c:pt idx="53">
                  <c:v>6.5757352604608812E-2</c:v>
                </c:pt>
                <c:pt idx="54">
                  <c:v>6.5658410723917399E-2</c:v>
                </c:pt>
                <c:pt idx="55">
                  <c:v>6.5572394785112481E-2</c:v>
                </c:pt>
                <c:pt idx="56">
                  <c:v>6.5497616120336874E-2</c:v>
                </c:pt>
                <c:pt idx="57">
                  <c:v>6.5432606672282054E-2</c:v>
                </c:pt>
                <c:pt idx="58">
                  <c:v>6.5376090173236881E-2</c:v>
                </c:pt>
                <c:pt idx="59">
                  <c:v>6.5326957089356041E-2</c:v>
                </c:pt>
                <c:pt idx="60">
                  <c:v>6.5284242838253709E-2</c:v>
                </c:pt>
                <c:pt idx="61">
                  <c:v>6.5247108852288987E-2</c:v>
                </c:pt>
                <c:pt idx="62">
                  <c:v>6.5214826115777377E-2</c:v>
                </c:pt>
                <c:pt idx="63">
                  <c:v>6.5186760852929806E-2</c:v>
                </c:pt>
                <c:pt idx="64">
                  <c:v>6.5162362085544628E-2</c:v>
                </c:pt>
                <c:pt idx="65">
                  <c:v>6.5141150816184754E-2</c:v>
                </c:pt>
                <c:pt idx="66">
                  <c:v>6.5122710624483479E-2</c:v>
                </c:pt>
                <c:pt idx="67">
                  <c:v>6.5106679491965636E-2</c:v>
                </c:pt>
                <c:pt idx="68">
                  <c:v>6.5092742694888489E-2</c:v>
                </c:pt>
                <c:pt idx="69">
                  <c:v>6.5080626625574386E-2</c:v>
                </c:pt>
                <c:pt idx="70">
                  <c:v>6.5070093420935504E-2</c:v>
                </c:pt>
                <c:pt idx="71">
                  <c:v>6.5060936292737556E-2</c:v>
                </c:pt>
                <c:pt idx="72">
                  <c:v>6.5052975467926072E-2</c:v>
                </c:pt>
                <c:pt idx="73">
                  <c:v>6.5046054659315636E-2</c:v>
                </c:pt>
                <c:pt idx="74">
                  <c:v>6.5040037997354541E-2</c:v>
                </c:pt>
                <c:pt idx="75">
                  <c:v>6.5034807362729041E-2</c:v>
                </c:pt>
                <c:pt idx="76">
                  <c:v>6.5030260067441004E-2</c:v>
                </c:pt>
                <c:pt idx="77">
                  <c:v>6.5026306838833564E-2</c:v>
                </c:pt>
                <c:pt idx="78">
                  <c:v>6.5022870066987259E-2</c:v>
                </c:pt>
                <c:pt idx="79">
                  <c:v>6.5019882281079508E-2</c:v>
                </c:pt>
                <c:pt idx="80">
                  <c:v>6.5017284824794977E-2</c:v>
                </c:pt>
                <c:pt idx="81">
                  <c:v>6.5015026704782944E-2</c:v>
                </c:pt>
                <c:pt idx="82">
                  <c:v>6.5013063589553957E-2</c:v>
                </c:pt>
                <c:pt idx="83">
                  <c:v>6.5011356939162601E-2</c:v>
                </c:pt>
                <c:pt idx="84">
                  <c:v>6.5009873248589936E-2</c:v>
                </c:pt>
                <c:pt idx="85">
                  <c:v>6.50085833899718E-2</c:v>
                </c:pt>
                <c:pt idx="86">
                  <c:v>6.500746204075962E-2</c:v>
                </c:pt>
                <c:pt idx="87">
                  <c:v>6.5006487186587261E-2</c:v>
                </c:pt>
                <c:pt idx="88">
                  <c:v>6.5005639689084196E-2</c:v>
                </c:pt>
                <c:pt idx="89">
                  <c:v>6.5004902910150444E-2</c:v>
                </c:pt>
                <c:pt idx="90">
                  <c:v>6.5004262385316702E-2</c:v>
                </c:pt>
                <c:pt idx="91">
                  <c:v>6.5003705539777523E-2</c:v>
                </c:pt>
                <c:pt idx="92">
                  <c:v>6.500322144152218E-2</c:v>
                </c:pt>
                <c:pt idx="93">
                  <c:v>6.5002800586717174E-2</c:v>
                </c:pt>
                <c:pt idx="94">
                  <c:v>6.5002434713126514E-2</c:v>
                </c:pt>
                <c:pt idx="95">
                  <c:v>6.5002116637907378E-2</c:v>
                </c:pt>
                <c:pt idx="96">
                  <c:v>6.5001840116596127E-2</c:v>
                </c:pt>
                <c:pt idx="97">
                  <c:v>6.5001599720516945E-2</c:v>
                </c:pt>
                <c:pt idx="98">
                  <c:v>6.5001390730205735E-2</c:v>
                </c:pt>
                <c:pt idx="99">
                  <c:v>6.5001209042757579E-2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E7-4CE4-8D0A-EB6DB6CA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24224"/>
        <c:axId val="996919424"/>
      </c:scatterChart>
      <c:valAx>
        <c:axId val="9969242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Sand Content 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9424"/>
        <c:crosses val="autoZero"/>
        <c:crossBetween val="midCat"/>
      </c:valAx>
      <c:valAx>
        <c:axId val="99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t*rs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6027010708168E-2"/>
          <c:y val="0.8039987950309585"/>
          <c:w val="0.88857836432417781"/>
          <c:h val="0.1746678776082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19049</xdr:rowOff>
    </xdr:from>
    <xdr:to>
      <xdr:col>15</xdr:col>
      <xdr:colOff>428625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7FA86-0A4F-F14B-F4FB-C5E6DF614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14</xdr:row>
      <xdr:rowOff>0</xdr:rowOff>
    </xdr:from>
    <xdr:to>
      <xdr:col>15</xdr:col>
      <xdr:colOff>409575</xdr:colOff>
      <xdr:row>26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29761-8062-44E9-AF8B-F32966BD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237309</xdr:colOff>
      <xdr:row>0</xdr:row>
      <xdr:rowOff>142875</xdr:rowOff>
    </xdr:from>
    <xdr:to>
      <xdr:col>22</xdr:col>
      <xdr:colOff>523120</xdr:colOff>
      <xdr:row>26</xdr:row>
      <xdr:rowOff>132627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10DD8-5734-0A63-658E-3DA839208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0734" y="142875"/>
          <a:ext cx="5162611" cy="494275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21</xdr:row>
      <xdr:rowOff>28575</xdr:rowOff>
    </xdr:from>
    <xdr:to>
      <xdr:col>10</xdr:col>
      <xdr:colOff>18763</xdr:colOff>
      <xdr:row>25</xdr:row>
      <xdr:rowOff>38004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90427-C361-9FD9-04B9-B8F180B4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4029075"/>
          <a:ext cx="2295238" cy="7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542552</xdr:colOff>
      <xdr:row>23</xdr:row>
      <xdr:rowOff>104774</xdr:rowOff>
    </xdr:from>
    <xdr:to>
      <xdr:col>13</xdr:col>
      <xdr:colOff>951813</xdr:colOff>
      <xdr:row>30</xdr:row>
      <xdr:rowOff>180699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200790-6B02-B1BC-3B4F-2EEAE5F8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0877" y="4486274"/>
          <a:ext cx="3514411" cy="1409425"/>
        </a:xfrm>
        <a:prstGeom prst="rect">
          <a:avLst/>
        </a:prstGeom>
      </xdr:spPr>
    </xdr:pic>
    <xdr:clientData/>
  </xdr:twoCellAnchor>
  <xdr:twoCellAnchor>
    <xdr:from>
      <xdr:col>10</xdr:col>
      <xdr:colOff>323850</xdr:colOff>
      <xdr:row>0</xdr:row>
      <xdr:rowOff>152399</xdr:rowOff>
    </xdr:from>
    <xdr:to>
      <xdr:col>14</xdr:col>
      <xdr:colOff>142875</xdr:colOff>
      <xdr:row>19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4ADDA-5309-43AD-A85D-1F967596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171450</xdr:colOff>
      <xdr:row>20</xdr:row>
      <xdr:rowOff>35042</xdr:rowOff>
    </xdr:from>
    <xdr:to>
      <xdr:col>14</xdr:col>
      <xdr:colOff>265743</xdr:colOff>
      <xdr:row>22</xdr:row>
      <xdr:rowOff>152253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5A39C3-50CE-9984-B3E7-92880A70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72575" y="3845042"/>
          <a:ext cx="3256593" cy="49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10A-7A72-482C-95E8-4CA51D7B8E74}">
  <dimension ref="B1:K35"/>
  <sheetViews>
    <sheetView workbookViewId="0">
      <selection activeCell="G21" sqref="G21"/>
    </sheetView>
  </sheetViews>
  <sheetFormatPr defaultRowHeight="15" x14ac:dyDescent="0.25"/>
  <cols>
    <col min="2" max="2" width="17.7109375" customWidth="1"/>
    <col min="3" max="3" width="16.28515625" customWidth="1"/>
    <col min="4" max="4" width="11" customWidth="1"/>
    <col min="5" max="5" width="14.140625" customWidth="1"/>
    <col min="11" max="11" width="11" customWidth="1"/>
  </cols>
  <sheetData>
    <row r="1" spans="2:11" x14ac:dyDescent="0.25">
      <c r="H1" s="42" t="s">
        <v>18</v>
      </c>
      <c r="I1" s="42"/>
      <c r="J1" s="42"/>
      <c r="K1" s="42"/>
    </row>
    <row r="2" spans="2:11" x14ac:dyDescent="0.25">
      <c r="B2" s="40" t="s">
        <v>9</v>
      </c>
      <c r="C2" s="41"/>
      <c r="H2" s="18" t="s">
        <v>16</v>
      </c>
      <c r="I2" s="18" t="s">
        <v>17</v>
      </c>
      <c r="J2" s="18" t="s">
        <v>20</v>
      </c>
      <c r="K2" s="18" t="s">
        <v>21</v>
      </c>
    </row>
    <row r="3" spans="2:11" x14ac:dyDescent="0.25">
      <c r="B3" s="8" t="s">
        <v>10</v>
      </c>
      <c r="C3" s="8" t="s">
        <v>11</v>
      </c>
      <c r="D3" s="8" t="s">
        <v>12</v>
      </c>
      <c r="E3" s="12" t="s">
        <v>15</v>
      </c>
      <c r="H3" s="13">
        <v>0.5</v>
      </c>
      <c r="I3" s="17">
        <v>9</v>
      </c>
      <c r="J3" s="16">
        <f>I3/$I$8</f>
        <v>0.22500000000000001</v>
      </c>
      <c r="K3" s="16">
        <f>J3</f>
        <v>0.22500000000000001</v>
      </c>
    </row>
    <row r="4" spans="2:11" x14ac:dyDescent="0.25">
      <c r="B4" s="9">
        <v>180</v>
      </c>
      <c r="C4" s="10">
        <v>5.8823529411764719E-2</v>
      </c>
      <c r="D4" s="10">
        <v>5.8823529411764719E-2</v>
      </c>
      <c r="E4" s="1">
        <f>ROUNDUP(C4*1000,0)</f>
        <v>59</v>
      </c>
      <c r="H4" s="13">
        <v>0.7</v>
      </c>
      <c r="I4" s="17">
        <v>2</v>
      </c>
      <c r="J4" s="16">
        <f t="shared" ref="J4:J7" si="0">I4/$I$8</f>
        <v>0.05</v>
      </c>
      <c r="K4" s="16">
        <f>J4+K3</f>
        <v>0.27500000000000002</v>
      </c>
    </row>
    <row r="5" spans="2:11" x14ac:dyDescent="0.25">
      <c r="B5" s="9">
        <v>128</v>
      </c>
      <c r="C5" s="10">
        <v>4.5248868778280493E-2</v>
      </c>
      <c r="D5" s="10">
        <v>0.10407239819004521</v>
      </c>
      <c r="E5" s="1">
        <f t="shared" ref="E5:E22" si="1">ROUNDUP(C5*1000,0)</f>
        <v>46</v>
      </c>
      <c r="H5" s="13">
        <v>1</v>
      </c>
      <c r="I5" s="17">
        <v>26</v>
      </c>
      <c r="J5" s="16">
        <f t="shared" si="0"/>
        <v>0.65</v>
      </c>
      <c r="K5" s="16">
        <f t="shared" ref="K5:K7" si="2">J5+K4</f>
        <v>0.92500000000000004</v>
      </c>
    </row>
    <row r="6" spans="2:11" x14ac:dyDescent="0.25">
      <c r="B6" s="9">
        <v>90</v>
      </c>
      <c r="C6" s="10">
        <v>0.15837104072398189</v>
      </c>
      <c r="D6" s="10">
        <v>0.26244343891402711</v>
      </c>
      <c r="E6" s="1">
        <f t="shared" si="1"/>
        <v>159</v>
      </c>
      <c r="H6" s="13">
        <v>1.4</v>
      </c>
      <c r="I6" s="17">
        <v>1</v>
      </c>
      <c r="J6" s="16">
        <f t="shared" si="0"/>
        <v>2.5000000000000001E-2</v>
      </c>
      <c r="K6" s="16">
        <f t="shared" si="2"/>
        <v>0.95000000000000007</v>
      </c>
    </row>
    <row r="7" spans="2:11" x14ac:dyDescent="0.25">
      <c r="B7" s="24">
        <v>64</v>
      </c>
      <c r="C7" s="25">
        <v>0.19457013574660631</v>
      </c>
      <c r="D7" s="25">
        <v>0.45701357466063341</v>
      </c>
      <c r="E7" s="1">
        <f t="shared" si="1"/>
        <v>195</v>
      </c>
      <c r="H7" s="13">
        <v>2</v>
      </c>
      <c r="I7" s="17">
        <v>2</v>
      </c>
      <c r="J7" s="16">
        <f t="shared" si="0"/>
        <v>0.05</v>
      </c>
      <c r="K7" s="16">
        <f t="shared" si="2"/>
        <v>1</v>
      </c>
    </row>
    <row r="8" spans="2:11" x14ac:dyDescent="0.25">
      <c r="B8" s="24">
        <v>45</v>
      </c>
      <c r="C8" s="25">
        <v>0.19457013574660631</v>
      </c>
      <c r="D8" s="25">
        <v>0.65158371040723972</v>
      </c>
      <c r="E8" s="1">
        <f t="shared" si="1"/>
        <v>195</v>
      </c>
      <c r="H8" s="1" t="s">
        <v>19</v>
      </c>
      <c r="I8" s="19">
        <f>SUM(I3:I7)</f>
        <v>40</v>
      </c>
      <c r="J8" s="19">
        <f t="shared" ref="J8" si="3">SUM(J3:J7)</f>
        <v>1</v>
      </c>
      <c r="K8" s="19"/>
    </row>
    <row r="9" spans="2:11" x14ac:dyDescent="0.25">
      <c r="B9" s="24">
        <v>32</v>
      </c>
      <c r="C9" s="25">
        <v>0.12217194570135748</v>
      </c>
      <c r="D9" s="25">
        <v>0.7737556561085972</v>
      </c>
      <c r="E9" s="1">
        <f t="shared" si="1"/>
        <v>123</v>
      </c>
    </row>
    <row r="10" spans="2:11" x14ac:dyDescent="0.25">
      <c r="B10" s="24">
        <v>22.6</v>
      </c>
      <c r="C10" s="25">
        <v>0.11312217194570137</v>
      </c>
      <c r="D10" s="25">
        <v>0.8868778280542986</v>
      </c>
      <c r="E10" s="1">
        <f t="shared" si="1"/>
        <v>114</v>
      </c>
      <c r="H10" s="13">
        <v>0.7</v>
      </c>
      <c r="I10" s="16">
        <v>0.27500000000000002</v>
      </c>
      <c r="K10" s="22" t="s">
        <v>22</v>
      </c>
    </row>
    <row r="11" spans="2:11" x14ac:dyDescent="0.25">
      <c r="B11" s="24">
        <v>16</v>
      </c>
      <c r="C11" s="25">
        <v>4.5248868778280549E-2</v>
      </c>
      <c r="D11" s="25">
        <v>0.9321266968325792</v>
      </c>
      <c r="E11" s="1">
        <f t="shared" si="1"/>
        <v>46</v>
      </c>
      <c r="H11" s="21">
        <v>0.80153846153846098</v>
      </c>
      <c r="I11" s="20">
        <v>0.5</v>
      </c>
      <c r="K11" s="23">
        <f>H11</f>
        <v>0.80153846153846098</v>
      </c>
    </row>
    <row r="12" spans="2:11" x14ac:dyDescent="0.25">
      <c r="B12" s="24">
        <v>11</v>
      </c>
      <c r="C12" s="25">
        <v>6.7873303167420851E-3</v>
      </c>
      <c r="D12" s="25">
        <v>0.93891402714932126</v>
      </c>
      <c r="E12" s="1">
        <f t="shared" si="1"/>
        <v>7</v>
      </c>
      <c r="H12" s="13">
        <v>1</v>
      </c>
      <c r="I12" s="16">
        <v>0.92500000000000004</v>
      </c>
    </row>
    <row r="13" spans="2:11" x14ac:dyDescent="0.25">
      <c r="B13" s="24">
        <v>8</v>
      </c>
      <c r="C13" s="25">
        <v>5.4298642533936597E-3</v>
      </c>
      <c r="D13" s="25">
        <v>0.94434389140271491</v>
      </c>
      <c r="E13" s="1">
        <f t="shared" si="1"/>
        <v>6</v>
      </c>
    </row>
    <row r="14" spans="2:11" x14ac:dyDescent="0.25">
      <c r="B14" s="24">
        <v>5.6</v>
      </c>
      <c r="C14" s="25">
        <v>3.6199095022624445E-3</v>
      </c>
      <c r="D14" s="25">
        <v>0.94796380090497734</v>
      </c>
      <c r="E14" s="1">
        <f t="shared" si="1"/>
        <v>4</v>
      </c>
      <c r="H14" s="43" t="s">
        <v>23</v>
      </c>
      <c r="I14" s="43"/>
      <c r="J14" s="43"/>
      <c r="K14" s="43"/>
    </row>
    <row r="15" spans="2:11" x14ac:dyDescent="0.25">
      <c r="B15" s="24">
        <v>4</v>
      </c>
      <c r="C15" s="25">
        <v>2.7149321266968368E-3</v>
      </c>
      <c r="D15" s="25">
        <v>0.95067873303167416</v>
      </c>
      <c r="E15" s="1">
        <f t="shared" si="1"/>
        <v>3</v>
      </c>
      <c r="H15" s="18" t="s">
        <v>16</v>
      </c>
      <c r="I15" s="18" t="s">
        <v>17</v>
      </c>
      <c r="J15" s="18" t="s">
        <v>20</v>
      </c>
      <c r="K15" s="18" t="s">
        <v>21</v>
      </c>
    </row>
    <row r="16" spans="2:11" x14ac:dyDescent="0.25">
      <c r="B16" s="24">
        <v>2.8</v>
      </c>
      <c r="C16" s="25">
        <v>1.8099547511312222E-3</v>
      </c>
      <c r="D16" s="25">
        <v>0.95248868778280538</v>
      </c>
      <c r="E16" s="1">
        <f t="shared" si="1"/>
        <v>2</v>
      </c>
      <c r="H16" s="24">
        <v>2</v>
      </c>
      <c r="I16" s="24">
        <v>2</v>
      </c>
      <c r="J16" s="25">
        <f>I16/$I$27</f>
        <v>2.8694404591104736E-3</v>
      </c>
      <c r="K16" s="25">
        <f>J16</f>
        <v>2.8694404591104736E-3</v>
      </c>
    </row>
    <row r="17" spans="2:11" x14ac:dyDescent="0.25">
      <c r="B17" s="13">
        <v>2</v>
      </c>
      <c r="C17" s="14">
        <v>1.3574660633484115E-3</v>
      </c>
      <c r="D17" s="14">
        <v>0.95384615384615379</v>
      </c>
      <c r="E17" s="15">
        <f t="shared" si="1"/>
        <v>2</v>
      </c>
      <c r="H17" s="24">
        <v>2.8</v>
      </c>
      <c r="I17" s="27">
        <v>2</v>
      </c>
      <c r="J17" s="25">
        <f t="shared" ref="J17:J26" si="4">I17/$I$27</f>
        <v>2.8694404591104736E-3</v>
      </c>
      <c r="K17" s="25">
        <f>J17+K16</f>
        <v>5.7388809182209472E-3</v>
      </c>
    </row>
    <row r="18" spans="2:11" x14ac:dyDescent="0.25">
      <c r="B18" s="13">
        <v>1.4</v>
      </c>
      <c r="C18" s="14">
        <v>9.0497737556561458E-4</v>
      </c>
      <c r="D18" s="14">
        <v>0.9547511312217194</v>
      </c>
      <c r="E18" s="15">
        <f t="shared" si="1"/>
        <v>1</v>
      </c>
      <c r="H18" s="24">
        <v>4</v>
      </c>
      <c r="I18" s="27">
        <v>3</v>
      </c>
      <c r="J18" s="25">
        <f t="shared" si="4"/>
        <v>4.30416068866571E-3</v>
      </c>
      <c r="K18" s="25">
        <f t="shared" ref="K18:K26" si="5">J18+K17</f>
        <v>1.0043041606886658E-2</v>
      </c>
    </row>
    <row r="19" spans="2:11" x14ac:dyDescent="0.25">
      <c r="B19" s="13">
        <v>1</v>
      </c>
      <c r="C19" s="14">
        <v>2.5343191042496417E-2</v>
      </c>
      <c r="D19" s="14">
        <v>0.98009432226421578</v>
      </c>
      <c r="E19" s="15">
        <f t="shared" si="1"/>
        <v>26</v>
      </c>
      <c r="H19" s="24">
        <v>5.6</v>
      </c>
      <c r="I19" s="27">
        <v>4</v>
      </c>
      <c r="J19" s="25">
        <f t="shared" si="4"/>
        <v>5.7388809182209472E-3</v>
      </c>
      <c r="K19" s="25">
        <f t="shared" si="5"/>
        <v>1.5781922525107607E-2</v>
      </c>
    </row>
    <row r="20" spans="2:11" x14ac:dyDescent="0.25">
      <c r="B20" s="13">
        <v>0.7</v>
      </c>
      <c r="C20" s="14">
        <v>1.8954130943692853E-3</v>
      </c>
      <c r="D20" s="14">
        <v>0.98198973535858503</v>
      </c>
      <c r="E20" s="15">
        <f t="shared" si="1"/>
        <v>2</v>
      </c>
      <c r="H20" s="24">
        <v>8</v>
      </c>
      <c r="I20" s="27">
        <v>6</v>
      </c>
      <c r="J20" s="25">
        <f t="shared" si="4"/>
        <v>8.60832137733142E-3</v>
      </c>
      <c r="K20" s="25">
        <f t="shared" si="5"/>
        <v>2.4390243902439025E-2</v>
      </c>
    </row>
    <row r="21" spans="2:11" x14ac:dyDescent="0.25">
      <c r="B21" s="13">
        <v>0.5</v>
      </c>
      <c r="C21" s="14">
        <v>8.650709206137662E-3</v>
      </c>
      <c r="D21" s="14">
        <v>0.99064044456472267</v>
      </c>
      <c r="E21" s="15">
        <f t="shared" si="1"/>
        <v>9</v>
      </c>
      <c r="H21" s="24">
        <v>11</v>
      </c>
      <c r="I21" s="27">
        <v>7</v>
      </c>
      <c r="J21" s="25">
        <f t="shared" si="4"/>
        <v>1.0043041606886656E-2</v>
      </c>
      <c r="K21" s="25">
        <f t="shared" si="5"/>
        <v>3.443328550932568E-2</v>
      </c>
    </row>
    <row r="22" spans="2:11" x14ac:dyDescent="0.25">
      <c r="B22" s="9" t="s">
        <v>13</v>
      </c>
      <c r="C22" s="10">
        <v>9.3595554883954112E-3</v>
      </c>
      <c r="D22" s="10">
        <v>1.0000000000531182</v>
      </c>
      <c r="E22" s="1">
        <f t="shared" si="1"/>
        <v>10</v>
      </c>
      <c r="H22" s="24">
        <v>16</v>
      </c>
      <c r="I22" s="27">
        <v>46</v>
      </c>
      <c r="J22" s="25">
        <f t="shared" si="4"/>
        <v>6.5997130559540887E-2</v>
      </c>
      <c r="K22" s="25">
        <f t="shared" si="5"/>
        <v>0.10043041606886657</v>
      </c>
    </row>
    <row r="23" spans="2:11" x14ac:dyDescent="0.25">
      <c r="B23" s="11" t="s">
        <v>14</v>
      </c>
      <c r="C23" s="32">
        <v>59.8102564102564</v>
      </c>
      <c r="E23" s="1">
        <f>SUM(E4:E22)</f>
        <v>1009</v>
      </c>
      <c r="H23" s="24">
        <v>22.6</v>
      </c>
      <c r="I23" s="27">
        <v>114</v>
      </c>
      <c r="J23" s="25">
        <f t="shared" si="4"/>
        <v>0.16355810616929697</v>
      </c>
      <c r="K23" s="25">
        <f t="shared" si="5"/>
        <v>0.26398852223816355</v>
      </c>
    </row>
    <row r="24" spans="2:11" x14ac:dyDescent="0.25">
      <c r="H24" s="24">
        <v>32</v>
      </c>
      <c r="I24" s="27">
        <v>123</v>
      </c>
      <c r="J24" s="25">
        <f t="shared" si="4"/>
        <v>0.17647058823529413</v>
      </c>
      <c r="K24" s="25">
        <f t="shared" si="5"/>
        <v>0.44045911047345765</v>
      </c>
    </row>
    <row r="25" spans="2:11" x14ac:dyDescent="0.25">
      <c r="H25" s="24">
        <v>45</v>
      </c>
      <c r="I25" s="27">
        <v>195</v>
      </c>
      <c r="J25" s="25">
        <f t="shared" si="4"/>
        <v>0.27977044476327118</v>
      </c>
      <c r="K25" s="25">
        <f t="shared" si="5"/>
        <v>0.72022955523672882</v>
      </c>
    </row>
    <row r="26" spans="2:11" x14ac:dyDescent="0.25">
      <c r="H26" s="24">
        <v>64</v>
      </c>
      <c r="I26" s="27">
        <v>195</v>
      </c>
      <c r="J26" s="25">
        <f t="shared" si="4"/>
        <v>0.27977044476327118</v>
      </c>
      <c r="K26" s="25">
        <f t="shared" si="5"/>
        <v>1</v>
      </c>
    </row>
    <row r="27" spans="2:11" x14ac:dyDescent="0.25">
      <c r="E27" s="1" t="s">
        <v>25</v>
      </c>
      <c r="F27" s="3">
        <f>K30</f>
        <v>34.785714285714199</v>
      </c>
      <c r="H27" s="1" t="s">
        <v>19</v>
      </c>
      <c r="I27" s="19">
        <f>SUM(I16:I26)</f>
        <v>697</v>
      </c>
      <c r="J27" s="19">
        <f t="shared" ref="J27" si="6">SUM(J22:J26)</f>
        <v>0.96556671449067433</v>
      </c>
    </row>
    <row r="28" spans="2:11" x14ac:dyDescent="0.25">
      <c r="E28" s="1" t="s">
        <v>26</v>
      </c>
      <c r="F28" s="3">
        <f>K11</f>
        <v>0.80153846153846098</v>
      </c>
    </row>
    <row r="29" spans="2:11" ht="18.75" x14ac:dyDescent="0.3">
      <c r="E29" s="33" t="s">
        <v>27</v>
      </c>
      <c r="F29" s="34">
        <f>F27/F28</f>
        <v>43.398683849739434</v>
      </c>
      <c r="H29" s="24">
        <f>H24</f>
        <v>32</v>
      </c>
      <c r="I29" s="26">
        <f>K24</f>
        <v>0.44045911047345765</v>
      </c>
      <c r="K29" s="30" t="s">
        <v>24</v>
      </c>
    </row>
    <row r="30" spans="2:11" x14ac:dyDescent="0.25">
      <c r="H30" s="29">
        <v>34.785714285714199</v>
      </c>
      <c r="I30" s="28">
        <v>0.5</v>
      </c>
      <c r="K30" s="31">
        <f>H30</f>
        <v>34.785714285714199</v>
      </c>
    </row>
    <row r="31" spans="2:11" x14ac:dyDescent="0.25">
      <c r="H31" s="24">
        <f>H25</f>
        <v>45</v>
      </c>
      <c r="I31" s="26">
        <f>K25</f>
        <v>0.72022955523672882</v>
      </c>
    </row>
    <row r="35" spans="8:11" x14ac:dyDescent="0.25">
      <c r="H35" s="1"/>
      <c r="I35" s="19"/>
      <c r="J35" s="19"/>
      <c r="K35" s="19"/>
    </row>
  </sheetData>
  <mergeCells count="3">
    <mergeCell ref="B2:C2"/>
    <mergeCell ref="H1:K1"/>
    <mergeCell ref="H14:K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D080-C3B6-452C-9963-E899A3982E0E}">
  <dimension ref="A1:N101"/>
  <sheetViews>
    <sheetView topLeftCell="A8" workbookViewId="0">
      <selection activeCell="O34" sqref="O34"/>
    </sheetView>
  </sheetViews>
  <sheetFormatPr defaultRowHeight="15" x14ac:dyDescent="0.25"/>
  <cols>
    <col min="1" max="1" width="14.85546875" style="1" customWidth="1"/>
    <col min="2" max="2" width="18.42578125" style="1" customWidth="1"/>
    <col min="3" max="3" width="17.42578125" customWidth="1"/>
    <col min="4" max="4" width="15.42578125" customWidth="1"/>
    <col min="5" max="6" width="16.140625" customWidth="1"/>
    <col min="10" max="10" width="16" customWidth="1"/>
    <col min="11" max="11" width="16.140625" customWidth="1"/>
    <col min="12" max="12" width="15.5703125" customWidth="1"/>
    <col min="13" max="13" width="14.85546875" customWidth="1"/>
    <col min="14" max="14" width="17" customWidth="1"/>
  </cols>
  <sheetData>
    <row r="1" spans="1:10" x14ac:dyDescent="0.25">
      <c r="A1" s="18" t="s">
        <v>0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33</v>
      </c>
      <c r="H1" s="44" t="s">
        <v>3</v>
      </c>
      <c r="I1" s="44"/>
      <c r="J1" s="1" t="s">
        <v>0</v>
      </c>
    </row>
    <row r="2" spans="1:10" x14ac:dyDescent="0.25">
      <c r="A2" s="1">
        <v>0.01</v>
      </c>
      <c r="B2" s="2">
        <f>$I$4+($I$3-$I$4)*EXP(-14*A2)</f>
        <v>0.31276709708865968</v>
      </c>
      <c r="C2" s="2">
        <f>$I$8+($I$7-$I$8)*EXP(-14*A2)</f>
        <v>0.61704247947824165</v>
      </c>
      <c r="D2" s="2">
        <f>$I$12+($I$11-$I$12)*EXP(-14*A2)</f>
        <v>1.0734555530626149</v>
      </c>
      <c r="E2" s="2">
        <f>$I$16+($I$15-$I$16)*EXP(-14*A2)</f>
        <v>1.5298686266469881</v>
      </c>
      <c r="F2" s="2">
        <f>$I$20+($I$19-$I$20)*EXP(-14*A2)</f>
        <v>1.3290468742698638</v>
      </c>
      <c r="H2" s="44" t="str">
        <f>B1</f>
        <v>Tri* (Dg/Ds = 10)</v>
      </c>
      <c r="I2" s="44"/>
      <c r="J2" s="1"/>
    </row>
    <row r="3" spans="1:10" x14ac:dyDescent="0.25">
      <c r="A3" s="1">
        <f>A2+0.01</f>
        <v>0.02</v>
      </c>
      <c r="B3" s="2">
        <f t="shared" ref="B3:B66" si="0">$I$4+($I$3-$I$4)*EXP(-14*A3)</f>
        <v>0.2803983663148818</v>
      </c>
      <c r="C3" s="2">
        <f t="shared" ref="C3:C66" si="1">$I$8+($I$7-$I$8)*EXP(-14*A3)</f>
        <v>0.54492267582438569</v>
      </c>
      <c r="D3" s="2">
        <f t="shared" ref="D3:D66" si="2">$I$12+($I$11-$I$12)*EXP(-14*A3)</f>
        <v>0.94170914008864171</v>
      </c>
      <c r="E3" s="2">
        <f t="shared" ref="E3:E66" si="3">$I$16+($I$15-$I$16)*EXP(-14*A3)</f>
        <v>1.3384956043528975</v>
      </c>
      <c r="F3" s="2">
        <f t="shared" ref="F3:F66" si="4">$I$20+($I$19-$I$20)*EXP(-14*A3)</f>
        <v>1.1639095600766249</v>
      </c>
      <c r="H3" s="1" t="s">
        <v>1</v>
      </c>
      <c r="I3" s="1">
        <f>1*0.035*10</f>
        <v>0.35000000000000003</v>
      </c>
      <c r="J3" s="1">
        <v>0</v>
      </c>
    </row>
    <row r="4" spans="1:10" x14ac:dyDescent="0.25">
      <c r="A4" s="1">
        <f t="shared" ref="A4:A67" si="5">A3+0.01</f>
        <v>0.03</v>
      </c>
      <c r="B4" s="2">
        <f t="shared" si="0"/>
        <v>0.25225834364729116</v>
      </c>
      <c r="C4" s="2">
        <f t="shared" si="1"/>
        <v>0.48222473058256105</v>
      </c>
      <c r="D4" s="2">
        <f t="shared" si="2"/>
        <v>0.8271743109854659</v>
      </c>
      <c r="E4" s="2">
        <f t="shared" si="3"/>
        <v>1.1721238913883707</v>
      </c>
      <c r="F4" s="2">
        <f t="shared" si="4"/>
        <v>1.0203460760110927</v>
      </c>
      <c r="H4" s="1" t="s">
        <v>2</v>
      </c>
      <c r="I4" s="1">
        <v>6.5000000000000002E-2</v>
      </c>
      <c r="J4" s="1">
        <v>1</v>
      </c>
    </row>
    <row r="5" spans="1:10" x14ac:dyDescent="0.25">
      <c r="A5" s="4">
        <f t="shared" si="5"/>
        <v>0.04</v>
      </c>
      <c r="B5" s="5">
        <f t="shared" si="0"/>
        <v>0.22779458319691226</v>
      </c>
      <c r="C5" s="5">
        <f t="shared" si="1"/>
        <v>0.42771775554399744</v>
      </c>
      <c r="D5" s="5">
        <f t="shared" si="2"/>
        <v>0.72760251406462539</v>
      </c>
      <c r="E5" s="5">
        <f t="shared" si="3"/>
        <v>1.0274872725852533</v>
      </c>
      <c r="F5" s="5">
        <f t="shared" si="4"/>
        <v>0.89553797883617703</v>
      </c>
      <c r="H5" s="1"/>
      <c r="I5" s="1"/>
      <c r="J5" s="1"/>
    </row>
    <row r="6" spans="1:10" x14ac:dyDescent="0.25">
      <c r="A6" s="4">
        <f t="shared" si="5"/>
        <v>0.05</v>
      </c>
      <c r="B6" s="5">
        <f t="shared" si="0"/>
        <v>0.20652681158055172</v>
      </c>
      <c r="C6" s="5">
        <f t="shared" si="1"/>
        <v>0.38033166790754502</v>
      </c>
      <c r="D6" s="5">
        <f t="shared" si="2"/>
        <v>0.6410389523980351</v>
      </c>
      <c r="E6" s="5">
        <f t="shared" si="3"/>
        <v>0.90174623688852518</v>
      </c>
      <c r="F6" s="5">
        <f t="shared" si="4"/>
        <v>0.7870350317127095</v>
      </c>
      <c r="H6" s="44" t="str">
        <f>C1</f>
        <v>Tri* (Dg/Ds = 20)</v>
      </c>
      <c r="I6" s="44"/>
      <c r="J6" s="1"/>
    </row>
    <row r="7" spans="1:10" x14ac:dyDescent="0.25">
      <c r="A7" s="1">
        <f t="shared" si="5"/>
        <v>6.0000000000000005E-2</v>
      </c>
      <c r="B7" s="2">
        <f t="shared" si="0"/>
        <v>0.18803749917728774</v>
      </c>
      <c r="C7" s="2">
        <f t="shared" si="1"/>
        <v>0.33913618237746562</v>
      </c>
      <c r="D7" s="2">
        <f t="shared" si="2"/>
        <v>0.56578420717773259</v>
      </c>
      <c r="E7" s="2">
        <f t="shared" si="3"/>
        <v>0.79243223197799928</v>
      </c>
      <c r="F7" s="2">
        <f t="shared" si="4"/>
        <v>0.69270710106588185</v>
      </c>
      <c r="H7" s="1" t="s">
        <v>1</v>
      </c>
      <c r="I7" s="1">
        <f>1*0.035*20</f>
        <v>0.70000000000000007</v>
      </c>
      <c r="J7" s="1">
        <v>0</v>
      </c>
    </row>
    <row r="8" spans="1:10" x14ac:dyDescent="0.25">
      <c r="A8" s="1">
        <f t="shared" si="5"/>
        <v>7.0000000000000007E-2</v>
      </c>
      <c r="B8" s="2">
        <f t="shared" si="0"/>
        <v>0.17196366317264888</v>
      </c>
      <c r="C8" s="2">
        <f t="shared" si="1"/>
        <v>0.30332254777063872</v>
      </c>
      <c r="D8" s="2">
        <f t="shared" si="2"/>
        <v>0.50036087466762347</v>
      </c>
      <c r="E8" s="2">
        <f t="shared" si="3"/>
        <v>0.69739920156460822</v>
      </c>
      <c r="F8" s="2">
        <f t="shared" si="4"/>
        <v>0.61070233772993499</v>
      </c>
      <c r="H8" s="1" t="s">
        <v>2</v>
      </c>
      <c r="I8" s="1">
        <v>6.5000000000000002E-2</v>
      </c>
      <c r="J8" s="1">
        <v>1</v>
      </c>
    </row>
    <row r="9" spans="1:10" x14ac:dyDescent="0.25">
      <c r="A9" s="1">
        <f t="shared" si="5"/>
        <v>0.08</v>
      </c>
      <c r="B9" s="2">
        <f t="shared" si="0"/>
        <v>0.15798974146756628</v>
      </c>
      <c r="C9" s="2">
        <f t="shared" si="1"/>
        <v>0.27218766958563007</v>
      </c>
      <c r="D9" s="2">
        <f t="shared" si="2"/>
        <v>0.44348456176272583</v>
      </c>
      <c r="E9" s="2">
        <f t="shared" si="3"/>
        <v>0.61478145393982153</v>
      </c>
      <c r="F9" s="2">
        <f t="shared" si="4"/>
        <v>0.53941082138189944</v>
      </c>
      <c r="H9" s="1"/>
      <c r="I9" s="1"/>
      <c r="J9" s="1"/>
    </row>
    <row r="10" spans="1:10" x14ac:dyDescent="0.25">
      <c r="A10" s="1">
        <f t="shared" si="5"/>
        <v>0.09</v>
      </c>
      <c r="B10" s="2">
        <f t="shared" si="0"/>
        <v>0.14584139755243458</v>
      </c>
      <c r="C10" s="2">
        <f t="shared" si="1"/>
        <v>0.2451203068273542</v>
      </c>
      <c r="D10" s="2">
        <f t="shared" si="2"/>
        <v>0.3940386707397337</v>
      </c>
      <c r="E10" s="2">
        <f t="shared" si="3"/>
        <v>0.5429570346521132</v>
      </c>
      <c r="F10" s="2">
        <f t="shared" si="4"/>
        <v>0.4774329545306662</v>
      </c>
      <c r="H10" s="44" t="str">
        <f>D1</f>
        <v>Tri* (Dg/Ds = 35)</v>
      </c>
      <c r="I10" s="44"/>
      <c r="J10" s="1"/>
    </row>
    <row r="11" spans="1:10" x14ac:dyDescent="0.25">
      <c r="A11" s="1">
        <f t="shared" si="5"/>
        <v>9.9999999999999992E-2</v>
      </c>
      <c r="B11" s="2">
        <f t="shared" si="0"/>
        <v>0.13528013472335787</v>
      </c>
      <c r="C11" s="2">
        <f t="shared" si="1"/>
        <v>0.22158907210292011</v>
      </c>
      <c r="D11" s="2">
        <f t="shared" si="2"/>
        <v>0.35105247817226354</v>
      </c>
      <c r="E11" s="2">
        <f t="shared" si="3"/>
        <v>0.48051588424160702</v>
      </c>
      <c r="F11" s="2">
        <f t="shared" si="4"/>
        <v>0.42355198557109586</v>
      </c>
      <c r="H11" s="1" t="s">
        <v>1</v>
      </c>
      <c r="I11" s="1">
        <f>1*0.035*35</f>
        <v>1.2250000000000001</v>
      </c>
      <c r="J11" s="1">
        <v>0</v>
      </c>
    </row>
    <row r="12" spans="1:10" x14ac:dyDescent="0.25">
      <c r="A12" s="1">
        <f t="shared" si="5"/>
        <v>0.10999999999999999</v>
      </c>
      <c r="B12" s="2">
        <f t="shared" si="0"/>
        <v>0.12609861390668875</v>
      </c>
      <c r="C12" s="2">
        <f t="shared" si="1"/>
        <v>0.20113199940613102</v>
      </c>
      <c r="D12" s="2">
        <f t="shared" si="2"/>
        <v>0.31368207765529454</v>
      </c>
      <c r="E12" s="2">
        <f t="shared" si="3"/>
        <v>0.42623215590445801</v>
      </c>
      <c r="F12" s="2">
        <f t="shared" si="4"/>
        <v>0.37671012147482608</v>
      </c>
      <c r="H12" s="1" t="s">
        <v>2</v>
      </c>
      <c r="I12" s="1">
        <v>6.5000000000000002E-2</v>
      </c>
      <c r="J12" s="1">
        <v>1</v>
      </c>
    </row>
    <row r="13" spans="1:10" x14ac:dyDescent="0.25">
      <c r="A13" s="1">
        <f t="shared" si="5"/>
        <v>0.11999999999999998</v>
      </c>
      <c r="B13" s="2">
        <f t="shared" si="0"/>
        <v>0.11811658317123186</v>
      </c>
      <c r="C13" s="2">
        <f t="shared" si="1"/>
        <v>0.18334747478502539</v>
      </c>
      <c r="D13" s="2">
        <f t="shared" si="2"/>
        <v>0.28119381220571565</v>
      </c>
      <c r="E13" s="2">
        <f t="shared" si="3"/>
        <v>0.37904014962640598</v>
      </c>
      <c r="F13" s="2">
        <f t="shared" si="4"/>
        <v>0.33598776116130219</v>
      </c>
      <c r="H13" s="1"/>
      <c r="I13" s="1"/>
      <c r="J13" s="1"/>
    </row>
    <row r="14" spans="1:10" x14ac:dyDescent="0.25">
      <c r="A14" s="1">
        <f t="shared" si="5"/>
        <v>0.12999999999999998</v>
      </c>
      <c r="B14" s="2">
        <f t="shared" si="0"/>
        <v>0.11117733901615603</v>
      </c>
      <c r="C14" s="2">
        <f t="shared" si="1"/>
        <v>0.16788635184301431</v>
      </c>
      <c r="D14" s="2">
        <f t="shared" si="2"/>
        <v>0.2529498710833018</v>
      </c>
      <c r="E14" s="2">
        <f t="shared" si="3"/>
        <v>0.33801339032358924</v>
      </c>
      <c r="F14" s="2">
        <f t="shared" si="4"/>
        <v>0.30058544185786273</v>
      </c>
      <c r="H14" s="44" t="str">
        <f>E1</f>
        <v>Tri* (Dg/Ds = 50)</v>
      </c>
      <c r="I14" s="44"/>
      <c r="J14" s="1"/>
    </row>
    <row r="15" spans="1:10" x14ac:dyDescent="0.25">
      <c r="A15" s="1">
        <f t="shared" si="5"/>
        <v>0.13999999999999999</v>
      </c>
      <c r="B15" s="2">
        <f t="shared" si="0"/>
        <v>0.10514464996249784</v>
      </c>
      <c r="C15" s="2">
        <f t="shared" si="1"/>
        <v>0.15444509728486361</v>
      </c>
      <c r="D15" s="2">
        <f t="shared" si="2"/>
        <v>0.22839576826841226</v>
      </c>
      <c r="E15" s="2">
        <f t="shared" si="3"/>
        <v>0.30234643925196092</v>
      </c>
      <c r="F15" s="2">
        <f t="shared" si="4"/>
        <v>0.2698081440191995</v>
      </c>
      <c r="H15" s="1" t="s">
        <v>1</v>
      </c>
      <c r="I15" s="1">
        <f>1*0.035*50</f>
        <v>1.7500000000000002</v>
      </c>
      <c r="J15" s="1">
        <v>0</v>
      </c>
    </row>
    <row r="16" spans="1:10" x14ac:dyDescent="0.25">
      <c r="A16" s="1">
        <f t="shared" si="5"/>
        <v>0.15</v>
      </c>
      <c r="B16" s="2">
        <f t="shared" si="0"/>
        <v>9.9900082052099853E-2</v>
      </c>
      <c r="C16" s="2">
        <f t="shared" si="1"/>
        <v>0.14275983194064351</v>
      </c>
      <c r="D16" s="2">
        <f t="shared" si="2"/>
        <v>0.20704945677345904</v>
      </c>
      <c r="E16" s="2">
        <f t="shared" si="3"/>
        <v>0.27133908160627451</v>
      </c>
      <c r="F16" s="2">
        <f t="shared" si="4"/>
        <v>0.24305164667983573</v>
      </c>
      <c r="H16" s="1" t="s">
        <v>2</v>
      </c>
      <c r="I16" s="1">
        <v>6.5000000000000002E-2</v>
      </c>
      <c r="J16" s="1">
        <v>1</v>
      </c>
    </row>
    <row r="17" spans="1:10" x14ac:dyDescent="0.25">
      <c r="A17" s="1">
        <f t="shared" si="5"/>
        <v>0.16</v>
      </c>
      <c r="B17" s="2">
        <f t="shared" si="0"/>
        <v>9.5340673748087051E-2</v>
      </c>
      <c r="C17" s="2">
        <f t="shared" si="1"/>
        <v>0.13260115028082553</v>
      </c>
      <c r="D17" s="2">
        <f t="shared" si="2"/>
        <v>0.18849186507993326</v>
      </c>
      <c r="E17" s="2">
        <f t="shared" si="3"/>
        <v>0.244382579879041</v>
      </c>
      <c r="F17" s="2">
        <f t="shared" si="4"/>
        <v>0.21979066536743361</v>
      </c>
    </row>
    <row r="18" spans="1:10" x14ac:dyDescent="0.25">
      <c r="A18" s="1">
        <f t="shared" si="5"/>
        <v>0.17</v>
      </c>
      <c r="B18" s="2">
        <f t="shared" si="0"/>
        <v>9.1376914590447833E-2</v>
      </c>
      <c r="C18" s="2">
        <f t="shared" si="1"/>
        <v>0.12376961671906797</v>
      </c>
      <c r="D18" s="2">
        <f t="shared" si="2"/>
        <v>0.17235866991199816</v>
      </c>
      <c r="E18" s="2">
        <f t="shared" si="3"/>
        <v>0.22094772310492841</v>
      </c>
      <c r="F18" s="2">
        <f t="shared" si="4"/>
        <v>0.1995685397000391</v>
      </c>
      <c r="H18" s="44" t="str">
        <f>F1</f>
        <v>Tri* (Dg/Ds = 43.4)</v>
      </c>
      <c r="I18" s="44"/>
      <c r="J18" s="1"/>
    </row>
    <row r="19" spans="1:10" x14ac:dyDescent="0.25">
      <c r="A19" s="1">
        <f t="shared" si="5"/>
        <v>0.18000000000000002</v>
      </c>
      <c r="B19" s="2">
        <f t="shared" si="0"/>
        <v>8.7930987923616741E-2</v>
      </c>
      <c r="C19" s="2">
        <f t="shared" si="1"/>
        <v>0.11609185028595308</v>
      </c>
      <c r="D19" s="2">
        <f t="shared" si="2"/>
        <v>0.1583331438294576</v>
      </c>
      <c r="E19" s="2">
        <f t="shared" si="3"/>
        <v>0.20057443737296213</v>
      </c>
      <c r="F19" s="2">
        <f t="shared" si="4"/>
        <v>0.18198826821382014</v>
      </c>
      <c r="H19" s="1" t="s">
        <v>1</v>
      </c>
      <c r="I19" s="1">
        <f>1*0.035*43.4</f>
        <v>1.5190000000000001</v>
      </c>
      <c r="J19" s="1">
        <v>0</v>
      </c>
    </row>
    <row r="20" spans="1:10" x14ac:dyDescent="0.25">
      <c r="A20" s="1">
        <f t="shared" si="5"/>
        <v>0.19000000000000003</v>
      </c>
      <c r="B20" s="2">
        <f t="shared" si="0"/>
        <v>8.493524319722677E-2</v>
      </c>
      <c r="C20" s="2">
        <f t="shared" si="1"/>
        <v>0.10941712080785614</v>
      </c>
      <c r="D20" s="2">
        <f t="shared" si="2"/>
        <v>0.1461399372238002</v>
      </c>
      <c r="E20" s="2">
        <f t="shared" si="3"/>
        <v>0.18286275363974425</v>
      </c>
      <c r="F20" s="2">
        <f t="shared" si="4"/>
        <v>0.16670471441672885</v>
      </c>
      <c r="H20" s="1" t="s">
        <v>2</v>
      </c>
      <c r="I20" s="1">
        <v>6.5000000000000002E-2</v>
      </c>
      <c r="J20" s="1">
        <v>1</v>
      </c>
    </row>
    <row r="21" spans="1:10" x14ac:dyDescent="0.25">
      <c r="A21" s="1">
        <f t="shared" si="5"/>
        <v>0.20000000000000004</v>
      </c>
      <c r="B21" s="2">
        <f t="shared" si="0"/>
        <v>8.2330867848187106E-2</v>
      </c>
      <c r="C21" s="2">
        <f t="shared" si="1"/>
        <v>0.10361438976701338</v>
      </c>
      <c r="D21" s="2">
        <f t="shared" si="2"/>
        <v>0.1355396726452528</v>
      </c>
      <c r="E21" s="2">
        <f t="shared" si="3"/>
        <v>0.16746495552349222</v>
      </c>
      <c r="F21" s="2">
        <f t="shared" si="4"/>
        <v>0.15341783105706686</v>
      </c>
    </row>
    <row r="22" spans="1:10" x14ac:dyDescent="0.25">
      <c r="A22" s="1">
        <f t="shared" si="5"/>
        <v>0.21000000000000005</v>
      </c>
      <c r="B22" s="2">
        <f t="shared" si="0"/>
        <v>8.006673269042984E-2</v>
      </c>
      <c r="C22" s="2">
        <f t="shared" si="1"/>
        <v>9.8569737748852457E-2</v>
      </c>
      <c r="D22" s="2">
        <f t="shared" si="2"/>
        <v>0.1263242453364864</v>
      </c>
      <c r="E22" s="2">
        <f t="shared" si="3"/>
        <v>0.15407875292412032</v>
      </c>
      <c r="F22" s="2">
        <f t="shared" si="4"/>
        <v>0.14186676958556138</v>
      </c>
    </row>
    <row r="23" spans="1:10" x14ac:dyDescent="0.25">
      <c r="A23" s="1">
        <f t="shared" si="5"/>
        <v>0.22000000000000006</v>
      </c>
      <c r="B23" s="2">
        <f t="shared" si="0"/>
        <v>7.809838814497759E-2</v>
      </c>
      <c r="C23" s="2">
        <f t="shared" si="1"/>
        <v>9.4184127972143039E-2</v>
      </c>
      <c r="D23" s="2">
        <f t="shared" si="2"/>
        <v>0.11831273771289125</v>
      </c>
      <c r="E23" s="2">
        <f t="shared" si="3"/>
        <v>0.14244134745363943</v>
      </c>
      <c r="F23" s="2">
        <f t="shared" si="4"/>
        <v>0.13182475916771022</v>
      </c>
    </row>
    <row r="24" spans="1:10" x14ac:dyDescent="0.25">
      <c r="A24" s="1">
        <f t="shared" si="5"/>
        <v>0.23000000000000007</v>
      </c>
      <c r="B24" s="2">
        <f t="shared" si="0"/>
        <v>7.638719160428635E-2</v>
      </c>
      <c r="C24" s="2">
        <f t="shared" si="1"/>
        <v>9.0371461995515212E-2</v>
      </c>
      <c r="D24" s="2">
        <f t="shared" si="2"/>
        <v>0.11134786758235848</v>
      </c>
      <c r="E24" s="2">
        <f t="shared" si="3"/>
        <v>0.13232427316920176</v>
      </c>
      <c r="F24" s="2">
        <f t="shared" si="4"/>
        <v>0.12309465471099072</v>
      </c>
    </row>
    <row r="25" spans="1:10" x14ac:dyDescent="0.25">
      <c r="A25" s="1">
        <f t="shared" si="5"/>
        <v>0.24000000000000007</v>
      </c>
      <c r="B25" s="2">
        <f t="shared" si="0"/>
        <v>7.4899548799250482E-2</v>
      </c>
      <c r="C25" s="2">
        <f t="shared" si="1"/>
        <v>8.7056889429908968E-2</v>
      </c>
      <c r="D25" s="2">
        <f t="shared" si="2"/>
        <v>0.1052929003758967</v>
      </c>
      <c r="E25" s="2">
        <f t="shared" si="3"/>
        <v>0.12352891132188443</v>
      </c>
      <c r="F25" s="2">
        <f t="shared" si="4"/>
        <v>0.11550506650564982</v>
      </c>
    </row>
    <row r="26" spans="1:10" x14ac:dyDescent="0.25">
      <c r="A26" s="1">
        <f t="shared" si="5"/>
        <v>0.25000000000000006</v>
      </c>
      <c r="B26" s="2">
        <f t="shared" si="0"/>
        <v>7.3606254275360772E-2</v>
      </c>
      <c r="C26" s="2">
        <f t="shared" si="1"/>
        <v>8.417533847317224E-2</v>
      </c>
      <c r="D26" s="2">
        <f t="shared" si="2"/>
        <v>0.10002896476988943</v>
      </c>
      <c r="E26" s="2">
        <f t="shared" si="3"/>
        <v>0.11588259106660664</v>
      </c>
      <c r="F26" s="2">
        <f t="shared" si="4"/>
        <v>0.10890699549605107</v>
      </c>
    </row>
    <row r="27" spans="1:10" x14ac:dyDescent="0.25">
      <c r="A27" s="1">
        <f t="shared" si="5"/>
        <v>0.26000000000000006</v>
      </c>
      <c r="B27" s="2">
        <f t="shared" si="0"/>
        <v>7.2481918030221068E-2</v>
      </c>
      <c r="C27" s="2">
        <f t="shared" si="1"/>
        <v>8.1670238418211846E-2</v>
      </c>
      <c r="D27" s="2">
        <f t="shared" si="2"/>
        <v>9.5452719000198014E-2</v>
      </c>
      <c r="E27" s="2">
        <f t="shared" si="3"/>
        <v>0.10923519958218418</v>
      </c>
      <c r="F27" s="2">
        <f t="shared" si="4"/>
        <v>0.10317090812611027</v>
      </c>
    </row>
    <row r="28" spans="1:10" x14ac:dyDescent="0.25">
      <c r="A28" s="1">
        <f t="shared" si="5"/>
        <v>0.27000000000000007</v>
      </c>
      <c r="B28" s="2">
        <f t="shared" si="0"/>
        <v>7.1504467056151488E-2</v>
      </c>
      <c r="C28" s="2">
        <f t="shared" si="1"/>
        <v>7.949240905493403E-2</v>
      </c>
      <c r="D28" s="2">
        <f t="shared" si="2"/>
        <v>9.147432205310782E-2</v>
      </c>
      <c r="E28" s="2">
        <f t="shared" si="3"/>
        <v>0.10345623505128163</v>
      </c>
      <c r="F28" s="2">
        <f t="shared" si="4"/>
        <v>9.8184193332085154E-2</v>
      </c>
    </row>
    <row r="29" spans="1:10" x14ac:dyDescent="0.25">
      <c r="A29" s="1">
        <f t="shared" si="5"/>
        <v>0.28000000000000008</v>
      </c>
      <c r="B29" s="2">
        <f t="shared" si="0"/>
        <v>7.0654712002145528E-2</v>
      </c>
      <c r="C29" s="2">
        <f t="shared" si="1"/>
        <v>7.7599095162675116E-2</v>
      </c>
      <c r="D29" s="2">
        <f t="shared" si="2"/>
        <v>8.8015669903469512E-2</v>
      </c>
      <c r="E29" s="2">
        <f t="shared" si="3"/>
        <v>9.8432244644263894E-2</v>
      </c>
      <c r="F29" s="2">
        <f t="shared" si="4"/>
        <v>9.384895175831437E-2</v>
      </c>
    </row>
    <row r="30" spans="1:10" x14ac:dyDescent="0.25">
      <c r="A30" s="1">
        <f t="shared" si="5"/>
        <v>0.29000000000000009</v>
      </c>
      <c r="B30" s="2">
        <f t="shared" si="0"/>
        <v>6.9915970447873677E-2</v>
      </c>
      <c r="C30" s="2">
        <f t="shared" si="1"/>
        <v>7.5953127138244869E-2</v>
      </c>
      <c r="D30" s="2">
        <f t="shared" si="2"/>
        <v>8.5008862173801658E-2</v>
      </c>
      <c r="E30" s="2">
        <f t="shared" si="3"/>
        <v>9.4064597209358433E-2</v>
      </c>
      <c r="F30" s="2">
        <f t="shared" si="4"/>
        <v>9.0080073793713453E-2</v>
      </c>
    </row>
    <row r="31" spans="1:10" x14ac:dyDescent="0.25">
      <c r="A31" s="1">
        <f t="shared" si="5"/>
        <v>0.3000000000000001</v>
      </c>
      <c r="B31" s="2">
        <f t="shared" si="0"/>
        <v>6.9273739393836145E-2</v>
      </c>
      <c r="C31" s="2">
        <f t="shared" si="1"/>
        <v>7.4522191281003333E-2</v>
      </c>
      <c r="D31" s="2">
        <f t="shared" si="2"/>
        <v>8.2394869111754129E-2</v>
      </c>
      <c r="E31" s="2">
        <f t="shared" si="3"/>
        <v>9.0267546942504912E-2</v>
      </c>
      <c r="F31" s="2">
        <f t="shared" si="4"/>
        <v>8.6803568696974573E-2</v>
      </c>
    </row>
    <row r="32" spans="1:10" x14ac:dyDescent="0.25">
      <c r="A32" s="1">
        <f t="shared" si="5"/>
        <v>0.31000000000000011</v>
      </c>
      <c r="B32" s="2">
        <f t="shared" si="0"/>
        <v>6.8715410537979749E-2</v>
      </c>
      <c r="C32" s="2">
        <f t="shared" si="1"/>
        <v>7.3278195409182956E-2</v>
      </c>
      <c r="D32" s="2">
        <f t="shared" si="2"/>
        <v>8.0122372715987752E-2</v>
      </c>
      <c r="E32" s="2">
        <f t="shared" si="3"/>
        <v>8.6966550022792549E-2</v>
      </c>
      <c r="F32" s="2">
        <f t="shared" si="4"/>
        <v>8.3955112007798441E-2</v>
      </c>
      <c r="I32" t="s">
        <v>8</v>
      </c>
    </row>
    <row r="33" spans="1:14" x14ac:dyDescent="0.25">
      <c r="A33" s="1">
        <f t="shared" si="5"/>
        <v>0.32000000000000012</v>
      </c>
      <c r="B33" s="2">
        <f t="shared" si="0"/>
        <v>6.8230022749080202E-2</v>
      </c>
      <c r="C33" s="2">
        <f t="shared" si="1"/>
        <v>7.2196717353213785E-2</v>
      </c>
      <c r="D33" s="2">
        <f t="shared" si="2"/>
        <v>7.8146759259414167E-2</v>
      </c>
      <c r="E33" s="2">
        <f t="shared" si="3"/>
        <v>8.4096801165614535E-2</v>
      </c>
      <c r="F33" s="2">
        <f t="shared" si="4"/>
        <v>8.147878272688637E-2</v>
      </c>
      <c r="J33" s="1" t="s">
        <v>4</v>
      </c>
      <c r="K33" s="1" t="s">
        <v>5</v>
      </c>
      <c r="L33" s="1" t="s">
        <v>6</v>
      </c>
      <c r="M33" s="1" t="s">
        <v>7</v>
      </c>
      <c r="N33" s="1" t="s">
        <v>28</v>
      </c>
    </row>
    <row r="34" spans="1:14" x14ac:dyDescent="0.25">
      <c r="A34" s="1">
        <f t="shared" si="5"/>
        <v>0.33000000000000013</v>
      </c>
      <c r="B34" s="2">
        <f t="shared" si="0"/>
        <v>6.7808046877438369E-2</v>
      </c>
      <c r="C34" s="2">
        <f t="shared" si="1"/>
        <v>7.1256525498853904E-2</v>
      </c>
      <c r="D34" s="2">
        <f t="shared" si="2"/>
        <v>7.6429243430977206E-2</v>
      </c>
      <c r="E34" s="2">
        <f t="shared" si="3"/>
        <v>8.1601961363100509E-2</v>
      </c>
      <c r="F34" s="2">
        <f t="shared" si="4"/>
        <v>7.9325965472966248E-2</v>
      </c>
      <c r="I34" s="4">
        <v>0.04</v>
      </c>
      <c r="J34" s="7">
        <f>$I$4+($I$3-$I$4)*EXP(-14*I34)</f>
        <v>0.22779458319691226</v>
      </c>
      <c r="K34" s="7">
        <f>$I$8+($I$7-$I$8)*EXP(-14*I34)</f>
        <v>0.42771775554399744</v>
      </c>
      <c r="L34" s="7">
        <f>$I$12+($I$11-$I$12)*EXP(-14*I34)</f>
        <v>0.72760251406462539</v>
      </c>
      <c r="M34" s="7">
        <f>$I$16+($I$15-$I$16)*EXP(-14*I34)</f>
        <v>1.0274872725852533</v>
      </c>
      <c r="N34" s="7">
        <f t="shared" ref="N34" si="6">$I$20+($I$19-$I$20)*EXP(-14*I34)</f>
        <v>0.89553797883617703</v>
      </c>
    </row>
    <row r="35" spans="1:14" x14ac:dyDescent="0.25">
      <c r="A35" s="1">
        <f t="shared" si="5"/>
        <v>0.34000000000000014</v>
      </c>
      <c r="B35" s="2">
        <f t="shared" si="0"/>
        <v>6.7441198678286948E-2</v>
      </c>
      <c r="C35" s="2">
        <f t="shared" si="1"/>
        <v>7.0439161967411262E-2</v>
      </c>
      <c r="D35" s="2">
        <f t="shared" si="2"/>
        <v>7.493610690109774E-2</v>
      </c>
      <c r="E35" s="2">
        <f t="shared" si="3"/>
        <v>7.9433051834784205E-2</v>
      </c>
      <c r="F35" s="2">
        <f t="shared" si="4"/>
        <v>7.7454396063962164E-2</v>
      </c>
      <c r="I35" s="6">
        <v>4.4999999999999998E-2</v>
      </c>
      <c r="J35" s="6">
        <v>0.21715999999999999</v>
      </c>
      <c r="K35" s="6">
        <v>0.40402499999999902</v>
      </c>
      <c r="L35" s="6">
        <v>0.68432000000000004</v>
      </c>
      <c r="M35" s="6">
        <v>0.96462000000000003</v>
      </c>
      <c r="N35" s="35">
        <v>0.86746324999999902</v>
      </c>
    </row>
    <row r="36" spans="1:14" x14ac:dyDescent="0.25">
      <c r="A36" s="1">
        <f t="shared" si="5"/>
        <v>0.35000000000000014</v>
      </c>
      <c r="B36" s="2">
        <f t="shared" si="0"/>
        <v>6.7122276175213436E-2</v>
      </c>
      <c r="C36" s="2">
        <f t="shared" si="1"/>
        <v>6.9728580250036948E-2</v>
      </c>
      <c r="D36" s="2">
        <f t="shared" si="2"/>
        <v>7.3638036362272216E-2</v>
      </c>
      <c r="E36" s="2">
        <f t="shared" si="3"/>
        <v>7.7547492474507485E-2</v>
      </c>
      <c r="F36" s="2">
        <f t="shared" si="4"/>
        <v>7.5827331785123964E-2</v>
      </c>
      <c r="I36" s="4">
        <v>0.05</v>
      </c>
      <c r="J36" s="7">
        <f>$I$4+($I$3-$I$4)*EXP(-14*I36)</f>
        <v>0.20652681158055172</v>
      </c>
      <c r="K36" s="7">
        <f>$I$8+($I$7-$I$8)*EXP(-14*I36)</f>
        <v>0.38033166790754502</v>
      </c>
      <c r="L36" s="7">
        <f>$I$12+($I$11-$I$12)*EXP(-14*I36)</f>
        <v>0.6410389523980351</v>
      </c>
      <c r="M36" s="7">
        <f>$I$16+($I$15-$I$16)*EXP(-14*I36)</f>
        <v>0.90174623688852518</v>
      </c>
      <c r="N36" s="7">
        <f>$I$20+($I$19-$I$20)*EXP(-14*I35)</f>
        <v>0.83938847866402866</v>
      </c>
    </row>
    <row r="37" spans="1:14" x14ac:dyDescent="0.25">
      <c r="A37" s="1">
        <f t="shared" si="5"/>
        <v>0.36000000000000015</v>
      </c>
      <c r="B37" s="2">
        <f t="shared" si="0"/>
        <v>6.6845018270712486E-2</v>
      </c>
      <c r="C37" s="2">
        <f t="shared" si="1"/>
        <v>6.9110830182113767E-2</v>
      </c>
      <c r="D37" s="2">
        <f t="shared" si="2"/>
        <v>7.2509548049215694E-2</v>
      </c>
      <c r="E37" s="2">
        <f t="shared" si="3"/>
        <v>7.5908265916317635E-2</v>
      </c>
      <c r="F37" s="2">
        <f t="shared" si="4"/>
        <v>7.4412830054792781E-2</v>
      </c>
    </row>
    <row r="38" spans="1:14" x14ac:dyDescent="0.25">
      <c r="A38" s="1">
        <f t="shared" si="5"/>
        <v>0.37000000000000016</v>
      </c>
      <c r="B38" s="2">
        <f t="shared" si="0"/>
        <v>6.660398182810516E-2</v>
      </c>
      <c r="C38" s="2">
        <f t="shared" si="1"/>
        <v>6.8573784073146571E-2</v>
      </c>
      <c r="D38" s="2">
        <f t="shared" si="2"/>
        <v>7.1528487440708707E-2</v>
      </c>
      <c r="E38" s="2">
        <f t="shared" si="3"/>
        <v>7.448319080827083E-2</v>
      </c>
      <c r="F38" s="2">
        <f t="shared" si="4"/>
        <v>7.318312132654349E-2</v>
      </c>
    </row>
    <row r="39" spans="1:14" x14ac:dyDescent="0.25">
      <c r="A39" s="1">
        <f t="shared" si="5"/>
        <v>0.38000000000000017</v>
      </c>
      <c r="B39" s="2">
        <f t="shared" si="0"/>
        <v>6.6394434811693256E-2</v>
      </c>
      <c r="C39" s="2">
        <f t="shared" si="1"/>
        <v>6.8106898615527059E-2</v>
      </c>
      <c r="D39" s="2">
        <f t="shared" si="2"/>
        <v>7.067559432127779E-2</v>
      </c>
      <c r="E39" s="2">
        <f t="shared" si="3"/>
        <v>7.3244290027028508E-2</v>
      </c>
      <c r="F39" s="2">
        <f t="shared" si="4"/>
        <v>7.2114063916498189E-2</v>
      </c>
    </row>
    <row r="40" spans="1:14" x14ac:dyDescent="0.25">
      <c r="A40" s="1">
        <f t="shared" si="5"/>
        <v>0.39000000000000018</v>
      </c>
      <c r="B40" s="2">
        <f t="shared" si="0"/>
        <v>6.6212263387272305E-2</v>
      </c>
      <c r="C40" s="2">
        <f t="shared" si="1"/>
        <v>6.7701007897957605E-2</v>
      </c>
      <c r="D40" s="2">
        <f t="shared" si="2"/>
        <v>6.9934124663985534E-2</v>
      </c>
      <c r="E40" s="2">
        <f t="shared" si="3"/>
        <v>7.2167241430013476E-2</v>
      </c>
      <c r="F40" s="2">
        <f t="shared" si="4"/>
        <v>7.1184670052961183E-2</v>
      </c>
    </row>
    <row r="41" spans="1:14" x14ac:dyDescent="0.25">
      <c r="A41" s="1">
        <f t="shared" si="5"/>
        <v>0.40000000000000019</v>
      </c>
      <c r="B41" s="2">
        <f t="shared" si="0"/>
        <v>6.6053891159197631E-2</v>
      </c>
      <c r="C41" s="2">
        <f t="shared" si="1"/>
        <v>6.7348143459966661E-2</v>
      </c>
      <c r="D41" s="2">
        <f t="shared" si="2"/>
        <v>6.92895219111202E-2</v>
      </c>
      <c r="E41" s="2">
        <f t="shared" si="3"/>
        <v>7.1230900362273725E-2</v>
      </c>
      <c r="F41" s="2">
        <f t="shared" si="4"/>
        <v>7.0376693843766172E-2</v>
      </c>
    </row>
    <row r="42" spans="1:14" x14ac:dyDescent="0.25">
      <c r="A42" s="1">
        <f t="shared" si="5"/>
        <v>0.4100000000000002</v>
      </c>
      <c r="B42" s="2">
        <f t="shared" si="0"/>
        <v>6.5916208958462452E-2</v>
      </c>
      <c r="C42" s="2">
        <f t="shared" si="1"/>
        <v>6.7041377854819853E-2</v>
      </c>
      <c r="D42" s="2">
        <f t="shared" si="2"/>
        <v>6.8729131199355961E-2</v>
      </c>
      <c r="E42" s="2">
        <f t="shared" si="3"/>
        <v>7.0416884543892069E-2</v>
      </c>
      <c r="F42" s="2">
        <f t="shared" si="4"/>
        <v>6.9674273072296178E-2</v>
      </c>
    </row>
    <row r="43" spans="1:14" x14ac:dyDescent="0.25">
      <c r="A43" s="1">
        <f t="shared" si="5"/>
        <v>0.42000000000000021</v>
      </c>
      <c r="B43" s="2">
        <f t="shared" si="0"/>
        <v>6.5796513803385498E-2</v>
      </c>
      <c r="C43" s="2">
        <f t="shared" si="1"/>
        <v>6.6774688649648389E-2</v>
      </c>
      <c r="D43" s="2">
        <f t="shared" si="2"/>
        <v>6.8241950919042726E-2</v>
      </c>
      <c r="E43" s="2">
        <f t="shared" si="3"/>
        <v>6.9709213188437077E-2</v>
      </c>
      <c r="F43" s="2">
        <f t="shared" si="4"/>
        <v>6.9063617789903567E-2</v>
      </c>
    </row>
    <row r="44" spans="1:14" x14ac:dyDescent="0.25">
      <c r="A44" s="1">
        <f t="shared" si="5"/>
        <v>0.43000000000000022</v>
      </c>
      <c r="B44" s="2">
        <f t="shared" si="0"/>
        <v>6.5692455834582011E-2</v>
      </c>
      <c r="C44" s="2">
        <f t="shared" si="1"/>
        <v>6.654284019284061E-2</v>
      </c>
      <c r="D44" s="2">
        <f t="shared" si="2"/>
        <v>6.7818416730228523E-2</v>
      </c>
      <c r="E44" s="2">
        <f t="shared" si="3"/>
        <v>6.9093993267616435E-2</v>
      </c>
      <c r="F44" s="2">
        <f t="shared" si="4"/>
        <v>6.8532739591165751E-2</v>
      </c>
    </row>
    <row r="45" spans="1:14" x14ac:dyDescent="0.25">
      <c r="A45" s="1">
        <f t="shared" si="5"/>
        <v>0.44000000000000022</v>
      </c>
      <c r="B45" s="2">
        <f t="shared" si="0"/>
        <v>6.5601992182443822E-2</v>
      </c>
      <c r="C45" s="2">
        <f t="shared" si="1"/>
        <v>6.6341280827550267E-2</v>
      </c>
      <c r="D45" s="2">
        <f t="shared" si="2"/>
        <v>6.7450213795209948E-2</v>
      </c>
      <c r="E45" s="2">
        <f t="shared" si="3"/>
        <v>6.8559146762869616E-2</v>
      </c>
      <c r="F45" s="2">
        <f t="shared" si="4"/>
        <v>6.807121625709936E-2</v>
      </c>
    </row>
    <row r="46" spans="1:14" x14ac:dyDescent="0.25">
      <c r="A46" s="1">
        <f t="shared" si="5"/>
        <v>0.45000000000000023</v>
      </c>
      <c r="B46" s="2">
        <f t="shared" si="0"/>
        <v>6.5523346861453238E-2</v>
      </c>
      <c r="C46" s="2">
        <f t="shared" si="1"/>
        <v>6.6166053533413358E-2</v>
      </c>
      <c r="D46" s="2">
        <f t="shared" si="2"/>
        <v>6.7130113541353523E-2</v>
      </c>
      <c r="E46" s="2">
        <f t="shared" si="3"/>
        <v>6.8094173549293702E-2</v>
      </c>
      <c r="F46" s="2">
        <f t="shared" si="4"/>
        <v>6.7669987145800026E-2</v>
      </c>
    </row>
    <row r="47" spans="1:14" x14ac:dyDescent="0.25">
      <c r="A47" s="1">
        <f t="shared" si="5"/>
        <v>0.46000000000000024</v>
      </c>
      <c r="B47" s="2">
        <f t="shared" si="0"/>
        <v>6.5454975903974491E-2</v>
      </c>
      <c r="C47" s="2">
        <f t="shared" si="1"/>
        <v>6.6013718242188782E-2</v>
      </c>
      <c r="D47" s="2">
        <f t="shared" si="2"/>
        <v>6.6851831749510204E-2</v>
      </c>
      <c r="E47" s="2">
        <f t="shared" si="3"/>
        <v>6.7689945256831627E-2</v>
      </c>
      <c r="F47" s="2">
        <f t="shared" si="4"/>
        <v>6.7321175313610204E-2</v>
      </c>
    </row>
    <row r="48" spans="1:14" x14ac:dyDescent="0.25">
      <c r="A48" s="1">
        <f t="shared" si="5"/>
        <v>0.47000000000000025</v>
      </c>
      <c r="B48" s="2">
        <f t="shared" si="0"/>
        <v>6.5395537049028243E-2</v>
      </c>
      <c r="C48" s="2">
        <f t="shared" si="1"/>
        <v>6.5881284302220816E-2</v>
      </c>
      <c r="D48" s="2">
        <f t="shared" si="2"/>
        <v>6.6609905182009668E-2</v>
      </c>
      <c r="E48" s="2">
        <f t="shared" si="3"/>
        <v>6.7338526061798534E-2</v>
      </c>
      <c r="F48" s="2">
        <f t="shared" si="4"/>
        <v>6.7017932874691433E-2</v>
      </c>
    </row>
    <row r="49" spans="1:6" x14ac:dyDescent="0.25">
      <c r="A49" s="1">
        <f t="shared" si="5"/>
        <v>0.48000000000000026</v>
      </c>
      <c r="B49" s="2">
        <f t="shared" si="0"/>
        <v>6.5343863390978044E-2</v>
      </c>
      <c r="C49" s="2">
        <f t="shared" si="1"/>
        <v>6.5766151765863354E-2</v>
      </c>
      <c r="D49" s="2">
        <f t="shared" si="2"/>
        <v>6.6399584328191319E-2</v>
      </c>
      <c r="E49" s="2">
        <f t="shared" si="3"/>
        <v>6.7033016890519298E-2</v>
      </c>
      <c r="F49" s="2">
        <f t="shared" si="4"/>
        <v>6.6754306563094987E-2</v>
      </c>
    </row>
    <row r="50" spans="1:6" x14ac:dyDescent="0.25">
      <c r="A50" s="1">
        <f t="shared" si="5"/>
        <v>0.49000000000000027</v>
      </c>
      <c r="B50" s="2">
        <f t="shared" si="0"/>
        <v>6.5298940470798927E-2</v>
      </c>
      <c r="C50" s="2">
        <f t="shared" si="1"/>
        <v>6.5666060347218641E-2</v>
      </c>
      <c r="D50" s="2">
        <f t="shared" si="2"/>
        <v>6.6216740161848225E-2</v>
      </c>
      <c r="E50" s="2">
        <f t="shared" si="3"/>
        <v>6.6767419976477824E-2</v>
      </c>
      <c r="F50" s="2">
        <f t="shared" si="4"/>
        <v>6.6525120858040798E-2</v>
      </c>
    </row>
    <row r="51" spans="1:6" x14ac:dyDescent="0.25">
      <c r="A51" s="1">
        <f t="shared" si="5"/>
        <v>0.50000000000000022</v>
      </c>
      <c r="B51" s="2">
        <f t="shared" si="0"/>
        <v>6.5259886360183039E-2</v>
      </c>
      <c r="C51" s="2">
        <f t="shared" si="1"/>
        <v>6.5579045048127116E-2</v>
      </c>
      <c r="D51" s="2">
        <f t="shared" si="2"/>
        <v>6.6057783080043231E-2</v>
      </c>
      <c r="E51" s="2">
        <f t="shared" si="3"/>
        <v>6.653652111195936E-2</v>
      </c>
      <c r="F51" s="2">
        <f t="shared" si="4"/>
        <v>6.632587637791626E-2</v>
      </c>
    </row>
    <row r="52" spans="1:6" x14ac:dyDescent="0.25">
      <c r="A52" s="1">
        <f t="shared" si="5"/>
        <v>0.51000000000000023</v>
      </c>
      <c r="B52" s="2">
        <f t="shared" si="0"/>
        <v>6.522593434749295E-2</v>
      </c>
      <c r="C52" s="2">
        <f t="shared" si="1"/>
        <v>6.5503397581256215E-2</v>
      </c>
      <c r="D52" s="2">
        <f t="shared" si="2"/>
        <v>6.5919592431901097E-2</v>
      </c>
      <c r="E52" s="2">
        <f t="shared" si="3"/>
        <v>6.6335787282545994E-2</v>
      </c>
      <c r="F52" s="2">
        <f t="shared" si="4"/>
        <v>6.6152661548262243E-2</v>
      </c>
    </row>
    <row r="53" spans="1:6" x14ac:dyDescent="0.25">
      <c r="A53" s="1">
        <f t="shared" si="5"/>
        <v>0.52000000000000024</v>
      </c>
      <c r="B53" s="2">
        <f t="shared" si="0"/>
        <v>6.5196417885652447E-2</v>
      </c>
      <c r="C53" s="2">
        <f t="shared" si="1"/>
        <v>6.5437632832944931E-2</v>
      </c>
      <c r="D53" s="2">
        <f t="shared" si="2"/>
        <v>6.5799455253883643E-2</v>
      </c>
      <c r="E53" s="2">
        <f t="shared" si="3"/>
        <v>6.6161277674822355E-2</v>
      </c>
      <c r="F53" s="2">
        <f t="shared" si="4"/>
        <v>6.6002075809609317E-2</v>
      </c>
    </row>
    <row r="54" spans="1:6" x14ac:dyDescent="0.25">
      <c r="A54" s="1">
        <f t="shared" si="5"/>
        <v>0.53000000000000025</v>
      </c>
      <c r="B54" s="2">
        <f t="shared" si="0"/>
        <v>6.5170757506471583E-2</v>
      </c>
      <c r="C54" s="2">
        <f t="shared" si="1"/>
        <v>6.5380459707401584E-2</v>
      </c>
      <c r="D54" s="2">
        <f t="shared" si="2"/>
        <v>6.5695013008796585E-2</v>
      </c>
      <c r="E54" s="2">
        <f t="shared" si="3"/>
        <v>6.6009566310191586E-2</v>
      </c>
      <c r="F54" s="2">
        <f t="shared" si="4"/>
        <v>6.5871162857577784E-2</v>
      </c>
    </row>
    <row r="55" spans="1:6" x14ac:dyDescent="0.25">
      <c r="A55" s="1">
        <f t="shared" si="5"/>
        <v>0.54000000000000026</v>
      </c>
      <c r="B55" s="2">
        <f t="shared" si="0"/>
        <v>6.5148449444507234E-2</v>
      </c>
      <c r="C55" s="2">
        <f t="shared" si="1"/>
        <v>6.5330755779866981E-2</v>
      </c>
      <c r="D55" s="2">
        <f t="shared" si="2"/>
        <v>6.5604215282906608E-2</v>
      </c>
      <c r="E55" s="2">
        <f t="shared" si="3"/>
        <v>6.587767478594625E-2</v>
      </c>
      <c r="F55" s="2">
        <f t="shared" si="4"/>
        <v>6.5757352604608812E-2</v>
      </c>
    </row>
    <row r="56" spans="1:6" x14ac:dyDescent="0.25">
      <c r="A56" s="1">
        <f t="shared" si="5"/>
        <v>0.55000000000000027</v>
      </c>
      <c r="B56" s="2">
        <f t="shared" si="0"/>
        <v>6.5129055747122744E-2</v>
      </c>
      <c r="C56" s="2">
        <f t="shared" si="1"/>
        <v>6.5287545261133118E-2</v>
      </c>
      <c r="D56" s="2">
        <f t="shared" si="2"/>
        <v>6.5525279532148678E-2</v>
      </c>
      <c r="E56" s="2">
        <f t="shared" si="3"/>
        <v>6.5763013803164252E-2</v>
      </c>
      <c r="F56" s="2">
        <f t="shared" si="4"/>
        <v>6.5658410723917399E-2</v>
      </c>
    </row>
    <row r="57" spans="1:6" x14ac:dyDescent="0.25">
      <c r="A57" s="1">
        <f t="shared" si="5"/>
        <v>0.56000000000000028</v>
      </c>
      <c r="B57" s="2">
        <f t="shared" si="0"/>
        <v>6.5112195676586701E-2</v>
      </c>
      <c r="C57" s="2">
        <f t="shared" si="1"/>
        <v>6.5249979840815972E-2</v>
      </c>
      <c r="D57" s="2">
        <f t="shared" si="2"/>
        <v>6.5456656087159892E-2</v>
      </c>
      <c r="E57" s="2">
        <f t="shared" si="3"/>
        <v>6.5663332333503813E-2</v>
      </c>
      <c r="F57" s="2">
        <f t="shared" si="4"/>
        <v>6.5572394785112481E-2</v>
      </c>
    </row>
    <row r="58" spans="1:6" x14ac:dyDescent="0.25">
      <c r="A58" s="1">
        <f t="shared" si="5"/>
        <v>0.57000000000000028</v>
      </c>
      <c r="B58" s="2">
        <f t="shared" si="0"/>
        <v>6.5097538235416794E-2</v>
      </c>
      <c r="C58" s="2">
        <f t="shared" si="1"/>
        <v>6.5217322033297054E-2</v>
      </c>
      <c r="D58" s="2">
        <f t="shared" si="2"/>
        <v>6.5396997730117451E-2</v>
      </c>
      <c r="E58" s="2">
        <f t="shared" si="3"/>
        <v>6.5576673426937848E-2</v>
      </c>
      <c r="F58" s="2">
        <f t="shared" si="4"/>
        <v>6.5497616120336874E-2</v>
      </c>
    </row>
    <row r="59" spans="1:6" x14ac:dyDescent="0.25">
      <c r="A59" s="1">
        <f t="shared" si="5"/>
        <v>0.58000000000000029</v>
      </c>
      <c r="B59" s="2">
        <f t="shared" si="0"/>
        <v>6.508479566822585E-2</v>
      </c>
      <c r="C59" s="2">
        <f t="shared" si="1"/>
        <v>6.5188930699380407E-2</v>
      </c>
      <c r="D59" s="2">
        <f t="shared" si="2"/>
        <v>6.5345133246112241E-2</v>
      </c>
      <c r="E59" s="2">
        <f t="shared" si="3"/>
        <v>6.5501335792844062E-2</v>
      </c>
      <c r="F59" s="2">
        <f t="shared" si="4"/>
        <v>6.5432606672282054E-2</v>
      </c>
    </row>
    <row r="60" spans="1:6" x14ac:dyDescent="0.25">
      <c r="A60" s="1">
        <f t="shared" si="5"/>
        <v>0.5900000000000003</v>
      </c>
      <c r="B60" s="2">
        <f t="shared" si="0"/>
        <v>6.5073717812498294E-2</v>
      </c>
      <c r="C60" s="2">
        <f t="shared" si="1"/>
        <v>6.5164248459426005E-2</v>
      </c>
      <c r="D60" s="2">
        <f t="shared" si="2"/>
        <v>6.53000444298176E-2</v>
      </c>
      <c r="E60" s="2">
        <f t="shared" si="3"/>
        <v>6.543584040020918E-2</v>
      </c>
      <c r="F60" s="2">
        <f t="shared" si="4"/>
        <v>6.5376090173236881E-2</v>
      </c>
    </row>
    <row r="61" spans="1:6" x14ac:dyDescent="0.25">
      <c r="A61" s="1">
        <f t="shared" si="5"/>
        <v>0.60000000000000031</v>
      </c>
      <c r="B61" s="2">
        <f t="shared" si="0"/>
        <v>6.506408718739097E-2</v>
      </c>
      <c r="C61" s="2">
        <f t="shared" si="1"/>
        <v>6.5142790750853566E-2</v>
      </c>
      <c r="D61" s="2">
        <f t="shared" si="2"/>
        <v>6.5260846096047459E-2</v>
      </c>
      <c r="E61" s="2">
        <f t="shared" si="3"/>
        <v>6.5378901441241366E-2</v>
      </c>
      <c r="F61" s="2">
        <f t="shared" si="4"/>
        <v>6.5326957089356041E-2</v>
      </c>
    </row>
    <row r="62" spans="1:6" x14ac:dyDescent="0.25">
      <c r="A62" s="1">
        <f t="shared" si="5"/>
        <v>0.61000000000000032</v>
      </c>
      <c r="B62" s="2">
        <f t="shared" si="0"/>
        <v>6.5055714724141886E-2</v>
      </c>
      <c r="C62" s="2">
        <f t="shared" si="1"/>
        <v>6.5124136315193329E-2</v>
      </c>
      <c r="D62" s="2">
        <f t="shared" si="2"/>
        <v>6.5226768701770493E-2</v>
      </c>
      <c r="E62" s="2">
        <f t="shared" si="3"/>
        <v>6.5329401088347658E-2</v>
      </c>
      <c r="F62" s="2">
        <f t="shared" si="4"/>
        <v>6.5284242838253709E-2</v>
      </c>
    </row>
    <row r="63" spans="1:6" x14ac:dyDescent="0.25">
      <c r="A63" s="1">
        <f t="shared" si="5"/>
        <v>0.62000000000000033</v>
      </c>
      <c r="B63" s="2">
        <f t="shared" si="0"/>
        <v>6.5048436054265718E-2</v>
      </c>
      <c r="C63" s="2">
        <f t="shared" si="1"/>
        <v>6.510791892792539E-2</v>
      </c>
      <c r="D63" s="2">
        <f t="shared" si="2"/>
        <v>6.519714323841487E-2</v>
      </c>
      <c r="E63" s="2">
        <f t="shared" si="3"/>
        <v>6.5286367548904364E-2</v>
      </c>
      <c r="F63" s="2">
        <f t="shared" si="4"/>
        <v>6.5247108852288987E-2</v>
      </c>
    </row>
    <row r="64" spans="1:6" x14ac:dyDescent="0.25">
      <c r="A64" s="1">
        <f t="shared" si="5"/>
        <v>0.63000000000000034</v>
      </c>
      <c r="B64" s="2">
        <f t="shared" si="0"/>
        <v>6.5042108282666128E-2</v>
      </c>
      <c r="C64" s="2">
        <f t="shared" si="1"/>
        <v>6.5093820208747349E-2</v>
      </c>
      <c r="D64" s="2">
        <f t="shared" si="2"/>
        <v>6.5171388097869154E-2</v>
      </c>
      <c r="E64" s="2">
        <f t="shared" si="3"/>
        <v>6.5248955986990972E-2</v>
      </c>
      <c r="F64" s="2">
        <f t="shared" si="4"/>
        <v>6.5214826115777377E-2</v>
      </c>
    </row>
    <row r="65" spans="1:6" x14ac:dyDescent="0.25">
      <c r="A65" s="1">
        <f t="shared" si="5"/>
        <v>0.64000000000000035</v>
      </c>
      <c r="B65" s="2">
        <f t="shared" si="0"/>
        <v>6.5036607182314299E-2</v>
      </c>
      <c r="C65" s="2">
        <f t="shared" si="1"/>
        <v>6.5081563371121337E-2</v>
      </c>
      <c r="D65" s="2">
        <f t="shared" si="2"/>
        <v>6.5148997654331894E-2</v>
      </c>
      <c r="E65" s="2">
        <f t="shared" si="3"/>
        <v>6.5216431937542452E-2</v>
      </c>
      <c r="F65" s="2">
        <f t="shared" si="4"/>
        <v>6.5186760852929806E-2</v>
      </c>
    </row>
    <row r="66" spans="1:6" x14ac:dyDescent="0.25">
      <c r="A66" s="1">
        <f t="shared" si="5"/>
        <v>0.65000000000000036</v>
      </c>
      <c r="B66" s="2">
        <f t="shared" si="0"/>
        <v>6.5031824755419687E-2</v>
      </c>
      <c r="C66" s="2">
        <f t="shared" si="1"/>
        <v>6.5070907788391225E-2</v>
      </c>
      <c r="D66" s="2">
        <f t="shared" si="2"/>
        <v>6.5129532337848531E-2</v>
      </c>
      <c r="E66" s="2">
        <f t="shared" si="3"/>
        <v>6.5188156887305851E-2</v>
      </c>
      <c r="F66" s="2">
        <f t="shared" si="4"/>
        <v>6.5162362085544628E-2</v>
      </c>
    </row>
    <row r="67" spans="1:6" x14ac:dyDescent="0.25">
      <c r="A67" s="1">
        <f t="shared" si="5"/>
        <v>0.66000000000000036</v>
      </c>
      <c r="B67" s="2">
        <f t="shared" ref="B67:B101" si="7">$I$4+($I$3-$I$4)*EXP(-14*A67)</f>
        <v>6.5027667113213658E-2</v>
      </c>
      <c r="C67" s="2">
        <f t="shared" ref="C67:C101" si="8">$I$8+($I$7-$I$8)*EXP(-14*A67)</f>
        <v>6.506164426979183E-2</v>
      </c>
      <c r="D67" s="2">
        <f t="shared" ref="D67:D101" si="9">$I$12+($I$11-$I$12)*EXP(-14*A67)</f>
        <v>6.511261000465908E-2</v>
      </c>
      <c r="E67" s="2">
        <f t="shared" ref="E67:E101" si="10">$I$16+($I$15-$I$16)*EXP(-14*A67)</f>
        <v>6.5163575739526344E-2</v>
      </c>
      <c r="F67" s="2">
        <f t="shared" ref="F67:F101" si="11">$I$20+($I$19-$I$20)*EXP(-14*A67)</f>
        <v>6.5141150816184754E-2</v>
      </c>
    </row>
    <row r="68" spans="1:6" x14ac:dyDescent="0.25">
      <c r="A68" s="1">
        <f t="shared" ref="A68:A73" si="12">A67+0.01</f>
        <v>0.67000000000000037</v>
      </c>
      <c r="B68" s="2">
        <f t="shared" si="7"/>
        <v>6.5024052632721999E-2</v>
      </c>
      <c r="C68" s="2">
        <f t="shared" si="8"/>
        <v>6.5053590953608673E-2</v>
      </c>
      <c r="D68" s="2">
        <f t="shared" si="9"/>
        <v>6.509789843493867E-2</v>
      </c>
      <c r="E68" s="2">
        <f t="shared" si="10"/>
        <v>6.5142205916268681E-2</v>
      </c>
      <c r="F68" s="2">
        <f t="shared" si="11"/>
        <v>6.5122710624483479E-2</v>
      </c>
    </row>
    <row r="69" spans="1:6" x14ac:dyDescent="0.25">
      <c r="A69" s="1">
        <f t="shared" si="12"/>
        <v>0.68000000000000038</v>
      </c>
      <c r="B69" s="2">
        <f t="shared" si="7"/>
        <v>6.5020910354339892E-2</v>
      </c>
      <c r="C69" s="2">
        <f t="shared" si="8"/>
        <v>6.5046589736862573E-2</v>
      </c>
      <c r="D69" s="2">
        <f t="shared" si="9"/>
        <v>6.5085108810646594E-2</v>
      </c>
      <c r="E69" s="2">
        <f t="shared" si="10"/>
        <v>6.5123627884430602E-2</v>
      </c>
      <c r="F69" s="2">
        <f t="shared" si="11"/>
        <v>6.5106679491965636E-2</v>
      </c>
    </row>
    <row r="70" spans="1:6" x14ac:dyDescent="0.25">
      <c r="A70" s="1">
        <f t="shared" si="12"/>
        <v>0.69000000000000039</v>
      </c>
      <c r="B70" s="2">
        <f t="shared" si="7"/>
        <v>6.5018178588750503E-2</v>
      </c>
      <c r="C70" s="2">
        <f t="shared" si="8"/>
        <v>6.5040503171426539E-2</v>
      </c>
      <c r="D70" s="2">
        <f t="shared" si="9"/>
        <v>6.5073990045440608E-2</v>
      </c>
      <c r="E70" s="2">
        <f t="shared" si="10"/>
        <v>6.5107476919454677E-2</v>
      </c>
      <c r="F70" s="2">
        <f t="shared" si="11"/>
        <v>6.5092742694888489E-2</v>
      </c>
    </row>
    <row r="71" spans="1:6" x14ac:dyDescent="0.25">
      <c r="A71" s="1">
        <f t="shared" si="12"/>
        <v>0.7000000000000004</v>
      </c>
      <c r="B71" s="2">
        <f t="shared" si="7"/>
        <v>6.5015803705838177E-2</v>
      </c>
      <c r="C71" s="2">
        <f t="shared" si="8"/>
        <v>6.5035211765639436E-2</v>
      </c>
      <c r="D71" s="2">
        <f t="shared" si="9"/>
        <v>6.5064323855341333E-2</v>
      </c>
      <c r="E71" s="2">
        <f t="shared" si="10"/>
        <v>6.5093435945043215E-2</v>
      </c>
      <c r="F71" s="2">
        <f t="shared" si="11"/>
        <v>6.5080626625574386E-2</v>
      </c>
    </row>
    <row r="72" spans="1:6" x14ac:dyDescent="0.25">
      <c r="A72" s="1">
        <f t="shared" si="12"/>
        <v>0.71000000000000041</v>
      </c>
      <c r="B72" s="2">
        <f t="shared" si="7"/>
        <v>6.5013739081820232E-2</v>
      </c>
      <c r="C72" s="2">
        <f t="shared" si="8"/>
        <v>6.5030611638441579E-2</v>
      </c>
      <c r="D72" s="2">
        <f t="shared" si="9"/>
        <v>6.505592047337358E-2</v>
      </c>
      <c r="E72" s="2">
        <f t="shared" si="10"/>
        <v>6.5081229308305594E-2</v>
      </c>
      <c r="F72" s="2">
        <f t="shared" si="11"/>
        <v>6.5070093420935504E-2</v>
      </c>
    </row>
    <row r="73" spans="1:6" x14ac:dyDescent="0.25">
      <c r="A73" s="1">
        <f t="shared" si="12"/>
        <v>0.72000000000000042</v>
      </c>
      <c r="B73" s="2">
        <f t="shared" si="7"/>
        <v>6.5011944183927237E-2</v>
      </c>
      <c r="C73" s="2">
        <f t="shared" si="8"/>
        <v>6.5026612479978235E-2</v>
      </c>
      <c r="D73" s="2">
        <f t="shared" si="9"/>
        <v>6.5048614924054726E-2</v>
      </c>
      <c r="E73" s="2">
        <f t="shared" si="10"/>
        <v>6.5070617368131217E-2</v>
      </c>
      <c r="F73" s="2">
        <f t="shared" si="11"/>
        <v>6.5060936292737556E-2</v>
      </c>
    </row>
    <row r="74" spans="1:6" x14ac:dyDescent="0.25">
      <c r="A74" s="1">
        <f>A73+0.01</f>
        <v>0.73000000000000043</v>
      </c>
      <c r="B74" s="2">
        <f t="shared" si="7"/>
        <v>6.501038377466227E-2</v>
      </c>
      <c r="C74" s="2">
        <f t="shared" si="8"/>
        <v>6.5023135778633459E-2</v>
      </c>
      <c r="D74" s="2">
        <f t="shared" si="9"/>
        <v>6.5042263784590257E-2</v>
      </c>
      <c r="E74" s="2">
        <f t="shared" si="10"/>
        <v>6.5061391790547068E-2</v>
      </c>
      <c r="F74" s="2">
        <f t="shared" si="11"/>
        <v>6.5052975467926072E-2</v>
      </c>
    </row>
    <row r="75" spans="1:6" x14ac:dyDescent="0.25">
      <c r="A75" s="1">
        <f t="shared" ref="A75:A84" si="13">A74+0.01</f>
        <v>0.74000000000000044</v>
      </c>
      <c r="B75" s="2">
        <f t="shared" si="7"/>
        <v>6.5009027220017168E-2</v>
      </c>
      <c r="C75" s="2">
        <f t="shared" si="8"/>
        <v>6.5020113279687361E-2</v>
      </c>
      <c r="D75" s="2">
        <f t="shared" si="9"/>
        <v>6.5036742369192671E-2</v>
      </c>
      <c r="E75" s="2">
        <f t="shared" si="10"/>
        <v>6.5053371458697967E-2</v>
      </c>
      <c r="F75" s="2">
        <f t="shared" si="11"/>
        <v>6.5046054659315636E-2</v>
      </c>
    </row>
    <row r="76" spans="1:6" x14ac:dyDescent="0.25">
      <c r="A76" s="1">
        <f t="shared" si="13"/>
        <v>0.75000000000000044</v>
      </c>
      <c r="B76" s="2">
        <f t="shared" si="7"/>
        <v>6.5007847888064685E-2</v>
      </c>
      <c r="C76" s="2">
        <f t="shared" si="8"/>
        <v>6.5017485645337089E-2</v>
      </c>
      <c r="D76" s="2">
        <f t="shared" si="9"/>
        <v>6.5031942281245703E-2</v>
      </c>
      <c r="E76" s="2">
        <f t="shared" si="10"/>
        <v>6.504639891715433E-2</v>
      </c>
      <c r="F76" s="2">
        <f t="shared" si="11"/>
        <v>6.5040037997354541E-2</v>
      </c>
    </row>
    <row r="77" spans="1:6" x14ac:dyDescent="0.25">
      <c r="A77" s="1">
        <f t="shared" si="13"/>
        <v>0.76000000000000045</v>
      </c>
      <c r="B77" s="2">
        <f t="shared" si="7"/>
        <v>6.5006822626119523E-2</v>
      </c>
      <c r="C77" s="2">
        <f t="shared" si="8"/>
        <v>6.501520128977506E-2</v>
      </c>
      <c r="D77" s="2">
        <f t="shared" si="9"/>
        <v>6.5027769285258386E-2</v>
      </c>
      <c r="E77" s="2">
        <f t="shared" si="10"/>
        <v>6.5040337280741697E-2</v>
      </c>
      <c r="F77" s="2">
        <f t="shared" si="11"/>
        <v>6.5034807362729041E-2</v>
      </c>
    </row>
    <row r="78" spans="1:6" x14ac:dyDescent="0.25">
      <c r="A78" s="1">
        <f t="shared" si="13"/>
        <v>0.77000000000000046</v>
      </c>
      <c r="B78" s="2">
        <f t="shared" si="7"/>
        <v>6.5005931306204051E-2</v>
      </c>
      <c r="C78" s="2">
        <f t="shared" si="8"/>
        <v>6.501321536645463E-2</v>
      </c>
      <c r="D78" s="2">
        <f t="shared" si="9"/>
        <v>6.5024141456830511E-2</v>
      </c>
      <c r="E78" s="2">
        <f t="shared" si="10"/>
        <v>6.5035067547206393E-2</v>
      </c>
      <c r="F78" s="2">
        <f t="shared" si="11"/>
        <v>6.5030260067441004E-2</v>
      </c>
    </row>
    <row r="79" spans="1:6" x14ac:dyDescent="0.25">
      <c r="A79" s="1">
        <f t="shared" si="13"/>
        <v>0.78000000000000047</v>
      </c>
      <c r="B79" s="2">
        <f t="shared" si="7"/>
        <v>6.500515642989517E-2</v>
      </c>
      <c r="C79" s="2">
        <f t="shared" si="8"/>
        <v>6.5011488887661145E-2</v>
      </c>
      <c r="D79" s="2">
        <f t="shared" si="9"/>
        <v>6.502098757431013E-2</v>
      </c>
      <c r="E79" s="2">
        <f t="shared" si="10"/>
        <v>6.5030486260959114E-2</v>
      </c>
      <c r="F79" s="2">
        <f t="shared" si="11"/>
        <v>6.5026306838833564E-2</v>
      </c>
    </row>
    <row r="80" spans="1:6" x14ac:dyDescent="0.25">
      <c r="A80" s="1">
        <f t="shared" si="13"/>
        <v>0.79000000000000048</v>
      </c>
      <c r="B80" s="2">
        <f t="shared" si="7"/>
        <v>6.500448278479462E-2</v>
      </c>
      <c r="C80" s="2">
        <f t="shared" si="8"/>
        <v>6.5009987959103788E-2</v>
      </c>
      <c r="D80" s="2">
        <f t="shared" si="9"/>
        <v>6.5018245720567552E-2</v>
      </c>
      <c r="E80" s="2">
        <f t="shared" si="10"/>
        <v>6.5026503482031317E-2</v>
      </c>
      <c r="F80" s="2">
        <f t="shared" si="11"/>
        <v>6.5022870066987259E-2</v>
      </c>
    </row>
    <row r="81" spans="1:6" x14ac:dyDescent="0.25">
      <c r="A81" s="1">
        <f t="shared" si="13"/>
        <v>0.80000000000000049</v>
      </c>
      <c r="B81" s="2">
        <f t="shared" si="7"/>
        <v>6.5003897145878717E-2</v>
      </c>
      <c r="C81" s="2">
        <f t="shared" si="8"/>
        <v>6.5008683114501711E-2</v>
      </c>
      <c r="D81" s="2">
        <f t="shared" si="9"/>
        <v>6.5015862067436189E-2</v>
      </c>
      <c r="E81" s="2">
        <f t="shared" si="10"/>
        <v>6.5023041020370681E-2</v>
      </c>
      <c r="F81" s="2">
        <f t="shared" si="11"/>
        <v>6.5019882281079508E-2</v>
      </c>
    </row>
    <row r="82" spans="1:6" x14ac:dyDescent="0.25">
      <c r="A82" s="1">
        <f t="shared" si="13"/>
        <v>0.8100000000000005</v>
      </c>
      <c r="B82" s="2">
        <f t="shared" si="7"/>
        <v>6.5003388015864222E-2</v>
      </c>
      <c r="C82" s="2">
        <f t="shared" si="8"/>
        <v>6.5007548737100976E-2</v>
      </c>
      <c r="D82" s="2">
        <f t="shared" si="9"/>
        <v>6.50137898189561E-2</v>
      </c>
      <c r="E82" s="2">
        <f t="shared" si="10"/>
        <v>6.5020030900811238E-2</v>
      </c>
      <c r="F82" s="2">
        <f t="shared" si="11"/>
        <v>6.5017284824794977E-2</v>
      </c>
    </row>
    <row r="83" spans="1:6" x14ac:dyDescent="0.25">
      <c r="A83" s="1">
        <f t="shared" si="13"/>
        <v>0.82000000000000051</v>
      </c>
      <c r="B83" s="2">
        <f t="shared" si="7"/>
        <v>6.5002945399493223E-2</v>
      </c>
      <c r="C83" s="2">
        <f t="shared" si="8"/>
        <v>6.5006562556765596E-2</v>
      </c>
      <c r="D83" s="2">
        <f t="shared" si="9"/>
        <v>6.5011988292674155E-2</v>
      </c>
      <c r="E83" s="2">
        <f t="shared" si="10"/>
        <v>6.5017414028582701E-2</v>
      </c>
      <c r="F83" s="2">
        <f t="shared" si="11"/>
        <v>6.5015026704782944E-2</v>
      </c>
    </row>
    <row r="84" spans="1:6" x14ac:dyDescent="0.25">
      <c r="A84" s="1">
        <f t="shared" si="13"/>
        <v>0.83000000000000052</v>
      </c>
      <c r="B84" s="2">
        <f t="shared" si="7"/>
        <v>6.500256060730597E-2</v>
      </c>
      <c r="C84" s="2">
        <f t="shared" si="8"/>
        <v>6.5005705212769438E-2</v>
      </c>
      <c r="D84" s="2">
        <f t="shared" si="9"/>
        <v>6.5010422120964639E-2</v>
      </c>
      <c r="E84" s="2">
        <f t="shared" si="10"/>
        <v>6.5015139029159841E-2</v>
      </c>
      <c r="F84" s="2">
        <f t="shared" si="11"/>
        <v>6.5013063589553957E-2</v>
      </c>
    </row>
    <row r="85" spans="1:6" x14ac:dyDescent="0.25">
      <c r="A85" s="1">
        <f>A84+0.01</f>
        <v>0.84000000000000052</v>
      </c>
      <c r="B85" s="2">
        <f t="shared" si="7"/>
        <v>6.5002226085049061E-2</v>
      </c>
      <c r="C85" s="2">
        <f t="shared" si="8"/>
        <v>6.5004959873705817E-2</v>
      </c>
      <c r="D85" s="2">
        <f t="shared" si="9"/>
        <v>6.5009060556690937E-2</v>
      </c>
      <c r="E85" s="2">
        <f t="shared" si="10"/>
        <v>6.5013161239676057E-2</v>
      </c>
      <c r="F85" s="2">
        <f t="shared" si="11"/>
        <v>6.5011356939162601E-2</v>
      </c>
    </row>
    <row r="86" spans="1:6" x14ac:dyDescent="0.25">
      <c r="A86" s="1">
        <f t="shared" ref="A86:A88" si="14">A85+0.01</f>
        <v>0.85000000000000053</v>
      </c>
      <c r="B86" s="2">
        <f t="shared" si="7"/>
        <v>6.5001935265370112E-2</v>
      </c>
      <c r="C86" s="2">
        <f t="shared" si="8"/>
        <v>6.5004311907052692E-2</v>
      </c>
      <c r="D86" s="2">
        <f t="shared" si="9"/>
        <v>6.5007876869576556E-2</v>
      </c>
      <c r="E86" s="2">
        <f t="shared" si="10"/>
        <v>6.5011441832100433E-2</v>
      </c>
      <c r="F86" s="2">
        <f t="shared" si="11"/>
        <v>6.5009873248589936E-2</v>
      </c>
    </row>
    <row r="87" spans="1:6" x14ac:dyDescent="0.25">
      <c r="A87" s="1">
        <f t="shared" si="14"/>
        <v>0.86000000000000054</v>
      </c>
      <c r="B87" s="2">
        <f t="shared" si="7"/>
        <v>6.5001682438887182E-2</v>
      </c>
      <c r="C87" s="2">
        <f t="shared" si="8"/>
        <v>6.5003748591906524E-2</v>
      </c>
      <c r="D87" s="2">
        <f t="shared" si="9"/>
        <v>6.5006847821435551E-2</v>
      </c>
      <c r="E87" s="2">
        <f t="shared" si="10"/>
        <v>6.5009947050964564E-2</v>
      </c>
      <c r="F87" s="2">
        <f t="shared" si="11"/>
        <v>6.50085833899718E-2</v>
      </c>
    </row>
    <row r="88" spans="1:6" x14ac:dyDescent="0.25">
      <c r="A88" s="1">
        <f t="shared" si="14"/>
        <v>0.87000000000000055</v>
      </c>
      <c r="B88" s="2">
        <f t="shared" si="7"/>
        <v>6.5001462642102131E-2</v>
      </c>
      <c r="C88" s="2">
        <f t="shared" si="8"/>
        <v>6.5003258869245087E-2</v>
      </c>
      <c r="D88" s="2">
        <f t="shared" si="9"/>
        <v>6.5005953209959527E-2</v>
      </c>
      <c r="E88" s="2">
        <f t="shared" si="10"/>
        <v>6.5008647550673981E-2</v>
      </c>
      <c r="F88" s="2">
        <f t="shared" si="11"/>
        <v>6.500746204075962E-2</v>
      </c>
    </row>
    <row r="89" spans="1:6" x14ac:dyDescent="0.25">
      <c r="A89" s="1">
        <f>A88+0.01</f>
        <v>0.88000000000000056</v>
      </c>
      <c r="B89" s="2">
        <f t="shared" si="7"/>
        <v>6.5001271559956927E-2</v>
      </c>
      <c r="C89" s="2">
        <f t="shared" si="8"/>
        <v>6.5002833124816306E-2</v>
      </c>
      <c r="D89" s="2">
        <f t="shared" si="9"/>
        <v>6.5005175472105381E-2</v>
      </c>
      <c r="E89" s="2">
        <f t="shared" si="10"/>
        <v>6.5007517819394456E-2</v>
      </c>
      <c r="F89" s="2">
        <f t="shared" si="11"/>
        <v>6.5006487186587261E-2</v>
      </c>
    </row>
    <row r="90" spans="1:6" x14ac:dyDescent="0.25">
      <c r="A90" s="1">
        <f t="shared" ref="A90:A95" si="15">A89+0.01</f>
        <v>0.89000000000000057</v>
      </c>
      <c r="B90" s="2">
        <f t="shared" si="7"/>
        <v>6.5001105441120352E-2</v>
      </c>
      <c r="C90" s="2">
        <f t="shared" si="8"/>
        <v>6.5002463000390975E-2</v>
      </c>
      <c r="D90" s="2">
        <f t="shared" si="9"/>
        <v>6.500449933929689E-2</v>
      </c>
      <c r="E90" s="2">
        <f t="shared" si="10"/>
        <v>6.5006535678202804E-2</v>
      </c>
      <c r="F90" s="2">
        <f t="shared" si="11"/>
        <v>6.5005639689084196E-2</v>
      </c>
    </row>
    <row r="91" spans="1:6" x14ac:dyDescent="0.25">
      <c r="A91" s="1">
        <f t="shared" si="15"/>
        <v>0.90000000000000058</v>
      </c>
      <c r="B91" s="2">
        <f t="shared" si="7"/>
        <v>6.5000961024341733E-2</v>
      </c>
      <c r="C91" s="2">
        <f t="shared" si="8"/>
        <v>6.5002141229673682E-2</v>
      </c>
      <c r="D91" s="2">
        <f t="shared" si="9"/>
        <v>6.5003911537671599E-2</v>
      </c>
      <c r="E91" s="2">
        <f t="shared" si="10"/>
        <v>6.500568184566953E-2</v>
      </c>
      <c r="F91" s="2">
        <f t="shared" si="11"/>
        <v>6.5004902910150444E-2</v>
      </c>
    </row>
    <row r="92" spans="1:6" x14ac:dyDescent="0.25">
      <c r="A92" s="1">
        <f t="shared" si="15"/>
        <v>0.91000000000000059</v>
      </c>
      <c r="B92" s="2">
        <f t="shared" si="7"/>
        <v>6.5000835474425908E-2</v>
      </c>
      <c r="C92" s="2">
        <f t="shared" si="8"/>
        <v>6.5001861495650695E-2</v>
      </c>
      <c r="D92" s="2">
        <f t="shared" si="9"/>
        <v>6.5003400527487876E-2</v>
      </c>
      <c r="E92" s="2">
        <f t="shared" si="10"/>
        <v>6.500493955932507E-2</v>
      </c>
      <c r="F92" s="2">
        <f t="shared" si="11"/>
        <v>6.5004262385316702E-2</v>
      </c>
    </row>
    <row r="93" spans="1:6" x14ac:dyDescent="0.25">
      <c r="A93" s="1">
        <f t="shared" si="15"/>
        <v>0.9200000000000006</v>
      </c>
      <c r="B93" s="2">
        <f t="shared" si="7"/>
        <v>6.5000726326572625E-2</v>
      </c>
      <c r="C93" s="2">
        <f t="shared" si="8"/>
        <v>6.5001618306574097E-2</v>
      </c>
      <c r="D93" s="2">
        <f t="shared" si="9"/>
        <v>6.500295627657629E-2</v>
      </c>
      <c r="E93" s="2">
        <f t="shared" si="10"/>
        <v>6.5004294246578484E-2</v>
      </c>
      <c r="F93" s="2">
        <f t="shared" si="11"/>
        <v>6.5003705539777523E-2</v>
      </c>
    </row>
    <row r="94" spans="1:6" x14ac:dyDescent="0.25">
      <c r="A94" s="1">
        <f t="shared" si="15"/>
        <v>0.9300000000000006</v>
      </c>
      <c r="B94" s="2">
        <f t="shared" si="7"/>
        <v>6.5000631437987497E-2</v>
      </c>
      <c r="C94" s="2">
        <f t="shared" si="8"/>
        <v>6.5001406888147581E-2</v>
      </c>
      <c r="D94" s="2">
        <f t="shared" si="9"/>
        <v>6.5002570063387721E-2</v>
      </c>
      <c r="E94" s="2">
        <f t="shared" si="10"/>
        <v>6.5003733238627848E-2</v>
      </c>
      <c r="F94" s="2">
        <f t="shared" si="11"/>
        <v>6.500322144152218E-2</v>
      </c>
    </row>
    <row r="95" spans="1:6" x14ac:dyDescent="0.25">
      <c r="A95" s="1">
        <f t="shared" si="15"/>
        <v>0.94000000000000061</v>
      </c>
      <c r="B95" s="2">
        <f t="shared" si="7"/>
        <v>6.5000548945814571E-2</v>
      </c>
      <c r="C95" s="2">
        <f t="shared" si="8"/>
        <v>6.5001223089797389E-2</v>
      </c>
      <c r="D95" s="2">
        <f t="shared" si="9"/>
        <v>6.5002234305771608E-2</v>
      </c>
      <c r="E95" s="2">
        <f t="shared" si="10"/>
        <v>6.5003245521745828E-2</v>
      </c>
      <c r="F95" s="2">
        <f t="shared" si="11"/>
        <v>6.5002800586717174E-2</v>
      </c>
    </row>
    <row r="96" spans="1:6" x14ac:dyDescent="0.25">
      <c r="A96" s="1">
        <f>A95+0.01</f>
        <v>0.95000000000000062</v>
      </c>
      <c r="B96" s="2">
        <f t="shared" si="7"/>
        <v>6.5000477230564693E-2</v>
      </c>
      <c r="C96" s="2">
        <f t="shared" si="8"/>
        <v>6.5001063303187986E-2</v>
      </c>
      <c r="D96" s="2">
        <f t="shared" si="9"/>
        <v>6.500194241212294E-2</v>
      </c>
      <c r="E96" s="2">
        <f t="shared" si="10"/>
        <v>6.5002821521057894E-2</v>
      </c>
      <c r="F96" s="2">
        <f t="shared" si="11"/>
        <v>6.5002434713126514E-2</v>
      </c>
    </row>
    <row r="97" spans="1:6" x14ac:dyDescent="0.25">
      <c r="A97" s="1">
        <f t="shared" ref="A97:A101" si="16">A96+0.01</f>
        <v>0.96000000000000063</v>
      </c>
      <c r="B97" s="2">
        <f t="shared" si="7"/>
        <v>6.5000414884321595E-2</v>
      </c>
      <c r="C97" s="2">
        <f t="shared" si="8"/>
        <v>6.5000924391383205E-2</v>
      </c>
      <c r="D97" s="2">
        <f t="shared" si="9"/>
        <v>6.5001688651975628E-2</v>
      </c>
      <c r="E97" s="2">
        <f t="shared" si="10"/>
        <v>6.5002452912568037E-2</v>
      </c>
      <c r="F97" s="2">
        <f t="shared" si="11"/>
        <v>6.5002116637907378E-2</v>
      </c>
    </row>
    <row r="98" spans="1:6" x14ac:dyDescent="0.25">
      <c r="A98" s="1">
        <f t="shared" si="16"/>
        <v>0.97000000000000064</v>
      </c>
      <c r="B98" s="2">
        <f t="shared" si="7"/>
        <v>6.5000360683101721E-2</v>
      </c>
      <c r="C98" s="2">
        <f t="shared" si="8"/>
        <v>6.5000803627261725E-2</v>
      </c>
      <c r="D98" s="2">
        <f t="shared" si="9"/>
        <v>6.5001468043501723E-2</v>
      </c>
      <c r="E98" s="2">
        <f t="shared" si="10"/>
        <v>6.5002132459741735E-2</v>
      </c>
      <c r="F98" s="2">
        <f t="shared" si="11"/>
        <v>6.5001840116596127E-2</v>
      </c>
    </row>
    <row r="99" spans="1:6" x14ac:dyDescent="0.25">
      <c r="A99" s="1">
        <f t="shared" si="16"/>
        <v>0.98000000000000065</v>
      </c>
      <c r="B99" s="2">
        <f t="shared" si="7"/>
        <v>6.5000313562824846E-2</v>
      </c>
      <c r="C99" s="2">
        <f t="shared" si="8"/>
        <v>6.5000698639978177E-2</v>
      </c>
      <c r="D99" s="2">
        <f t="shared" si="9"/>
        <v>6.5001276255708146E-2</v>
      </c>
      <c r="E99" s="2">
        <f t="shared" si="10"/>
        <v>6.5001853871438128E-2</v>
      </c>
      <c r="F99" s="2">
        <f t="shared" si="11"/>
        <v>6.5001599720516945E-2</v>
      </c>
    </row>
    <row r="100" spans="1:6" x14ac:dyDescent="0.25">
      <c r="A100" s="1">
        <f t="shared" si="16"/>
        <v>0.99000000000000066</v>
      </c>
      <c r="B100" s="2">
        <f t="shared" si="7"/>
        <v>6.50002725984241E-2</v>
      </c>
      <c r="C100" s="2">
        <f t="shared" si="8"/>
        <v>6.5000607368418603E-2</v>
      </c>
      <c r="D100" s="2">
        <f t="shared" si="9"/>
        <v>6.5001109523410358E-2</v>
      </c>
      <c r="E100" s="2">
        <f t="shared" si="10"/>
        <v>6.5001611678402113E-2</v>
      </c>
      <c r="F100" s="2">
        <f t="shared" si="11"/>
        <v>6.5001390730205735E-2</v>
      </c>
    </row>
    <row r="101" spans="1:6" x14ac:dyDescent="0.25">
      <c r="A101" s="1">
        <f t="shared" si="16"/>
        <v>1.0000000000000007</v>
      </c>
      <c r="B101" s="2">
        <f t="shared" si="7"/>
        <v>6.5000236985684953E-2</v>
      </c>
      <c r="C101" s="2">
        <f t="shared" si="8"/>
        <v>6.5000528020736636E-2</v>
      </c>
      <c r="D101" s="2">
        <f t="shared" si="9"/>
        <v>6.5000964573314168E-2</v>
      </c>
      <c r="E101" s="2">
        <f t="shared" si="10"/>
        <v>6.5001401125891686E-2</v>
      </c>
      <c r="F101" s="2">
        <f t="shared" si="11"/>
        <v>6.5001209042757579E-2</v>
      </c>
    </row>
  </sheetData>
  <mergeCells count="6">
    <mergeCell ref="H18:I18"/>
    <mergeCell ref="H1:I1"/>
    <mergeCell ref="H2:I2"/>
    <mergeCell ref="H6:I6"/>
    <mergeCell ref="H10:I10"/>
    <mergeCell ref="H14:I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B856-AC4B-4A0B-8068-FF571A1CD20B}">
  <dimension ref="A1:K101"/>
  <sheetViews>
    <sheetView tabSelected="1" workbookViewId="0">
      <selection activeCell="K16" sqref="K16"/>
    </sheetView>
  </sheetViews>
  <sheetFormatPr defaultRowHeight="15" x14ac:dyDescent="0.25"/>
  <cols>
    <col min="1" max="1" width="19.140625" style="1" customWidth="1"/>
    <col min="2" max="2" width="16.5703125" style="1" customWidth="1"/>
    <col min="3" max="3" width="17.5703125" style="1" customWidth="1"/>
    <col min="4" max="4" width="18.7109375" style="1" customWidth="1"/>
    <col min="5" max="5" width="14.85546875" style="1" customWidth="1"/>
    <col min="6" max="6" width="16.42578125" customWidth="1"/>
    <col min="7" max="7" width="17.85546875" customWidth="1"/>
    <col min="8" max="8" width="20.5703125" customWidth="1"/>
    <col min="9" max="9" width="18.42578125" customWidth="1"/>
    <col min="10" max="10" width="18.28515625" customWidth="1"/>
    <col min="11" max="11" width="22.7109375" customWidth="1"/>
  </cols>
  <sheetData>
    <row r="1" spans="1:11" x14ac:dyDescent="0.25">
      <c r="A1" s="9"/>
      <c r="B1" s="8" t="s">
        <v>35</v>
      </c>
      <c r="C1" s="45" t="s">
        <v>42</v>
      </c>
      <c r="D1" s="45"/>
      <c r="E1" s="45"/>
      <c r="F1" s="45"/>
      <c r="G1" s="45"/>
      <c r="H1" s="18"/>
      <c r="I1" s="18"/>
      <c r="J1" s="18"/>
      <c r="K1" s="18"/>
    </row>
    <row r="2" spans="1:11" x14ac:dyDescent="0.25">
      <c r="A2" s="8" t="s">
        <v>34</v>
      </c>
      <c r="B2" s="8" t="s">
        <v>41</v>
      </c>
      <c r="C2" s="8">
        <v>0.5</v>
      </c>
      <c r="D2" s="8">
        <v>0.75</v>
      </c>
      <c r="E2" s="8">
        <v>1</v>
      </c>
      <c r="F2" s="8">
        <v>1.5</v>
      </c>
      <c r="G2" s="8">
        <v>2</v>
      </c>
    </row>
    <row r="3" spans="1:11" x14ac:dyDescent="0.25">
      <c r="A3" s="8" t="s">
        <v>29</v>
      </c>
      <c r="B3" s="36">
        <v>0.21715999999999999</v>
      </c>
      <c r="C3" s="10">
        <f>$B3*($B$11-$B$10)*$B$12*(C$2/1000)</f>
        <v>1.7569299940499998</v>
      </c>
      <c r="D3" s="10">
        <f t="shared" ref="D3:G3" si="0">$B3*($B$11-$B$10)*$B$12*(D$2/1000)</f>
        <v>2.6353949910749996</v>
      </c>
      <c r="E3" s="10">
        <f t="shared" si="0"/>
        <v>3.5138599880999997</v>
      </c>
      <c r="F3" s="10">
        <f t="shared" si="0"/>
        <v>5.2707899821499993</v>
      </c>
      <c r="G3" s="10">
        <f t="shared" si="0"/>
        <v>7.0277199761999993</v>
      </c>
    </row>
    <row r="4" spans="1:11" x14ac:dyDescent="0.25">
      <c r="A4" s="8" t="s">
        <v>30</v>
      </c>
      <c r="B4" s="39">
        <v>0.40402499999999902</v>
      </c>
      <c r="C4" s="10">
        <f t="shared" ref="C4:G6" si="1">$B4*($B$11-$B$10)*$B$12*(C$2/1000)</f>
        <v>3.2687587071562421</v>
      </c>
      <c r="D4" s="10">
        <f t="shared" si="1"/>
        <v>4.9031380607343635</v>
      </c>
      <c r="E4" s="10">
        <f t="shared" si="1"/>
        <v>6.5375174143124841</v>
      </c>
      <c r="F4" s="10">
        <f t="shared" si="1"/>
        <v>9.8062761214687271</v>
      </c>
      <c r="G4" s="10">
        <f t="shared" si="1"/>
        <v>13.075034828624968</v>
      </c>
    </row>
    <row r="5" spans="1:11" x14ac:dyDescent="0.25">
      <c r="A5" s="8" t="s">
        <v>31</v>
      </c>
      <c r="B5" s="39">
        <v>0.68432000000000004</v>
      </c>
      <c r="C5" s="10">
        <f t="shared" si="1"/>
        <v>5.5364815506000005</v>
      </c>
      <c r="D5" s="10">
        <f t="shared" si="1"/>
        <v>8.3047223259000003</v>
      </c>
      <c r="E5" s="10">
        <f t="shared" si="1"/>
        <v>11.072963101200001</v>
      </c>
      <c r="F5" s="10">
        <f t="shared" si="1"/>
        <v>16.609444651800001</v>
      </c>
      <c r="G5" s="10">
        <f t="shared" si="1"/>
        <v>22.145926202400002</v>
      </c>
    </row>
    <row r="6" spans="1:11" x14ac:dyDescent="0.25">
      <c r="A6" s="8" t="s">
        <v>32</v>
      </c>
      <c r="B6" s="36">
        <v>0.96462000000000003</v>
      </c>
      <c r="C6" s="10">
        <f t="shared" si="1"/>
        <v>7.8042448464750001</v>
      </c>
      <c r="D6" s="10">
        <f t="shared" si="1"/>
        <v>11.7063672697125</v>
      </c>
      <c r="E6" s="10">
        <f t="shared" si="1"/>
        <v>15.60848969295</v>
      </c>
      <c r="F6" s="10">
        <f t="shared" si="1"/>
        <v>23.412734539424999</v>
      </c>
      <c r="G6" s="10">
        <f t="shared" si="1"/>
        <v>31.2169793859</v>
      </c>
    </row>
    <row r="7" spans="1:11" x14ac:dyDescent="0.25">
      <c r="A7" s="8" t="s">
        <v>33</v>
      </c>
      <c r="B7" s="37">
        <v>0.86746324999999902</v>
      </c>
      <c r="C7" s="14">
        <f>$B7*($B$11-$B$10)*$B$12*(C$2/1000)</f>
        <v>7.0181994965053045</v>
      </c>
      <c r="D7" s="14">
        <f>$B7*($B$11-$B$10)*$B$12*(D$2/1000)</f>
        <v>10.527299244757957</v>
      </c>
      <c r="E7" s="14">
        <f>$B7*($B$11-$B$10)*$B$12*(E$2/1000)</f>
        <v>14.036398993010609</v>
      </c>
      <c r="F7" s="14">
        <f>$B7*($B$11-$B$10)*$B$12*(F$2/1000)</f>
        <v>21.054598489515914</v>
      </c>
      <c r="G7" s="14">
        <f>$B7*($B$11-$B$10)*$B$12*(G$2/1000)</f>
        <v>28.072797986021218</v>
      </c>
    </row>
    <row r="8" spans="1:11" x14ac:dyDescent="0.25">
      <c r="A8" s="2"/>
      <c r="B8" s="2"/>
      <c r="C8" s="2"/>
      <c r="D8" s="2"/>
      <c r="E8" s="2"/>
    </row>
    <row r="9" spans="1:11" x14ac:dyDescent="0.25">
      <c r="A9" s="2"/>
      <c r="B9" s="2"/>
      <c r="C9" s="2"/>
      <c r="D9" s="2"/>
      <c r="E9" s="2"/>
    </row>
    <row r="10" spans="1:11" x14ac:dyDescent="0.25">
      <c r="A10" s="2" t="s">
        <v>36</v>
      </c>
      <c r="B10" s="19">
        <v>1000</v>
      </c>
      <c r="C10" s="2" t="s">
        <v>37</v>
      </c>
      <c r="D10" s="2"/>
      <c r="E10" s="2"/>
    </row>
    <row r="11" spans="1:11" x14ac:dyDescent="0.25">
      <c r="A11" s="2" t="s">
        <v>38</v>
      </c>
      <c r="B11" s="19">
        <v>2650</v>
      </c>
      <c r="C11" s="2" t="s">
        <v>37</v>
      </c>
      <c r="D11" s="2"/>
      <c r="E11" s="2"/>
    </row>
    <row r="12" spans="1:11" x14ac:dyDescent="0.25">
      <c r="A12" s="2" t="s">
        <v>39</v>
      </c>
      <c r="B12" s="2">
        <v>9.8066499999999994</v>
      </c>
      <c r="C12" s="2" t="s">
        <v>40</v>
      </c>
      <c r="D12" s="2"/>
      <c r="E12" s="2"/>
      <c r="F12">
        <v>10.16</v>
      </c>
      <c r="G12" s="38">
        <f>F12/((B11-B10)*B12*(59/1000))</f>
        <v>1.0642338699389575E-2</v>
      </c>
    </row>
    <row r="13" spans="1:11" x14ac:dyDescent="0.25">
      <c r="A13" s="2"/>
      <c r="B13" s="2"/>
      <c r="C13" s="2"/>
      <c r="D13" s="2"/>
      <c r="E13" s="2"/>
      <c r="G13">
        <f>G12/B7</f>
        <v>1.226834531536591E-2</v>
      </c>
    </row>
    <row r="14" spans="1:11" x14ac:dyDescent="0.25">
      <c r="A14" s="2"/>
      <c r="B14" s="2"/>
      <c r="C14" s="2"/>
      <c r="D14" s="2"/>
      <c r="E14" s="2"/>
    </row>
    <row r="15" spans="1:11" x14ac:dyDescent="0.25">
      <c r="A15" s="2"/>
    </row>
    <row r="16" spans="1:11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Dg-Ds Calculation</vt:lpstr>
      <vt:lpstr>Dimensionless Tau ri</vt:lpstr>
      <vt:lpstr>Dimensional Tau 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2025-02-14T21:30:25Z</dcterms:created>
  <dcterms:modified xsi:type="dcterms:W3CDTF">2025-05-06T22:50:27Z</dcterms:modified>
</cp:coreProperties>
</file>