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CBF5D075-B464-4107-8754-097F5223D14A}" xr6:coauthVersionLast="47" xr6:coauthVersionMax="47" xr10:uidLastSave="{00000000-0000-0000-0000-000000000000}"/>
  <bookViews>
    <workbookView xWindow="-25320" yWindow="195" windowWidth="25440" windowHeight="15390" activeTab="3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&quot;Storm&quot; 4" sheetId="8" r:id="rId4"/>
    <sheet name="Grab Samples" sheetId="5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7" l="1"/>
  <c r="J13" i="7"/>
  <c r="J12" i="7"/>
  <c r="J11" i="7"/>
  <c r="J10" i="7"/>
  <c r="J9" i="7"/>
  <c r="J8" i="7"/>
  <c r="J7" i="7"/>
  <c r="J6" i="7"/>
  <c r="J5" i="7"/>
  <c r="J4" i="7"/>
  <c r="J3" i="7"/>
  <c r="M21" i="6"/>
  <c r="M20" i="6"/>
  <c r="M19" i="6"/>
  <c r="M18" i="6"/>
  <c r="M17" i="6"/>
  <c r="M15" i="6"/>
  <c r="M16" i="6"/>
  <c r="M14" i="6"/>
  <c r="M13" i="6"/>
  <c r="M12" i="6"/>
  <c r="M11" i="6"/>
  <c r="M10" i="6"/>
  <c r="M7" i="6"/>
  <c r="M6" i="6"/>
  <c r="M5" i="6"/>
  <c r="M4" i="6"/>
  <c r="M3" i="6"/>
  <c r="M110" i="2"/>
  <c r="M109" i="2"/>
  <c r="M108" i="2"/>
  <c r="M107" i="2"/>
  <c r="M106" i="2"/>
  <c r="M26" i="2"/>
  <c r="P26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7" i="2"/>
  <c r="M8" i="2"/>
  <c r="M6" i="2"/>
  <c r="M5" i="2"/>
  <c r="M4" i="2"/>
  <c r="M3" i="2"/>
  <c r="C8" i="8"/>
  <c r="C2" i="8"/>
  <c r="K14" i="7"/>
  <c r="K13" i="7"/>
  <c r="K12" i="7"/>
  <c r="K11" i="7"/>
  <c r="K10" i="7"/>
  <c r="K9" i="7"/>
  <c r="K8" i="7"/>
  <c r="K7" i="7"/>
  <c r="K6" i="7"/>
  <c r="K5" i="7"/>
  <c r="K4" i="7"/>
  <c r="K3" i="7"/>
  <c r="K21" i="6"/>
  <c r="K20" i="6"/>
  <c r="K19" i="6"/>
  <c r="K18" i="6"/>
  <c r="K17" i="6"/>
  <c r="K16" i="6"/>
  <c r="K15" i="6"/>
  <c r="K14" i="6"/>
  <c r="K13" i="6"/>
  <c r="K12" i="6"/>
  <c r="K11" i="6"/>
  <c r="K10" i="6"/>
  <c r="K3" i="6"/>
  <c r="K4" i="6"/>
  <c r="K5" i="6"/>
  <c r="K7" i="6"/>
  <c r="K6" i="6"/>
  <c r="P110" i="2"/>
  <c r="P109" i="2"/>
  <c r="H127" i="2"/>
  <c r="P108" i="2" s="1"/>
  <c r="H118" i="2"/>
  <c r="P107" i="2" s="1"/>
  <c r="H119" i="2"/>
  <c r="H120" i="2"/>
  <c r="H121" i="2"/>
  <c r="H122" i="2"/>
  <c r="H116" i="2"/>
  <c r="H114" i="2"/>
  <c r="H115" i="2"/>
  <c r="H113" i="2"/>
  <c r="P106" i="2" s="1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H6" i="2"/>
  <c r="H5" i="2"/>
  <c r="P3" i="2" s="1"/>
  <c r="H4" i="2"/>
  <c r="C13" i="8"/>
  <c r="C14" i="8"/>
  <c r="C15" i="8"/>
  <c r="C16" i="8"/>
  <c r="C17" i="8"/>
  <c r="C12" i="8"/>
  <c r="C3" i="8"/>
  <c r="C4" i="8"/>
  <c r="C5" i="8"/>
  <c r="C6" i="8"/>
  <c r="C7" i="8"/>
  <c r="C9" i="8"/>
  <c r="C10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P4" i="2" l="1"/>
  <c r="C47" i="9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<sst xmlns="http://schemas.openxmlformats.org/spreadsheetml/2006/main" count="1179" uniqueCount="499">
  <si>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</si>
  <si>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</si>
  <si>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</si>
  <si>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</si>
  <si>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</si>
  <si>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</si>
  <si>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</si>
  <si>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</si>
  <si>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</si>
  <si>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</si>
  <si>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</si>
  <si>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</si>
  <si>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</si>
  <si>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</si>
  <si>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</si>
  <si>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</si>
  <si>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</si>
  <si>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</si>
  <si>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</si>
  <si>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</si>
  <si>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</si>
  <si>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</si>
  <si>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</si>
  <si>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</si>
  <si>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</si>
  <si>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</si>
  <si>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</si>
  <si>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</si>
  <si>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</si>
  <si>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</si>
  <si>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</si>
  <si>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</si>
  <si>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</si>
  <si>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</si>
  <si>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</si>
  <si>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</si>
  <si>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</si>
  <si>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</si>
  <si>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</si>
  <si>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</si>
  <si>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</si>
  <si>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</si>
  <si>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</si>
  <si>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</si>
  <si>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</si>
  <si>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</si>
  <si>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</si>
  <si>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</si>
  <si>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</si>
  <si>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</si>
  <si>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</si>
  <si>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</si>
  <si>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</si>
  <si>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</si>
  <si>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</si>
  <si>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</si>
  <si>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</si>
  <si>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</si>
  <si>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</si>
  <si>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</si>
  <si>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</si>
  <si>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</si>
  <si>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</si>
  <si>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</si>
  <si>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</si>
  <si>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</si>
  <si>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</si>
  <si>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</si>
  <si>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</si>
  <si>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</si>
  <si>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</si>
  <si>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</si>
  <si>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</si>
  <si>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</si>
  <si>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</si>
  <si>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</si>
  <si>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</si>
  <si>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</si>
  <si>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</si>
  <si>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</si>
  <si>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</si>
  <si>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</si>
  <si>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</si>
  <si>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</si>
  <si>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</si>
  <si>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</si>
  <si>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</si>
  <si>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</si>
  <si>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</si>
  <si>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</si>
  <si>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</si>
  <si>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</si>
  <si>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</si>
  <si>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</si>
  <si>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</si>
  <si>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</si>
  <si>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</si>
  <si>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</si>
  <si>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</si>
  <si>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</si>
  <si>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</si>
  <si>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</si>
  <si>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</si>
  <si>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</si>
  <si>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</si>
  <si>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</si>
  <si>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</si>
  <si>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</si>
  <si>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</si>
  <si>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</si>
  <si>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</si>
  <si>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</si>
  <si>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</si>
  <si>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</si>
  <si>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</si>
  <si>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</si>
  <si>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</si>
  <si>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</si>
  <si>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</si>
  <si>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</si>
  <si>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</si>
  <si>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</si>
  <si>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</si>
  <si>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</si>
  <si>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</si>
  <si>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</si>
  <si>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</si>
  <si>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</si>
  <si>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</si>
  <si>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</si>
  <si>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</si>
  <si>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</si>
  <si>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</si>
  <si>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</si>
  <si>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</si>
  <si>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</si>
  <si>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</si>
  <si>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</si>
  <si>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</si>
  <si>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</si>
  <si>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</si>
  <si>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</si>
  <si>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</si>
  <si>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</si>
  <si>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</si>
  <si>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</si>
  <si>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</si>
  <si>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</si>
  <si>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</si>
  <si>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</si>
  <si>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</si>
  <si>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</si>
  <si>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</si>
  <si>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</si>
  <si>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</si>
  <si>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</si>
  <si>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</si>
  <si>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</si>
  <si>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</si>
  <si>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</si>
  <si>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</si>
  <si>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</si>
  <si>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</si>
  <si>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</si>
  <si>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</si>
  <si>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</si>
  <si>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</si>
  <si>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</si>
  <si>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</si>
  <si>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</si>
  <si>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</si>
  <si>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</si>
  <si>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</si>
  <si>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</si>
  <si>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</si>
  <si>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</si>
  <si>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</si>
  <si>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</si>
  <si>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</si>
  <si>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</si>
  <si>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</si>
  <si>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</si>
  <si>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</si>
  <si>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</si>
  <si>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</si>
  <si>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</si>
  <si>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</si>
  <si>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</si>
  <si>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</si>
  <si>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</si>
  <si>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</si>
  <si>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</si>
  <si>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</si>
  <si>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</si>
  <si>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</si>
  <si>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</si>
  <si>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</si>
  <si>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</si>
  <si>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</si>
  <si>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</si>
  <si>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</si>
  <si>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</si>
  <si>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</si>
  <si>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</si>
  <si>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</si>
  <si>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</si>
  <si>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</si>
  <si>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</si>
  <si>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</si>
  <si>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</si>
  <si>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</si>
  <si>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</si>
  <si>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</si>
  <si>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</si>
  <si>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</si>
  <si>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</si>
  <si>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</si>
  <si>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</si>
  <si>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</si>
  <si>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</si>
  <si>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</si>
  <si>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</si>
  <si>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</si>
  <si>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</si>
  <si>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</si>
  <si>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</si>
  <si>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</si>
  <si>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</si>
  <si>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</si>
  <si>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</si>
  <si>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</si>
  <si>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</si>
  <si>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</si>
  <si>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</si>
  <si>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</si>
  <si>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</si>
  <si>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</si>
  <si>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</si>
  <si>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</si>
  <si>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</si>
  <si>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</si>
  <si>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</si>
  <si>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</si>
  <si>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</si>
  <si>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</si>
  <si>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</si>
  <si>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</si>
  <si>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</si>
  <si>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</si>
  <si>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</si>
  <si>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</si>
  <si>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</si>
  <si>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</si>
  <si>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</si>
  <si>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</si>
  <si>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</si>
  <si>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</si>
  <si>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</si>
  <si>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</si>
  <si>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</si>
  <si>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</si>
  <si>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</si>
  <si>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</si>
  <si>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</si>
  <si>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</si>
  <si>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</si>
  <si>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</si>
  <si>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</si>
  <si>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</si>
  <si>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</si>
  <si>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</si>
  <si>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</si>
  <si>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</si>
  <si>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</si>
  <si>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</si>
  <si>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</si>
  <si>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</si>
  <si>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</si>
  <si>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</si>
  <si>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</si>
  <si>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</si>
  <si>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</si>
  <si>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</si>
  <si>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</si>
  <si>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</si>
  <si>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</si>
  <si>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</si>
  <si>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</si>
  <si>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</si>
  <si>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</si>
  <si>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</si>
  <si>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</si>
  <si>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</si>
  <si>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</si>
  <si>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</si>
  <si>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</si>
  <si>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</si>
  <si>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</si>
  <si>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</si>
  <si>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</si>
  <si>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</si>
  <si>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</si>
  <si>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</si>
  <si>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</si>
  <si>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</si>
  <si>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</si>
  <si>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</si>
  <si>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</si>
  <si>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</si>
  <si>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</si>
  <si>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</si>
  <si>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</si>
  <si>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</si>
  <si>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</si>
  <si>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</si>
  <si>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</si>
  <si>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</si>
  <si>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</si>
  <si>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</si>
  <si>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</si>
  <si>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</si>
  <si>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</si>
  <si>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</si>
  <si>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</si>
  <si>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</si>
  <si>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</si>
  <si>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</si>
  <si>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</si>
  <si>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</si>
  <si>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</si>
  <si>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</si>
  <si>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</si>
  <si>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</si>
  <si>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</si>
  <si>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</si>
  <si>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</si>
  <si>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</si>
  <si>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</si>
  <si>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</si>
  <si>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</si>
  <si>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</si>
  <si>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</si>
  <si>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</si>
  <si>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</si>
  <si>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</si>
  <si>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</si>
  <si>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</si>
  <si>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</si>
  <si>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</si>
  <si>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</si>
  <si>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</si>
  <si>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</si>
  <si>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</si>
  <si>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</si>
  <si>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</si>
  <si>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</si>
  <si>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</si>
  <si>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</si>
  <si>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</si>
  <si>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</si>
  <si>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</si>
  <si>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</si>
  <si>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</si>
  <si>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</si>
  <si>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</si>
  <si>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</si>
  <si>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</si>
  <si>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</si>
  <si>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</si>
  <si>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</si>
  <si>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</si>
  <si>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</si>
  <si>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</si>
  <si>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</si>
  <si>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</si>
  <si>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</si>
  <si>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</si>
  <si>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</si>
  <si>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</si>
  <si>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</si>
  <si>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</si>
  <si>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</si>
  <si>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</si>
  <si>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</si>
  <si>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</si>
  <si>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</si>
  <si>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</si>
  <si>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</si>
  <si>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</si>
  <si>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</si>
  <si>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</si>
  <si>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</si>
  <si>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</si>
  <si>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</si>
  <si>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</si>
  <si>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</si>
  <si>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</si>
  <si>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</si>
  <si>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</si>
  <si>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</si>
  <si>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</si>
  <si>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</si>
  <si>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</si>
  <si>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</si>
  <si>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</si>
  <si>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</si>
  <si>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</si>
  <si>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</si>
  <si>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</si>
  <si>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</si>
  <si>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</si>
  <si>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</si>
  <si>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</si>
  <si>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</si>
  <si>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</si>
  <si>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</si>
  <si>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</si>
  <si>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</si>
  <si>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</si>
  <si>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</si>
  <si>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</si>
  <si>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</si>
  <si>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</si>
  <si>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</si>
  <si>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</si>
  <si>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</si>
  <si>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</si>
  <si>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</si>
  <si>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</si>
  <si>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</si>
  <si>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</si>
  <si>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</si>
  <si>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</si>
  <si>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</si>
  <si>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</si>
  <si>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</si>
  <si>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</si>
  <si>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</si>
  <si>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</si>
  <si>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</si>
  <si>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</si>
  <si>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</si>
  <si>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</si>
  <si>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</si>
  <si>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</si>
  <si>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</si>
  <si>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</si>
  <si>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</si>
  <si>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</si>
  <si>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</si>
  <si>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</si>
  <si>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</si>
  <si>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</si>
  <si>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</si>
  <si>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</si>
  <si>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</si>
  <si>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</si>
  <si>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</si>
  <si>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</si>
  <si>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</si>
  <si>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</si>
  <si>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</si>
  <si>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</si>
  <si>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</si>
  <si>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</si>
  <si>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</si>
  <si>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</si>
  <si>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</si>
  <si>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</si>
  <si>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</si>
  <si>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</si>
  <si>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</si>
  <si>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</si>
  <si>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</si>
  <si>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</si>
  <si>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</si>
  <si>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</si>
  <si>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</si>
  <si>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</si>
  <si>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</si>
  <si>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</si>
  <si>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</si>
  <si>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</si>
  <si>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</si>
  <si>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</si>
  <si>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</si>
  <si>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</si>
  <si>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</si>
  <si>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</si>
  <si>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</si>
  <si>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</si>
  <si>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</si>
  <si>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</si>
  <si>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</si>
  <si>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</si>
  <si>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</si>
  <si>
    <t>LAB ID</t>
  </si>
  <si>
    <t>DOWN 7</t>
  </si>
  <si>
    <t>STORM 3: Aug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</si>
</sst>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Q135"/>
  <sheetViews>
    <sheetView topLeftCell="D98" zoomScale="115" zoomScaleNormal="115" workbookViewId="0">
      <selection activeCell="M106" sqref="M106:M110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7" ht="15.75" thickBot="1" x14ac:dyDescent="0.3"/>
    <row r="2" spans="1:17" ht="15.75" thickBot="1" x14ac:dyDescent="0.3">
      <c r="A2" s="72" t="s">
        <v>82</v>
      </c>
      <c r="B2" s="73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M2" s="12" t="s">
        <v>3</v>
      </c>
      <c r="N2" s="74" t="s">
        <v>82</v>
      </c>
      <c r="O2" s="75"/>
      <c r="P2" s="57" t="s">
        <v>494</v>
      </c>
      <c r="Q2" s="31" t="s">
        <v>496</v>
      </c>
    </row>
    <row r="3" spans="1:17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492</v>
      </c>
      <c r="J3" s="16" t="s">
        <v>493</v>
      </c>
      <c r="K3" s="49" t="s">
        <v>491</v>
      </c>
      <c r="M3" s="79">
        <f>AVERAGE(F3:F5)</f>
        <v>58.623333333333335</v>
      </c>
      <c r="N3" s="54" t="s">
        <v>44</v>
      </c>
      <c r="O3" s="55">
        <v>45136.636111111111</v>
      </c>
      <c r="P3" s="56">
        <f>AVERAGE(H4:H6)</f>
        <v>327.45333333333332</v>
      </c>
      <c r="Q3" s="18">
        <v>446</v>
      </c>
    </row>
    <row r="4" spans="1:17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5">
        <f>K4/(1-($J$4/$I$4))</f>
        <v>320.83999999999997</v>
      </c>
      <c r="I4" s="1">
        <v>400</v>
      </c>
      <c r="J4" s="1">
        <v>100</v>
      </c>
      <c r="K4" s="2">
        <v>240.63</v>
      </c>
      <c r="M4" s="79">
        <f>AVERAGE(F6:F8)</f>
        <v>43.326666666666661</v>
      </c>
      <c r="N4" s="4" t="s">
        <v>74</v>
      </c>
      <c r="O4" s="52">
        <v>45136.646527777775</v>
      </c>
      <c r="P4" s="53">
        <f>AVERAGE(H10:H12)</f>
        <v>241.80933333333334</v>
      </c>
      <c r="Q4" s="18">
        <v>447</v>
      </c>
    </row>
    <row r="5" spans="1:17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M5" s="79">
        <f>AVERAGE(F9:F12)</f>
        <v>31.197499999999998</v>
      </c>
      <c r="N5" s="4" t="s">
        <v>50</v>
      </c>
      <c r="O5" s="52">
        <v>45136.656944444447</v>
      </c>
      <c r="P5" s="53">
        <f>AVERAGE(E9:E12)</f>
        <v>158.52499999999998</v>
      </c>
      <c r="Q5" s="18">
        <v>448</v>
      </c>
    </row>
    <row r="6" spans="1:17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7">
        <f>K6/(1-($J$4/$I$4))</f>
        <v>333.42666666666668</v>
      </c>
      <c r="I6" s="48"/>
      <c r="J6" s="48"/>
      <c r="K6" s="50">
        <v>250.07</v>
      </c>
      <c r="M6" s="79">
        <f>AVERAGE(F13:F17)</f>
        <v>47.942</v>
      </c>
      <c r="N6" s="4" t="s">
        <v>55</v>
      </c>
      <c r="O6" s="52">
        <v>45136.667361111111</v>
      </c>
      <c r="P6" s="53">
        <f>AVERAGE(E13:E17)</f>
        <v>132.47200000000001</v>
      </c>
      <c r="Q6" s="18">
        <v>449</v>
      </c>
    </row>
    <row r="7" spans="1:17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M7" s="79">
        <f>AVERAGE(F18:F20)</f>
        <v>37.686666666666667</v>
      </c>
      <c r="N7" s="4" t="s">
        <v>59</v>
      </c>
      <c r="O7" s="52">
        <v>45136.677777777775</v>
      </c>
      <c r="P7" s="53">
        <f>AVERAGE(E18:E20)</f>
        <v>98.909999999999982</v>
      </c>
      <c r="Q7" s="18">
        <v>450</v>
      </c>
    </row>
    <row r="8" spans="1:17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M8" s="79">
        <f>AVERAGE(F21:F23)</f>
        <v>40.83</v>
      </c>
      <c r="N8" s="4" t="s">
        <v>61</v>
      </c>
      <c r="O8" s="52">
        <v>45136.688194444447</v>
      </c>
      <c r="P8" s="53">
        <f>AVERAGE(E21:E23)</f>
        <v>90.356666666666669</v>
      </c>
      <c r="Q8" s="18">
        <v>451</v>
      </c>
    </row>
    <row r="9" spans="1:17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5" t="s">
        <v>74</v>
      </c>
      <c r="I9" s="16" t="s">
        <v>492</v>
      </c>
      <c r="J9" s="16" t="s">
        <v>493</v>
      </c>
      <c r="K9" s="46" t="s">
        <v>491</v>
      </c>
      <c r="M9" s="79">
        <f>AVERAGE(F24:F28)</f>
        <v>63.395999999999994</v>
      </c>
      <c r="N9" s="4" t="s">
        <v>63</v>
      </c>
      <c r="O9" s="52">
        <v>45136.698611111111</v>
      </c>
      <c r="P9" s="4">
        <f>AVERAGE(E24:E28)</f>
        <v>84.561999999999998</v>
      </c>
      <c r="Q9" s="18">
        <v>452</v>
      </c>
    </row>
    <row r="10" spans="1:17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M10" s="79">
        <f>AVERAGE(F29:F34)</f>
        <v>53.681666666666672</v>
      </c>
      <c r="N10" s="4" t="s">
        <v>65</v>
      </c>
      <c r="O10" s="52">
        <v>45136.709027777775</v>
      </c>
      <c r="P10" s="4">
        <f>AVERAGE(E29:E34)</f>
        <v>69.045000000000002</v>
      </c>
      <c r="Q10" s="18" t="s">
        <v>99</v>
      </c>
    </row>
    <row r="11" spans="1:17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4"/>
      <c r="J11" s="44"/>
      <c r="K11" s="5">
        <v>211.19</v>
      </c>
      <c r="M11" s="79">
        <f>AVERAGE(F35:F39)</f>
        <v>50.762</v>
      </c>
      <c r="N11" s="4" t="s">
        <v>67</v>
      </c>
      <c r="O11" s="52">
        <v>45136.719444444447</v>
      </c>
      <c r="P11" s="4">
        <f>AVERAGE(E35:E39)</f>
        <v>59.009999999999991</v>
      </c>
      <c r="Q11" s="18">
        <v>453</v>
      </c>
    </row>
    <row r="12" spans="1:17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7">
        <f t="shared" si="0"/>
        <v>250.602</v>
      </c>
      <c r="I12" s="51"/>
      <c r="J12" s="51"/>
      <c r="K12" s="50">
        <v>227.82</v>
      </c>
      <c r="M12" s="79">
        <f>AVERAGE(F40:F44)</f>
        <v>49.308000000000007</v>
      </c>
      <c r="N12" s="4" t="s">
        <v>83</v>
      </c>
      <c r="O12" s="52">
        <v>45136.729861111111</v>
      </c>
      <c r="P12" s="4">
        <f>AVERAGE(E40:E44)</f>
        <v>50.82</v>
      </c>
      <c r="Q12" s="18" t="s">
        <v>99</v>
      </c>
    </row>
    <row r="13" spans="1:17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M13" s="79">
        <f>AVERAGE(F45:F49)</f>
        <v>35.209999999999994</v>
      </c>
      <c r="N13" s="4" t="s">
        <v>89</v>
      </c>
      <c r="O13" s="52">
        <v>45136.740277777775</v>
      </c>
      <c r="P13" s="4">
        <f>AVERAGE(E45:E49)</f>
        <v>42.72</v>
      </c>
      <c r="Q13" s="18">
        <v>454</v>
      </c>
    </row>
    <row r="14" spans="1:17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M14" s="79">
        <f>AVERAGE(F50:F53)</f>
        <v>51.822499999999998</v>
      </c>
      <c r="N14" s="4" t="s">
        <v>94</v>
      </c>
      <c r="O14" s="52">
        <v>45136.750694444447</v>
      </c>
      <c r="P14" s="4">
        <f>AVERAGE(E50:E53)</f>
        <v>48.344999999999999</v>
      </c>
      <c r="Q14" s="18" t="s">
        <v>99</v>
      </c>
    </row>
    <row r="15" spans="1:17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M15" s="79">
        <f>AVERAGE(F54:F58)</f>
        <v>52.998000000000005</v>
      </c>
      <c r="N15" s="4" t="s">
        <v>119</v>
      </c>
      <c r="O15" s="52">
        <v>45136.761111111111</v>
      </c>
      <c r="P15" s="4">
        <f>AVERAGE(E54:E58)</f>
        <v>74.881999999999991</v>
      </c>
      <c r="Q15" s="18" t="s">
        <v>99</v>
      </c>
    </row>
    <row r="16" spans="1:17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M16" s="79">
        <f>AVERAGE(F59:F63)</f>
        <v>74.873999999999995</v>
      </c>
      <c r="N16" s="4" t="s">
        <v>120</v>
      </c>
      <c r="O16" s="52">
        <v>45136.771527777775</v>
      </c>
      <c r="P16" s="4">
        <f>AVERAGE(E59:E63)</f>
        <v>98.145999999999987</v>
      </c>
      <c r="Q16" s="18">
        <v>455</v>
      </c>
    </row>
    <row r="17" spans="1:17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M17" s="79">
        <f>AVERAGE(F64:F68)</f>
        <v>67.72999999999999</v>
      </c>
      <c r="N17" s="4" t="s">
        <v>121</v>
      </c>
      <c r="O17" s="52">
        <v>45136.781944444447</v>
      </c>
      <c r="P17" s="4">
        <f>AVERAGE(E64:E68)</f>
        <v>91.213999999999999</v>
      </c>
      <c r="Q17" s="18" t="s">
        <v>99</v>
      </c>
    </row>
    <row r="18" spans="1:17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M18" s="79">
        <f>AVERAGE(F69:F73)</f>
        <v>72.894000000000005</v>
      </c>
      <c r="N18" s="4" t="s">
        <v>122</v>
      </c>
      <c r="O18" s="52">
        <v>45136.792361111111</v>
      </c>
      <c r="P18" s="4">
        <f>AVERAGE(E69:E73)</f>
        <v>74.50800000000001</v>
      </c>
      <c r="Q18" s="18" t="s">
        <v>99</v>
      </c>
    </row>
    <row r="19" spans="1:17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M19" s="79">
        <f>AVERAGE(F74:F78)</f>
        <v>105.13399999999999</v>
      </c>
      <c r="N19" s="4" t="s">
        <v>102</v>
      </c>
      <c r="O19" s="52">
        <v>45136.802777777775</v>
      </c>
      <c r="P19" s="4">
        <f>AVERAGE(E74:E78)</f>
        <v>81.948000000000008</v>
      </c>
      <c r="Q19" s="18" t="s">
        <v>99</v>
      </c>
    </row>
    <row r="20" spans="1:17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M20" s="79">
        <f>AVERAGE(F79:F83)</f>
        <v>48.81600000000001</v>
      </c>
      <c r="N20" s="4" t="s">
        <v>107</v>
      </c>
      <c r="O20" s="52">
        <v>45136.813194444447</v>
      </c>
      <c r="P20" s="4">
        <f>AVERAGE(E79:E83)</f>
        <v>52.010000000000005</v>
      </c>
      <c r="Q20" s="18" t="s">
        <v>99</v>
      </c>
    </row>
    <row r="21" spans="1:17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M21" s="79">
        <f>AVERAGE(F84:F89)</f>
        <v>65.501666666666665</v>
      </c>
      <c r="N21" s="4" t="s">
        <v>108</v>
      </c>
      <c r="O21" s="52">
        <v>45136.823611111111</v>
      </c>
      <c r="P21" s="53">
        <f>AVERAGE(E84:E89)</f>
        <v>52.246666666666663</v>
      </c>
      <c r="Q21" s="18" t="s">
        <v>99</v>
      </c>
    </row>
    <row r="22" spans="1:17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M22" s="79">
        <f>AVERAGE(F90:F94)</f>
        <v>59.455999999999996</v>
      </c>
      <c r="N22" s="4" t="s">
        <v>109</v>
      </c>
      <c r="O22" s="52">
        <v>45136.834027777775</v>
      </c>
      <c r="P22" s="4">
        <f>AVERAGE(E90:E95)</f>
        <v>48.755000000000003</v>
      </c>
      <c r="Q22" s="18" t="s">
        <v>99</v>
      </c>
    </row>
    <row r="23" spans="1:17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M23" s="79">
        <f>AVERAGE(F96:F99)</f>
        <v>60.007500000000007</v>
      </c>
      <c r="N23" s="4" t="s">
        <v>110</v>
      </c>
      <c r="O23" s="52">
        <v>45136.844444444447</v>
      </c>
      <c r="P23" s="4">
        <f>AVERAGE(E96:E100)</f>
        <v>48.024000000000001</v>
      </c>
      <c r="Q23" s="18" t="s">
        <v>99</v>
      </c>
    </row>
    <row r="24" spans="1:17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M24" s="79">
        <f>AVERAGE(F101:F105)</f>
        <v>68.61</v>
      </c>
      <c r="N24" s="4" t="s">
        <v>111</v>
      </c>
      <c r="O24" s="52">
        <v>45136.854861111111</v>
      </c>
      <c r="P24" s="4">
        <f>AVERAGE(E101:E105)</f>
        <v>44.088000000000001</v>
      </c>
      <c r="Q24" s="18" t="s">
        <v>99</v>
      </c>
    </row>
    <row r="25" spans="1:17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M25" s="79"/>
      <c r="N25" s="4" t="s">
        <v>112</v>
      </c>
      <c r="O25" s="52">
        <v>45136.865277777775</v>
      </c>
      <c r="P25" s="4">
        <v>0</v>
      </c>
      <c r="Q25" s="18" t="s">
        <v>99</v>
      </c>
    </row>
    <row r="26" spans="1:17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M26" s="79">
        <f>AVERAGE(F107:F108,F110)</f>
        <v>76.40666666666668</v>
      </c>
      <c r="N26" s="4" t="s">
        <v>113</v>
      </c>
      <c r="O26" s="52">
        <v>45136.875694444447</v>
      </c>
      <c r="P26" s="53">
        <f>AVERAGE(E110,E107:E108)</f>
        <v>37.736666666666665</v>
      </c>
      <c r="Q26" s="18" t="s">
        <v>99</v>
      </c>
    </row>
    <row r="27" spans="1:17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7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7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7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7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7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154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155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156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157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158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159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160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161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162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163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164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165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166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167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168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169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170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171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172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173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224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225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226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227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228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219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220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221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222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223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209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210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211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212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213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204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205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206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207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208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214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215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216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217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218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174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175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176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177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178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179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180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181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182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183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184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185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191</v>
      </c>
    </row>
    <row r="97" spans="1:17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192</v>
      </c>
    </row>
    <row r="98" spans="1:17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193</v>
      </c>
    </row>
    <row r="99" spans="1:17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194</v>
      </c>
    </row>
    <row r="100" spans="1:17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195</v>
      </c>
    </row>
    <row r="101" spans="1:17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186</v>
      </c>
    </row>
    <row r="102" spans="1:17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187</v>
      </c>
    </row>
    <row r="103" spans="1:17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188</v>
      </c>
    </row>
    <row r="104" spans="1:17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189</v>
      </c>
    </row>
    <row r="105" spans="1:17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190</v>
      </c>
      <c r="M105" s="12" t="s">
        <v>3</v>
      </c>
      <c r="N105" s="76" t="s">
        <v>82</v>
      </c>
      <c r="O105" s="77"/>
      <c r="P105" s="63" t="s">
        <v>494</v>
      </c>
      <c r="Q105" s="31" t="s">
        <v>496</v>
      </c>
    </row>
    <row r="106" spans="1:17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M106" s="12">
        <f>AVERAGE(F112:F116)</f>
        <v>34.543999999999997</v>
      </c>
      <c r="N106" s="4" t="s">
        <v>17</v>
      </c>
      <c r="O106" s="14">
        <v>45136.629861111112</v>
      </c>
      <c r="P106" s="53">
        <f>AVERAGE(H113:H116)</f>
        <v>223.61406716417912</v>
      </c>
      <c r="Q106" s="4">
        <v>440</v>
      </c>
    </row>
    <row r="107" spans="1:17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M107" s="12">
        <f>AVERAGE(F118:F122)</f>
        <v>28.583999999999996</v>
      </c>
      <c r="N107" s="4" t="s">
        <v>18</v>
      </c>
      <c r="O107" s="14">
        <v>45136.640277777777</v>
      </c>
      <c r="P107" s="53">
        <f>AVERAGE(H118:H122,E117)</f>
        <v>200.69044776119404</v>
      </c>
      <c r="Q107" s="4">
        <v>441</v>
      </c>
    </row>
    <row r="108" spans="1:17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M108" s="12">
        <f>AVERAGE(F123:F126)</f>
        <v>39.422499999999999</v>
      </c>
      <c r="N108" s="4" t="s">
        <v>19</v>
      </c>
      <c r="O108" s="14">
        <v>45136.650694444441</v>
      </c>
      <c r="P108" s="53">
        <f>AVERAGE(E123,E124,E125,H127)</f>
        <v>231.91373134328356</v>
      </c>
      <c r="Q108" s="4">
        <v>442</v>
      </c>
    </row>
    <row r="109" spans="1:17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M109" s="12">
        <f>AVERAGE(F127:F130)</f>
        <v>50.475000000000001</v>
      </c>
      <c r="N109" s="4" t="s">
        <v>20</v>
      </c>
      <c r="O109" s="14">
        <v>45136.661111111112</v>
      </c>
      <c r="P109" s="4">
        <f>AVERAGE(E127:E130)</f>
        <v>233.2525</v>
      </c>
      <c r="Q109" s="4">
        <v>443</v>
      </c>
    </row>
    <row r="110" spans="1:17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M110" s="12">
        <f>AVERAGE(F131:F135)</f>
        <v>44.345999999999997</v>
      </c>
      <c r="N110" s="4" t="s">
        <v>21</v>
      </c>
      <c r="O110" s="14">
        <v>45136.671527777777</v>
      </c>
      <c r="P110" s="4">
        <f>AVERAGE(E131:E135)</f>
        <v>124.55999999999999</v>
      </c>
      <c r="Q110" s="4">
        <v>444</v>
      </c>
    </row>
    <row r="111" spans="1:17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7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229</v>
      </c>
      <c r="H112" s="60" t="s">
        <v>231</v>
      </c>
      <c r="I112" s="1" t="s">
        <v>492</v>
      </c>
      <c r="J112" s="1" t="s">
        <v>493</v>
      </c>
      <c r="K112" s="46" t="s">
        <v>491</v>
      </c>
      <c r="L112" s="22" t="s">
        <v>198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230</v>
      </c>
      <c r="H113" s="61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232</v>
      </c>
      <c r="H114" s="61">
        <f t="shared" ref="H114:H115" si="1">K114/(1-($J$113/$I$113))</f>
        <v>224.91940298507467</v>
      </c>
      <c r="I114" s="44"/>
      <c r="J114" s="44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233</v>
      </c>
      <c r="H115" s="61">
        <f t="shared" si="1"/>
        <v>222.82388059701492</v>
      </c>
      <c r="I115" s="44"/>
      <c r="J115" s="44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234</v>
      </c>
      <c r="H116" s="62">
        <f>K116/(1-($J$113/$I$113))</f>
        <v>226.33388059701497</v>
      </c>
      <c r="I116" s="51"/>
      <c r="J116" s="51"/>
      <c r="K116" s="50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196</v>
      </c>
      <c r="H117" s="60" t="s">
        <v>199</v>
      </c>
      <c r="I117" s="1" t="s">
        <v>117</v>
      </c>
      <c r="J117" s="1" t="s">
        <v>118</v>
      </c>
      <c r="K117" s="46" t="s">
        <v>495</v>
      </c>
      <c r="L117" s="22" t="s">
        <v>198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197</v>
      </c>
      <c r="H118" s="61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202</v>
      </c>
      <c r="H119" s="61">
        <f t="shared" ref="H119:H122" si="2">K119/(1-($J$118/$I$118))</f>
        <v>183.72492537313434</v>
      </c>
      <c r="I119" s="44"/>
      <c r="J119" s="44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200</v>
      </c>
      <c r="H120" s="61">
        <f t="shared" si="2"/>
        <v>215.71656716417911</v>
      </c>
      <c r="I120" s="44"/>
      <c r="J120" s="44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201</v>
      </c>
      <c r="H121" s="61">
        <f t="shared" si="2"/>
        <v>204.62776119402989</v>
      </c>
      <c r="I121" s="44"/>
      <c r="J121" s="44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203</v>
      </c>
      <c r="H122" s="62">
        <f t="shared" si="2"/>
        <v>195.45985074626867</v>
      </c>
      <c r="I122" s="51"/>
      <c r="J122" s="51"/>
      <c r="K122" s="50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240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241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242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244</v>
      </c>
      <c r="H126" s="58" t="s">
        <v>243</v>
      </c>
      <c r="I126" s="4" t="s">
        <v>492</v>
      </c>
      <c r="J126" s="4" t="s">
        <v>493</v>
      </c>
      <c r="K126" s="28" t="s">
        <v>495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245</v>
      </c>
      <c r="H127" s="59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246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247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248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235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236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237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238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239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M67"/>
  <sheetViews>
    <sheetView workbookViewId="0">
      <selection activeCell="R18" sqref="R18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10" max="10" width="21.140625" customWidth="1"/>
    <col min="11" max="11" width="19.7109375" customWidth="1"/>
    <col min="12" max="12" width="21.85546875" customWidth="1"/>
  </cols>
  <sheetData>
    <row r="1" spans="1:13" ht="15.75" thickBot="1" x14ac:dyDescent="0.3"/>
    <row r="2" spans="1:13" ht="15.75" thickBot="1" x14ac:dyDescent="0.3">
      <c r="A2" s="72" t="s">
        <v>16</v>
      </c>
      <c r="B2" s="73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72" t="s">
        <v>16</v>
      </c>
      <c r="J2" s="73"/>
      <c r="K2" s="43" t="s">
        <v>2</v>
      </c>
      <c r="L2" s="8" t="s">
        <v>496</v>
      </c>
      <c r="M2" s="80" t="s">
        <v>3</v>
      </c>
    </row>
    <row r="3" spans="1:13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  <c r="I3" s="10" t="s">
        <v>17</v>
      </c>
      <c r="J3" s="65">
        <v>45151.78125</v>
      </c>
      <c r="K3" s="1">
        <f>AVERAGE(E3:E6)</f>
        <v>210.45750000000001</v>
      </c>
      <c r="L3" s="4">
        <v>456</v>
      </c>
      <c r="M3" s="12">
        <f>AVERAGE(F3:F6)</f>
        <v>52.925000000000004</v>
      </c>
    </row>
    <row r="4" spans="1:13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  <c r="I4" s="3" t="s">
        <v>18</v>
      </c>
      <c r="J4" s="9">
        <v>45151.790277777778</v>
      </c>
      <c r="K4" s="4">
        <f>AVERAGE(E7:E11)</f>
        <v>116.06599999999999</v>
      </c>
      <c r="L4" s="4">
        <v>457</v>
      </c>
      <c r="M4" s="12">
        <f>AVERAGE(F7:F11)</f>
        <v>45.988</v>
      </c>
    </row>
    <row r="5" spans="1:13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  <c r="I5" s="3" t="s">
        <v>19</v>
      </c>
      <c r="J5" s="9">
        <v>45151.793055555558</v>
      </c>
      <c r="K5" s="4">
        <f>AVERAGE(E12:E15)</f>
        <v>113.25749999999999</v>
      </c>
      <c r="L5" s="4">
        <v>458</v>
      </c>
      <c r="M5" s="12">
        <f>AVERAGE(F12:F16)</f>
        <v>52.727999999999994</v>
      </c>
    </row>
    <row r="6" spans="1:13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  <c r="I6" s="3" t="s">
        <v>20</v>
      </c>
      <c r="J6" s="9">
        <v>45151.798611111109</v>
      </c>
      <c r="K6" s="4">
        <f>AVERAGE(E17:E20)</f>
        <v>81.149999999999991</v>
      </c>
      <c r="L6" s="4">
        <v>459</v>
      </c>
      <c r="M6" s="12">
        <f>AVERAGE(F17:F20)</f>
        <v>49.807499999999997</v>
      </c>
    </row>
    <row r="7" spans="1:13" ht="15.75" thickBot="1" x14ac:dyDescent="0.3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  <c r="I7" s="47" t="s">
        <v>21</v>
      </c>
      <c r="J7" s="64">
        <v>45151.876388888886</v>
      </c>
      <c r="K7" s="48">
        <f>AVERAGE(E21:E24)</f>
        <v>56.15</v>
      </c>
      <c r="L7" s="4">
        <v>460</v>
      </c>
      <c r="M7" s="12">
        <f>AVERAGE(F21:F24)</f>
        <v>44.742500000000007</v>
      </c>
    </row>
    <row r="8" spans="1:13" ht="15.75" thickBot="1" x14ac:dyDescent="0.3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  <c r="M8" s="12"/>
    </row>
    <row r="9" spans="1:13" ht="15.75" thickBot="1" x14ac:dyDescent="0.3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  <c r="I9" s="72" t="s">
        <v>16</v>
      </c>
      <c r="J9" s="78"/>
      <c r="K9" s="43" t="s">
        <v>2</v>
      </c>
      <c r="L9" s="8" t="s">
        <v>496</v>
      </c>
      <c r="M9" s="80" t="s">
        <v>3</v>
      </c>
    </row>
    <row r="10" spans="1:13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  <c r="I10" s="45" t="s">
        <v>44</v>
      </c>
      <c r="J10" s="66">
        <v>45151.78125</v>
      </c>
      <c r="K10" s="1">
        <f>AVERAGE(E26:E30)</f>
        <v>183.80800000000002</v>
      </c>
      <c r="L10" s="4">
        <v>461</v>
      </c>
      <c r="M10" s="12">
        <f>AVERAGE(F26:F30)</f>
        <v>89.53400000000002</v>
      </c>
    </row>
    <row r="11" spans="1:13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  <c r="I11" s="3" t="s">
        <v>74</v>
      </c>
      <c r="J11" s="9">
        <v>45151.791666666664</v>
      </c>
      <c r="K11" s="4">
        <f>AVERAGE(E31:E35)</f>
        <v>83.527999999999992</v>
      </c>
      <c r="L11" s="4">
        <v>462</v>
      </c>
      <c r="M11" s="12">
        <f>AVERAGE(F31:F35)</f>
        <v>46.058</v>
      </c>
    </row>
    <row r="12" spans="1:13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  <c r="I12" s="3" t="s">
        <v>50</v>
      </c>
      <c r="J12" s="9">
        <v>45151.802083333336</v>
      </c>
      <c r="K12" s="4">
        <f>AVERAGE(E36:E39)</f>
        <v>72.105000000000004</v>
      </c>
      <c r="L12" s="4">
        <v>463</v>
      </c>
      <c r="M12" s="12">
        <f>AVERAGE(F36:F39)</f>
        <v>50.402500000000003</v>
      </c>
    </row>
    <row r="13" spans="1:13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  <c r="I13" s="3" t="s">
        <v>55</v>
      </c>
      <c r="J13" s="9">
        <v>45151.8125</v>
      </c>
      <c r="K13" s="30">
        <f>AVERAGE(E40:E42)</f>
        <v>67.606666666666669</v>
      </c>
      <c r="L13" s="4">
        <v>464</v>
      </c>
      <c r="M13" s="12">
        <f>AVERAGE(F40:F42)</f>
        <v>51.933333333333337</v>
      </c>
    </row>
    <row r="14" spans="1:13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  <c r="I14" s="3" t="s">
        <v>59</v>
      </c>
      <c r="J14" s="9">
        <v>45151.822916666664</v>
      </c>
      <c r="K14" s="4">
        <f>AVERAGE(E44)</f>
        <v>70.3</v>
      </c>
      <c r="L14" s="4">
        <v>465</v>
      </c>
      <c r="M14" s="12">
        <f>AVERAGE(F44)</f>
        <v>59.06</v>
      </c>
    </row>
    <row r="15" spans="1:13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  <c r="I15" s="3" t="s">
        <v>61</v>
      </c>
      <c r="J15" s="9">
        <v>45151.833333333336</v>
      </c>
      <c r="K15" s="4">
        <f>AVERAGE(E45)</f>
        <v>67.88</v>
      </c>
      <c r="L15" s="4">
        <v>466</v>
      </c>
      <c r="M15" s="12">
        <f t="shared" ref="M15:M16" si="0">AVERAGE(F45)</f>
        <v>56.53</v>
      </c>
    </row>
    <row r="16" spans="1:13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  <c r="I16" s="3" t="s">
        <v>63</v>
      </c>
      <c r="J16" s="9">
        <v>45151.84375</v>
      </c>
      <c r="K16" s="4">
        <f>AVERAGE(E46)</f>
        <v>84.66</v>
      </c>
      <c r="L16" s="4">
        <v>467</v>
      </c>
      <c r="M16" s="12">
        <f t="shared" si="0"/>
        <v>78.86</v>
      </c>
    </row>
    <row r="17" spans="1:13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  <c r="I17" s="3" t="s">
        <v>65</v>
      </c>
      <c r="J17" s="9">
        <v>45151.854166666664</v>
      </c>
      <c r="K17" s="4">
        <f>AVERAGE(E47)</f>
        <v>67.569999999999993</v>
      </c>
      <c r="L17" s="4">
        <v>468</v>
      </c>
      <c r="M17" s="12">
        <f>AVERAGE(F47)</f>
        <v>82.1</v>
      </c>
    </row>
    <row r="18" spans="1:13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  <c r="I18" s="3" t="s">
        <v>67</v>
      </c>
      <c r="J18" s="9">
        <v>45151.864583333336</v>
      </c>
      <c r="K18" s="4">
        <f>AVERAGE(E48:E52)</f>
        <v>54.936</v>
      </c>
      <c r="L18" s="4">
        <v>469</v>
      </c>
      <c r="M18" s="12">
        <f>AVERAGE(F48:F52)</f>
        <v>51.823999999999998</v>
      </c>
    </row>
    <row r="19" spans="1:13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  <c r="I19" s="3" t="s">
        <v>83</v>
      </c>
      <c r="J19" s="9">
        <v>45151.875</v>
      </c>
      <c r="K19" s="4">
        <f>AVERAGE(E53:E57)</f>
        <v>75.337999999999994</v>
      </c>
      <c r="L19" s="4">
        <v>470</v>
      </c>
      <c r="M19" s="12">
        <f>AVERAGE(F53:F57)</f>
        <v>50.37</v>
      </c>
    </row>
    <row r="20" spans="1:13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  <c r="I20" s="3" t="s">
        <v>89</v>
      </c>
      <c r="J20" s="9">
        <v>45151.885416666664</v>
      </c>
      <c r="K20" s="4">
        <f>AVERAGE(E58:E62)</f>
        <v>59.165999999999997</v>
      </c>
      <c r="L20" s="4">
        <v>471</v>
      </c>
      <c r="M20" s="12">
        <f>AVERAGE(F58:F62)</f>
        <v>50.552</v>
      </c>
    </row>
    <row r="21" spans="1:13" ht="15.75" thickBot="1" x14ac:dyDescent="0.3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  <c r="I21" s="47" t="s">
        <v>94</v>
      </c>
      <c r="J21" s="64">
        <v>45151.895833333336</v>
      </c>
      <c r="K21" s="48">
        <f>AVERAGE(E63:E67)</f>
        <v>50.773999999999994</v>
      </c>
      <c r="L21" s="4">
        <v>472</v>
      </c>
      <c r="M21" s="12">
        <f>AVERAGE(F63:F67)</f>
        <v>55.232000000000006</v>
      </c>
    </row>
    <row r="22" spans="1:13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13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13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13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13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13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13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13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13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13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3">
    <mergeCell ref="A2:B2"/>
    <mergeCell ref="I2:J2"/>
    <mergeCell ref="I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L59"/>
  <sheetViews>
    <sheetView zoomScale="117" workbookViewId="0">
      <selection activeCell="J3" sqref="J3:J14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  <col min="9" max="9" width="12.42578125" customWidth="1"/>
    <col min="10" max="10" width="15.5703125" customWidth="1"/>
    <col min="11" max="11" width="22.140625" customWidth="1"/>
    <col min="12" max="12" width="14.85546875" customWidth="1"/>
  </cols>
  <sheetData>
    <row r="1" spans="1:12" ht="15.75" thickBot="1" x14ac:dyDescent="0.3"/>
    <row r="2" spans="1:12" ht="15.75" thickBot="1" x14ac:dyDescent="0.3">
      <c r="A2" s="72" t="s">
        <v>498</v>
      </c>
      <c r="B2" s="73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23" t="s">
        <v>498</v>
      </c>
      <c r="J2" s="69" t="s">
        <v>3</v>
      </c>
      <c r="K2" s="43" t="s">
        <v>2</v>
      </c>
      <c r="L2" s="8" t="s">
        <v>496</v>
      </c>
    </row>
    <row r="3" spans="1:12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259</v>
      </c>
      <c r="I3" s="4" t="s">
        <v>44</v>
      </c>
      <c r="J3" s="30">
        <f>AVERAGE(F3:F7)</f>
        <v>63.429999999999993</v>
      </c>
      <c r="K3" s="4">
        <f>AVERAGE(E3:E7)</f>
        <v>232.05200000000005</v>
      </c>
      <c r="L3" s="4">
        <v>476</v>
      </c>
    </row>
    <row r="4" spans="1:12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260</v>
      </c>
      <c r="I4" s="4" t="s">
        <v>74</v>
      </c>
      <c r="J4" s="30">
        <f>AVERAGE(F8:F12)</f>
        <v>66.166000000000011</v>
      </c>
      <c r="K4" s="4">
        <f>AVERAGE(E8:E12)</f>
        <v>143.89599999999999</v>
      </c>
      <c r="L4" s="4">
        <v>477</v>
      </c>
    </row>
    <row r="5" spans="1:12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261</v>
      </c>
      <c r="I5" s="4" t="s">
        <v>50</v>
      </c>
      <c r="J5" s="30">
        <f>AVERAGE(F13:F17)</f>
        <v>52.120000000000005</v>
      </c>
      <c r="K5" s="4">
        <f>AVERAGE(E13:E17)</f>
        <v>104.006</v>
      </c>
      <c r="L5" s="4">
        <v>478</v>
      </c>
    </row>
    <row r="6" spans="1:12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262</v>
      </c>
      <c r="I6" s="4" t="s">
        <v>55</v>
      </c>
      <c r="J6" s="30">
        <f>AVERAGE(F18:F22)</f>
        <v>57.696000000000005</v>
      </c>
      <c r="K6" s="4">
        <f>AVERAGE(E18:E22)</f>
        <v>88.143999999999977</v>
      </c>
      <c r="L6" s="4">
        <v>479</v>
      </c>
    </row>
    <row r="7" spans="1:12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263</v>
      </c>
      <c r="I7" s="4" t="s">
        <v>59</v>
      </c>
      <c r="J7" s="30">
        <f>AVERAGE(F23:F27)</f>
        <v>56.001999999999995</v>
      </c>
      <c r="K7" s="4">
        <f>AVERAGE(E23:E27)</f>
        <v>92.256</v>
      </c>
      <c r="L7" s="4">
        <v>480</v>
      </c>
    </row>
    <row r="8" spans="1:12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249</v>
      </c>
      <c r="I8" s="4" t="s">
        <v>61</v>
      </c>
      <c r="J8" s="30">
        <f>AVERAGE(F28:F32)</f>
        <v>56.870000000000005</v>
      </c>
      <c r="K8" s="4">
        <f>AVERAGE(E28:E32)</f>
        <v>87.688000000000002</v>
      </c>
      <c r="L8" s="4" t="s">
        <v>99</v>
      </c>
    </row>
    <row r="9" spans="1:12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250</v>
      </c>
      <c r="I9" s="4" t="s">
        <v>63</v>
      </c>
      <c r="J9" s="30">
        <f>AVERAGE(F33:F37)</f>
        <v>71.585999999999999</v>
      </c>
      <c r="K9" s="4">
        <f>AVERAGE(E33:E37)</f>
        <v>95.621999999999986</v>
      </c>
      <c r="L9" s="4" t="s">
        <v>99</v>
      </c>
    </row>
    <row r="10" spans="1:12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251</v>
      </c>
      <c r="I10" s="4" t="s">
        <v>65</v>
      </c>
      <c r="J10" s="30">
        <f>AVERAGE(F38:F42)</f>
        <v>55.463999999999999</v>
      </c>
      <c r="K10" s="4">
        <f>AVERAGE(E38:E42)</f>
        <v>82.494</v>
      </c>
      <c r="L10" s="4">
        <v>481</v>
      </c>
    </row>
    <row r="11" spans="1:12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252</v>
      </c>
      <c r="I11" s="4" t="s">
        <v>67</v>
      </c>
      <c r="J11" s="30">
        <f>AVERAGE(F43:F48)</f>
        <v>52.926666666666655</v>
      </c>
      <c r="K11" s="4">
        <f>AVERAGE(E43:E48)</f>
        <v>77.09</v>
      </c>
      <c r="L11" s="4" t="s">
        <v>99</v>
      </c>
    </row>
    <row r="12" spans="1:12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253</v>
      </c>
      <c r="I12" s="4" t="s">
        <v>83</v>
      </c>
      <c r="J12" s="30">
        <f>AVERAGE(F49:F52)</f>
        <v>47.872500000000002</v>
      </c>
      <c r="K12" s="4">
        <f>AVERAGE(E49:E52)</f>
        <v>69.39500000000001</v>
      </c>
      <c r="L12" s="4">
        <v>482</v>
      </c>
    </row>
    <row r="13" spans="1:12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254</v>
      </c>
      <c r="I13" s="4" t="s">
        <v>89</v>
      </c>
      <c r="J13" s="30">
        <f>AVERAGE(F53:F57)</f>
        <v>65.116</v>
      </c>
      <c r="K13" s="4">
        <f>AVERAGE(E53:E57)</f>
        <v>65.813999999999993</v>
      </c>
      <c r="L13" s="4" t="s">
        <v>99</v>
      </c>
    </row>
    <row r="14" spans="1:12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255</v>
      </c>
      <c r="I14" s="4" t="s">
        <v>94</v>
      </c>
      <c r="J14" s="30">
        <f>AVERAGE(F58:F59)</f>
        <v>71.525000000000006</v>
      </c>
      <c r="K14" s="4">
        <f>AVERAGE(E58:E59)</f>
        <v>79.97</v>
      </c>
      <c r="L14" s="4" t="s">
        <v>99</v>
      </c>
    </row>
    <row r="15" spans="1:12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256</v>
      </c>
      <c r="I15" s="4" t="s">
        <v>119</v>
      </c>
      <c r="J15" s="30"/>
      <c r="K15" s="4">
        <v>0</v>
      </c>
      <c r="L15" s="4">
        <v>483</v>
      </c>
    </row>
    <row r="16" spans="1:12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257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258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275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276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277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278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279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270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271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272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273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274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280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281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282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283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284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285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286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287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288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289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290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291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292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293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294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264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265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266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267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268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269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295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296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297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298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299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300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301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302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303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304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305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tabSelected="1" workbookViewId="0">
      <selection activeCell="J9" sqref="J9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446</v>
      </c>
      <c r="B1" s="34" t="s">
        <v>0</v>
      </c>
      <c r="C1" s="34" t="s">
        <v>2</v>
      </c>
      <c r="D1" s="35" t="s">
        <v>428</v>
      </c>
      <c r="E1" s="35" t="s">
        <v>429</v>
      </c>
      <c r="F1" s="35" t="s">
        <v>430</v>
      </c>
      <c r="G1" s="35" t="s">
        <v>445</v>
      </c>
      <c r="H1" s="35" t="s">
        <v>431</v>
      </c>
      <c r="I1" s="35" t="s">
        <v>432</v>
      </c>
      <c r="J1" s="67" t="s">
        <v>496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448</v>
      </c>
      <c r="H2" s="25" t="s">
        <v>449</v>
      </c>
      <c r="I2" s="25" t="s">
        <v>450</v>
      </c>
      <c r="J2" s="4">
        <v>490</v>
      </c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451</v>
      </c>
      <c r="H3" s="25" t="s">
        <v>452</v>
      </c>
      <c r="I3" s="25" t="s">
        <v>453</v>
      </c>
      <c r="J3" s="4">
        <v>491</v>
      </c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454</v>
      </c>
      <c r="H4" s="4" t="s">
        <v>467</v>
      </c>
      <c r="I4" s="4" t="s">
        <v>468</v>
      </c>
      <c r="J4" s="4">
        <v>492</v>
      </c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455</v>
      </c>
      <c r="H5" s="25" t="s">
        <v>469</v>
      </c>
      <c r="I5" s="25" t="s">
        <v>470</v>
      </c>
      <c r="J5" s="4" t="s">
        <v>99</v>
      </c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456</v>
      </c>
      <c r="H6" s="4" t="s">
        <v>471</v>
      </c>
      <c r="I6" s="4" t="s">
        <v>472</v>
      </c>
      <c r="J6" s="4">
        <v>493</v>
      </c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457</v>
      </c>
      <c r="H7" s="4" t="s">
        <v>473</v>
      </c>
      <c r="I7" s="4" t="s">
        <v>474</v>
      </c>
      <c r="J7" s="4" t="s">
        <v>99</v>
      </c>
    </row>
    <row r="8" spans="1:10" customFormat="1" x14ac:dyDescent="0.25">
      <c r="A8" s="32" t="s">
        <v>63</v>
      </c>
      <c r="B8" s="4">
        <v>0</v>
      </c>
      <c r="C8" s="27">
        <f>AVERAGE(D8)</f>
        <v>46.07</v>
      </c>
      <c r="D8" s="4">
        <v>46.07</v>
      </c>
      <c r="E8" s="70">
        <v>51.91</v>
      </c>
      <c r="F8" s="71">
        <v>60.42</v>
      </c>
      <c r="G8" s="4" t="s">
        <v>458</v>
      </c>
      <c r="H8" s="4" t="s">
        <v>475</v>
      </c>
      <c r="I8" s="4" t="s">
        <v>476</v>
      </c>
      <c r="J8" s="4">
        <v>494</v>
      </c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459</v>
      </c>
      <c r="H9" s="4" t="s">
        <v>477</v>
      </c>
      <c r="I9" s="4" t="s">
        <v>478</v>
      </c>
      <c r="J9" s="4" t="s">
        <v>99</v>
      </c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460</v>
      </c>
      <c r="H10" s="25" t="s">
        <v>99</v>
      </c>
      <c r="I10" s="25" t="s">
        <v>99</v>
      </c>
      <c r="J10" s="4" t="s">
        <v>99</v>
      </c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447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461</v>
      </c>
      <c r="H12" s="25" t="s">
        <v>479</v>
      </c>
      <c r="I12" s="25" t="s">
        <v>480</v>
      </c>
      <c r="J12" s="4">
        <v>484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462</v>
      </c>
      <c r="H13" s="25" t="s">
        <v>481</v>
      </c>
      <c r="I13" s="25" t="s">
        <v>482</v>
      </c>
      <c r="J13" s="4">
        <v>485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463</v>
      </c>
      <c r="H14" s="25" t="s">
        <v>483</v>
      </c>
      <c r="I14" s="25" t="s">
        <v>484</v>
      </c>
      <c r="J14" s="4">
        <v>486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464</v>
      </c>
      <c r="H15" s="4" t="s">
        <v>485</v>
      </c>
      <c r="I15" s="4" t="s">
        <v>486</v>
      </c>
      <c r="J15" s="4" t="s">
        <v>99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465</v>
      </c>
      <c r="H16" s="4" t="s">
        <v>487</v>
      </c>
      <c r="I16" s="4" t="s">
        <v>488</v>
      </c>
      <c r="J16" s="4">
        <v>487</v>
      </c>
    </row>
    <row r="17" spans="1:10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466</v>
      </c>
      <c r="H17" s="25" t="s">
        <v>489</v>
      </c>
      <c r="I17" s="25" t="s">
        <v>490</v>
      </c>
      <c r="J17" s="4">
        <v>488</v>
      </c>
    </row>
    <row r="18" spans="1:10" x14ac:dyDescent="0.25">
      <c r="A18" s="32" t="s">
        <v>497</v>
      </c>
      <c r="B18" s="32"/>
      <c r="C18" s="68"/>
      <c r="D18" s="32"/>
      <c r="E18" s="32"/>
      <c r="F18" s="32"/>
      <c r="G18" s="32"/>
      <c r="H18" s="32"/>
      <c r="I18" s="32"/>
      <c r="J18" s="32">
        <v>489</v>
      </c>
    </row>
    <row r="19" spans="1:10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10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10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10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10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10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10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10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10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10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10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10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10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10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D32" sqref="D32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72" t="s">
        <v>5</v>
      </c>
      <c r="B2" s="73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P26" sqref="P26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306</v>
      </c>
      <c r="B1" s="7" t="s">
        <v>0</v>
      </c>
      <c r="C1" s="7" t="s">
        <v>2</v>
      </c>
      <c r="D1" s="24" t="s">
        <v>428</v>
      </c>
      <c r="E1" s="24" t="s">
        <v>429</v>
      </c>
      <c r="F1" s="24" t="s">
        <v>430</v>
      </c>
      <c r="G1" s="24" t="s">
        <v>445</v>
      </c>
      <c r="H1" s="24" t="s">
        <v>431</v>
      </c>
      <c r="I1" s="24" t="s">
        <v>432</v>
      </c>
    </row>
    <row r="2" spans="1:12" x14ac:dyDescent="0.25">
      <c r="A2" s="4" t="s">
        <v>307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312</v>
      </c>
      <c r="L2" s="29" t="s">
        <v>439</v>
      </c>
    </row>
    <row r="3" spans="1:12" x14ac:dyDescent="0.25">
      <c r="A3" s="4" t="s">
        <v>308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438</v>
      </c>
      <c r="L3" s="4">
        <v>300</v>
      </c>
    </row>
    <row r="4" spans="1:12" x14ac:dyDescent="0.25">
      <c r="A4" s="4" t="s">
        <v>309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433</v>
      </c>
      <c r="H4" s="4" t="s">
        <v>434</v>
      </c>
      <c r="I4" s="4" t="s">
        <v>435</v>
      </c>
      <c r="K4" s="28" t="s">
        <v>440</v>
      </c>
      <c r="L4" s="4">
        <v>200</v>
      </c>
    </row>
    <row r="5" spans="1:12" x14ac:dyDescent="0.25">
      <c r="A5" s="4" t="s">
        <v>310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311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436</v>
      </c>
      <c r="H6" s="4" t="s">
        <v>437</v>
      </c>
      <c r="I6" s="4" t="s">
        <v>99</v>
      </c>
      <c r="K6" s="29" t="s">
        <v>313</v>
      </c>
      <c r="L6" s="29" t="s">
        <v>439</v>
      </c>
    </row>
    <row r="7" spans="1:12" x14ac:dyDescent="0.25">
      <c r="A7" s="31" t="s">
        <v>312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441</v>
      </c>
      <c r="H7" s="4" t="s">
        <v>442</v>
      </c>
      <c r="I7" s="4" t="s">
        <v>99</v>
      </c>
      <c r="K7" s="28" t="s">
        <v>438</v>
      </c>
      <c r="L7" s="4">
        <v>500</v>
      </c>
    </row>
    <row r="8" spans="1:12" x14ac:dyDescent="0.25">
      <c r="A8" s="31" t="s">
        <v>313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443</v>
      </c>
      <c r="H8" s="4" t="s">
        <v>444</v>
      </c>
      <c r="I8" s="4" t="s">
        <v>316</v>
      </c>
      <c r="K8" s="28" t="s">
        <v>440</v>
      </c>
      <c r="L8" s="4">
        <v>200</v>
      </c>
    </row>
    <row r="9" spans="1:12" x14ac:dyDescent="0.25">
      <c r="A9" s="4" t="s">
        <v>314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317</v>
      </c>
      <c r="H9" s="4" t="s">
        <v>318</v>
      </c>
      <c r="I9" s="4" t="s">
        <v>319</v>
      </c>
    </row>
    <row r="10" spans="1:12" x14ac:dyDescent="0.25">
      <c r="A10" s="4" t="s">
        <v>315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320</v>
      </c>
      <c r="L10" s="29" t="s">
        <v>439</v>
      </c>
    </row>
    <row r="11" spans="1:12" x14ac:dyDescent="0.25">
      <c r="A11" s="4" t="s">
        <v>316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438</v>
      </c>
      <c r="L11" s="4">
        <v>300</v>
      </c>
    </row>
    <row r="12" spans="1:12" x14ac:dyDescent="0.25">
      <c r="A12" s="4" t="s">
        <v>317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440</v>
      </c>
      <c r="L12" s="4">
        <v>200</v>
      </c>
    </row>
    <row r="13" spans="1:12" x14ac:dyDescent="0.25">
      <c r="A13" s="4" t="s">
        <v>318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319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321</v>
      </c>
      <c r="L14" s="29" t="s">
        <v>439</v>
      </c>
    </row>
    <row r="15" spans="1:12" x14ac:dyDescent="0.25">
      <c r="A15" s="31" t="s">
        <v>320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321</v>
      </c>
      <c r="H15" s="4" t="s">
        <v>322</v>
      </c>
      <c r="I15" s="4" t="s">
        <v>99</v>
      </c>
      <c r="K15" s="28" t="s">
        <v>438</v>
      </c>
      <c r="L15" s="4">
        <v>200</v>
      </c>
    </row>
    <row r="16" spans="1:12" x14ac:dyDescent="0.25">
      <c r="A16" s="31" t="s">
        <v>321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323</v>
      </c>
      <c r="H16" s="4" t="s">
        <v>324</v>
      </c>
      <c r="I16" s="4" t="s">
        <v>325</v>
      </c>
      <c r="K16" s="28" t="s">
        <v>440</v>
      </c>
      <c r="L16" s="4">
        <v>100</v>
      </c>
    </row>
    <row r="17" spans="1:12" x14ac:dyDescent="0.25">
      <c r="A17" s="4" t="s">
        <v>325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326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326</v>
      </c>
      <c r="H18" s="4" t="s">
        <v>327</v>
      </c>
      <c r="I18" s="4" t="s">
        <v>328</v>
      </c>
      <c r="K18" s="29" t="s">
        <v>326</v>
      </c>
      <c r="L18" s="29" t="s">
        <v>439</v>
      </c>
    </row>
    <row r="19" spans="1:12" x14ac:dyDescent="0.25">
      <c r="A19" s="4" t="s">
        <v>328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438</v>
      </c>
      <c r="L19" s="4">
        <v>400</v>
      </c>
    </row>
    <row r="20" spans="1:12" x14ac:dyDescent="0.25">
      <c r="A20" s="4" t="s">
        <v>329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440</v>
      </c>
      <c r="L20" s="4">
        <v>200</v>
      </c>
    </row>
    <row r="21" spans="1:12" x14ac:dyDescent="0.25">
      <c r="A21" s="4" t="s">
        <v>330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331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332</v>
      </c>
      <c r="L22" s="29" t="s">
        <v>439</v>
      </c>
    </row>
    <row r="23" spans="1:12" x14ac:dyDescent="0.25">
      <c r="A23" s="31" t="s">
        <v>332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329</v>
      </c>
      <c r="H23" s="4" t="s">
        <v>330</v>
      </c>
      <c r="I23" s="4" t="s">
        <v>331</v>
      </c>
      <c r="K23" s="28" t="s">
        <v>438</v>
      </c>
      <c r="L23" s="4">
        <v>500</v>
      </c>
    </row>
    <row r="24" spans="1:12" x14ac:dyDescent="0.25">
      <c r="A24" s="31" t="s">
        <v>333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332</v>
      </c>
      <c r="H24" s="4" t="s">
        <v>333</v>
      </c>
      <c r="I24" s="4" t="s">
        <v>334</v>
      </c>
      <c r="K24" s="28" t="s">
        <v>440</v>
      </c>
      <c r="L24" s="4">
        <v>300</v>
      </c>
    </row>
    <row r="25" spans="1:12" x14ac:dyDescent="0.25">
      <c r="A25" s="31" t="s">
        <v>334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335</v>
      </c>
      <c r="H25" s="4" t="s">
        <v>336</v>
      </c>
      <c r="I25" s="4" t="s">
        <v>337</v>
      </c>
    </row>
    <row r="26" spans="1:12" x14ac:dyDescent="0.25">
      <c r="A26" s="31" t="s">
        <v>335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338</v>
      </c>
      <c r="H26" s="4" t="s">
        <v>339</v>
      </c>
      <c r="I26" s="4" t="s">
        <v>340</v>
      </c>
      <c r="K26" s="29" t="s">
        <v>333</v>
      </c>
      <c r="L26" s="29" t="s">
        <v>439</v>
      </c>
    </row>
    <row r="27" spans="1:12" x14ac:dyDescent="0.25">
      <c r="A27" s="4" t="s">
        <v>336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341</v>
      </c>
      <c r="H27" s="4" t="s">
        <v>342</v>
      </c>
      <c r="I27" s="4" t="s">
        <v>343</v>
      </c>
      <c r="K27" s="28" t="s">
        <v>438</v>
      </c>
      <c r="L27" s="4">
        <v>500</v>
      </c>
    </row>
    <row r="28" spans="1:12" x14ac:dyDescent="0.25">
      <c r="A28" s="4" t="s">
        <v>337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344</v>
      </c>
      <c r="H28" s="4" t="s">
        <v>345</v>
      </c>
      <c r="I28" s="4" t="s">
        <v>346</v>
      </c>
      <c r="K28" s="28" t="s">
        <v>440</v>
      </c>
      <c r="L28" s="4">
        <v>300</v>
      </c>
    </row>
    <row r="29" spans="1:12" x14ac:dyDescent="0.25">
      <c r="A29" s="4" t="s">
        <v>339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340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334</v>
      </c>
      <c r="L30" s="29" t="s">
        <v>439</v>
      </c>
    </row>
    <row r="31" spans="1:12" x14ac:dyDescent="0.25">
      <c r="A31" s="4" t="s">
        <v>341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438</v>
      </c>
      <c r="L31" s="4">
        <v>500</v>
      </c>
    </row>
    <row r="32" spans="1:12" x14ac:dyDescent="0.25">
      <c r="A32" s="4" t="s">
        <v>342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347</v>
      </c>
      <c r="H32" s="4" t="s">
        <v>348</v>
      </c>
      <c r="I32" s="4" t="s">
        <v>349</v>
      </c>
      <c r="K32" s="28" t="s">
        <v>440</v>
      </c>
      <c r="L32" s="4">
        <v>200</v>
      </c>
    </row>
    <row r="33" spans="1:12" x14ac:dyDescent="0.25">
      <c r="A33" s="31" t="s">
        <v>343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356</v>
      </c>
      <c r="H33" s="4" t="s">
        <v>357</v>
      </c>
      <c r="I33" s="4" t="s">
        <v>358</v>
      </c>
    </row>
    <row r="34" spans="1:12" x14ac:dyDescent="0.25">
      <c r="A34" s="4" t="s">
        <v>344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350</v>
      </c>
      <c r="H34" s="4" t="s">
        <v>351</v>
      </c>
      <c r="I34" s="4" t="s">
        <v>352</v>
      </c>
      <c r="K34" s="29" t="s">
        <v>335</v>
      </c>
      <c r="L34" s="29" t="s">
        <v>439</v>
      </c>
    </row>
    <row r="35" spans="1:12" x14ac:dyDescent="0.25">
      <c r="A35" s="4" t="s">
        <v>345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353</v>
      </c>
      <c r="H35" s="4" t="s">
        <v>354</v>
      </c>
      <c r="I35" s="4" t="s">
        <v>355</v>
      </c>
      <c r="K35" s="28" t="s">
        <v>438</v>
      </c>
      <c r="L35" s="4">
        <v>500</v>
      </c>
    </row>
    <row r="36" spans="1:12" x14ac:dyDescent="0.25">
      <c r="A36" s="4" t="s">
        <v>346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359</v>
      </c>
      <c r="H36" s="4" t="s">
        <v>360</v>
      </c>
      <c r="I36" s="4" t="s">
        <v>361</v>
      </c>
      <c r="K36" s="28" t="s">
        <v>440</v>
      </c>
      <c r="L36" s="4">
        <v>100</v>
      </c>
    </row>
    <row r="37" spans="1:12" x14ac:dyDescent="0.25">
      <c r="A37" s="4" t="s">
        <v>347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362</v>
      </c>
      <c r="H37" s="4" t="s">
        <v>363</v>
      </c>
      <c r="I37" s="4" t="s">
        <v>364</v>
      </c>
    </row>
    <row r="38" spans="1:12" x14ac:dyDescent="0.25">
      <c r="A38" s="4" t="s">
        <v>348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365</v>
      </c>
      <c r="H38" s="4" t="s">
        <v>366</v>
      </c>
      <c r="I38" s="4" t="s">
        <v>367</v>
      </c>
      <c r="K38" s="29" t="s">
        <v>343</v>
      </c>
      <c r="L38" s="29" t="s">
        <v>439</v>
      </c>
    </row>
    <row r="39" spans="1:12" x14ac:dyDescent="0.25">
      <c r="A39" s="4" t="s">
        <v>349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438</v>
      </c>
      <c r="L39" s="4">
        <v>400</v>
      </c>
    </row>
    <row r="40" spans="1:12" x14ac:dyDescent="0.25">
      <c r="A40" s="4" t="s">
        <v>354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392</v>
      </c>
      <c r="H40" s="4" t="s">
        <v>393</v>
      </c>
      <c r="I40" s="4" t="s">
        <v>394</v>
      </c>
      <c r="K40" s="28" t="s">
        <v>440</v>
      </c>
      <c r="L40" s="4">
        <v>200</v>
      </c>
    </row>
    <row r="41" spans="1:12" x14ac:dyDescent="0.25">
      <c r="A41" s="4" t="s">
        <v>355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356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357</v>
      </c>
      <c r="L42" s="29" t="s">
        <v>439</v>
      </c>
    </row>
    <row r="43" spans="1:12" x14ac:dyDescent="0.25">
      <c r="A43" s="31" t="s">
        <v>357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395</v>
      </c>
      <c r="H43" s="4" t="s">
        <v>396</v>
      </c>
      <c r="I43" s="4" t="s">
        <v>397</v>
      </c>
      <c r="K43" s="28" t="s">
        <v>438</v>
      </c>
      <c r="L43" s="4">
        <v>400</v>
      </c>
    </row>
    <row r="44" spans="1:12" x14ac:dyDescent="0.25">
      <c r="A44" s="4" t="s">
        <v>358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398</v>
      </c>
      <c r="H44" s="4" t="s">
        <v>399</v>
      </c>
      <c r="I44" s="4" t="s">
        <v>400</v>
      </c>
      <c r="K44" s="28" t="s">
        <v>440</v>
      </c>
      <c r="L44" s="4">
        <v>300</v>
      </c>
    </row>
    <row r="45" spans="1:12" x14ac:dyDescent="0.25">
      <c r="A45" s="31" t="s">
        <v>359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401</v>
      </c>
      <c r="H45" s="4" t="s">
        <v>402</v>
      </c>
      <c r="I45" s="4" t="s">
        <v>403</v>
      </c>
    </row>
    <row r="46" spans="1:12" x14ac:dyDescent="0.25">
      <c r="A46" s="31" t="s">
        <v>360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404</v>
      </c>
      <c r="H46" s="4" t="s">
        <v>405</v>
      </c>
      <c r="I46" s="4" t="s">
        <v>406</v>
      </c>
      <c r="K46" s="29" t="s">
        <v>359</v>
      </c>
      <c r="L46" s="29" t="s">
        <v>439</v>
      </c>
    </row>
    <row r="47" spans="1:12" x14ac:dyDescent="0.25">
      <c r="A47" s="31" t="s">
        <v>361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407</v>
      </c>
      <c r="H47" s="4" t="s">
        <v>408</v>
      </c>
      <c r="I47" s="4" t="s">
        <v>409</v>
      </c>
      <c r="K47" s="28" t="s">
        <v>438</v>
      </c>
      <c r="L47" s="4">
        <v>400</v>
      </c>
    </row>
    <row r="48" spans="1:12" x14ac:dyDescent="0.25">
      <c r="A48" s="31" t="s">
        <v>362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410</v>
      </c>
      <c r="H48" s="4" t="s">
        <v>411</v>
      </c>
      <c r="I48" s="4" t="s">
        <v>412</v>
      </c>
      <c r="K48" s="28" t="s">
        <v>440</v>
      </c>
      <c r="L48" s="4">
        <v>300</v>
      </c>
    </row>
    <row r="49" spans="1:12" x14ac:dyDescent="0.25">
      <c r="A49" s="4" t="s">
        <v>363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413</v>
      </c>
      <c r="H49" s="4" t="s">
        <v>414</v>
      </c>
      <c r="I49" s="4" t="s">
        <v>415</v>
      </c>
    </row>
    <row r="50" spans="1:12" x14ac:dyDescent="0.25">
      <c r="A50" s="4" t="s">
        <v>364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360</v>
      </c>
      <c r="L50" s="29" t="s">
        <v>439</v>
      </c>
    </row>
    <row r="51" spans="1:12" x14ac:dyDescent="0.25">
      <c r="A51" s="4" t="s">
        <v>365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438</v>
      </c>
      <c r="L51" s="4">
        <v>400</v>
      </c>
    </row>
    <row r="52" spans="1:12" x14ac:dyDescent="0.25">
      <c r="A52" s="4" t="s">
        <v>366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440</v>
      </c>
      <c r="L52" s="4">
        <v>300</v>
      </c>
    </row>
    <row r="53" spans="1:12" x14ac:dyDescent="0.25">
      <c r="A53" s="31" t="s">
        <v>367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416</v>
      </c>
      <c r="H53" s="4" t="s">
        <v>417</v>
      </c>
      <c r="I53" s="4" t="s">
        <v>418</v>
      </c>
    </row>
    <row r="54" spans="1:12" x14ac:dyDescent="0.25">
      <c r="A54" s="31" t="s">
        <v>368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419</v>
      </c>
      <c r="H54" s="4" t="s">
        <v>420</v>
      </c>
      <c r="I54" s="4" t="s">
        <v>421</v>
      </c>
      <c r="K54" s="29" t="s">
        <v>361</v>
      </c>
      <c r="L54" s="29" t="s">
        <v>439</v>
      </c>
    </row>
    <row r="55" spans="1:12" x14ac:dyDescent="0.25">
      <c r="A55" s="4" t="s">
        <v>369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422</v>
      </c>
      <c r="H55" s="4" t="s">
        <v>423</v>
      </c>
      <c r="I55" s="4" t="s">
        <v>424</v>
      </c>
      <c r="K55" s="28" t="s">
        <v>438</v>
      </c>
      <c r="L55" s="4">
        <v>400</v>
      </c>
    </row>
    <row r="56" spans="1:12" x14ac:dyDescent="0.25">
      <c r="A56" s="4" t="s">
        <v>370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425</v>
      </c>
      <c r="H56" s="4" t="s">
        <v>426</v>
      </c>
      <c r="I56" s="4" t="s">
        <v>427</v>
      </c>
      <c r="K56" s="28" t="s">
        <v>440</v>
      </c>
      <c r="L56" s="4">
        <v>200</v>
      </c>
    </row>
    <row r="57" spans="1:12" x14ac:dyDescent="0.25">
      <c r="A57" s="4" t="s">
        <v>375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368</v>
      </c>
      <c r="H57" s="4" t="s">
        <v>369</v>
      </c>
      <c r="I57" s="4" t="s">
        <v>370</v>
      </c>
    </row>
    <row r="58" spans="1:12" x14ac:dyDescent="0.25">
      <c r="A58" s="4" t="s">
        <v>376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371</v>
      </c>
      <c r="H58" s="4" t="s">
        <v>372</v>
      </c>
      <c r="I58" s="4" t="s">
        <v>373</v>
      </c>
      <c r="K58" s="29" t="s">
        <v>362</v>
      </c>
      <c r="L58" s="29" t="s">
        <v>439</v>
      </c>
    </row>
    <row r="59" spans="1:12" x14ac:dyDescent="0.25">
      <c r="A59" s="32" t="s">
        <v>385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438</v>
      </c>
      <c r="L59" s="4">
        <v>400</v>
      </c>
    </row>
    <row r="60" spans="1:12" x14ac:dyDescent="0.25">
      <c r="A60" s="4" t="s">
        <v>386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440</v>
      </c>
      <c r="L60" s="4">
        <v>200</v>
      </c>
    </row>
    <row r="61" spans="1:12" x14ac:dyDescent="0.25">
      <c r="A61" s="4" t="s">
        <v>387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388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374</v>
      </c>
      <c r="H62" s="4" t="s">
        <v>375</v>
      </c>
      <c r="I62" s="4" t="s">
        <v>376</v>
      </c>
      <c r="K62" s="29" t="s">
        <v>367</v>
      </c>
      <c r="L62" s="29" t="s">
        <v>439</v>
      </c>
    </row>
    <row r="63" spans="1:12" x14ac:dyDescent="0.25">
      <c r="A63" s="4" t="s">
        <v>389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380</v>
      </c>
      <c r="H63" s="4" t="s">
        <v>381</v>
      </c>
      <c r="I63" s="4" t="s">
        <v>382</v>
      </c>
      <c r="K63" s="28" t="s">
        <v>438</v>
      </c>
      <c r="L63" s="4">
        <v>400</v>
      </c>
    </row>
    <row r="64" spans="1:12" x14ac:dyDescent="0.25">
      <c r="A64" s="4" t="s">
        <v>390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377</v>
      </c>
      <c r="H64" s="4" t="s">
        <v>378</v>
      </c>
      <c r="I64" s="4" t="s">
        <v>379</v>
      </c>
      <c r="K64" s="28" t="s">
        <v>440</v>
      </c>
      <c r="L64" s="4">
        <v>200</v>
      </c>
    </row>
    <row r="65" spans="1:12" x14ac:dyDescent="0.25">
      <c r="A65" s="4" t="s">
        <v>391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383</v>
      </c>
      <c r="H65" s="25" t="s">
        <v>384</v>
      </c>
      <c r="I65" s="25" t="s">
        <v>385</v>
      </c>
    </row>
    <row r="66" spans="1:12" x14ac:dyDescent="0.25">
      <c r="A66" s="4" t="s">
        <v>392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386</v>
      </c>
      <c r="H66" s="4" t="s">
        <v>387</v>
      </c>
      <c r="I66" s="4" t="s">
        <v>388</v>
      </c>
      <c r="K66" s="29" t="s">
        <v>368</v>
      </c>
      <c r="L66" s="29" t="s">
        <v>439</v>
      </c>
    </row>
    <row r="67" spans="1:12" x14ac:dyDescent="0.25">
      <c r="A67" s="4" t="s">
        <v>393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389</v>
      </c>
      <c r="H67" s="4" t="s">
        <v>390</v>
      </c>
      <c r="I67" s="4" t="s">
        <v>391</v>
      </c>
      <c r="K67" s="28" t="s">
        <v>438</v>
      </c>
      <c r="L67" s="4">
        <v>500</v>
      </c>
    </row>
    <row r="68" spans="1:12" x14ac:dyDescent="0.25">
      <c r="K68" s="28" t="s">
        <v>440</v>
      </c>
      <c r="L68" s="4">
        <v>200</v>
      </c>
    </row>
    <row r="70" spans="1:12" x14ac:dyDescent="0.25">
      <c r="K70" s="29" t="s">
        <v>384</v>
      </c>
      <c r="L70" s="29" t="s">
        <v>439</v>
      </c>
    </row>
    <row r="71" spans="1:12" x14ac:dyDescent="0.25">
      <c r="K71" s="28" t="s">
        <v>438</v>
      </c>
      <c r="L71" s="4">
        <v>400</v>
      </c>
    </row>
    <row r="72" spans="1:12" x14ac:dyDescent="0.25">
      <c r="K72" s="28" t="s">
        <v>440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"Storm" 4</vt:lpstr>
      <vt:lpstr>Grab Samples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2024-04-10T16:57:13Z</dcterms:modified>
</cp:coreProperties>
</file>