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"/>
    </mc:Choice>
  </mc:AlternateContent>
  <xr:revisionPtr revIDLastSave="0" documentId="13_ncr:1_{A72E3245-279F-4DDC-B1CC-FBEC456B564A}" xr6:coauthVersionLast="47" xr6:coauthVersionMax="47" xr10:uidLastSave="{00000000-0000-0000-0000-000000000000}"/>
  <bookViews>
    <workbookView xWindow="11424" yWindow="0" windowWidth="11712" windowHeight="12336" xr2:uid="{797E201D-8F44-4DD9-9B42-7B8F6976B830}"/>
  </bookViews>
  <sheets>
    <sheet name="All Samples" sheetId="1" r:id="rId1"/>
    <sheet name="Composite Samples" sheetId="2" r:id="rId2"/>
    <sheet name="Seasonal" sheetId="3" r:id="rId3"/>
    <sheet name="Signific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N6" i="1"/>
  <c r="M6" i="1"/>
  <c r="N3" i="1"/>
  <c r="M3" i="1"/>
  <c r="O48" i="4"/>
  <c r="O47" i="4"/>
  <c r="L47" i="4"/>
  <c r="L48" i="4" s="1"/>
  <c r="M19" i="4" l="1"/>
  <c r="N19" i="4"/>
  <c r="O19" i="4"/>
  <c r="L19" i="4"/>
  <c r="L18" i="4"/>
  <c r="L15" i="4"/>
  <c r="L47" i="2"/>
  <c r="L46" i="2"/>
  <c r="K72" i="2"/>
  <c r="J72" i="2"/>
  <c r="L14" i="4"/>
  <c r="L16" i="4" s="1"/>
  <c r="N18" i="4"/>
  <c r="I33" i="4"/>
  <c r="O14" i="4"/>
  <c r="N14" i="4"/>
  <c r="N16" i="4" s="1"/>
  <c r="M14" i="4"/>
  <c r="L36" i="2"/>
  <c r="N15" i="4" l="1"/>
  <c r="I35" i="4"/>
  <c r="I34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21" i="2"/>
  <c r="K68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<sst xmlns="http://schemas.openxmlformats.org/spreadsheetml/2006/main" count="829" uniqueCount="188">
  <si>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</si>
  <si>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</si>
  <si>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</si>
  <si>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</si>
  <si>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</si>
  <si>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</si>
  <si>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</si>
  <si>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</si>
  <si>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</si>
  <si>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</si>
  <si>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</si>
  <si>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</si>
  <si>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</si>
  <si>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</si>
  <si>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</si>
  <si>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</si>
  <si>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</si>
  <si>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</si>
  <si>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</si>
  <si>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</si>
  <si>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</si>
  <si>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</si>
  <si>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</si>
  <si>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</si>
  <si>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</si>
  <si>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</si>
  <si>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</si>
  <si>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</si>
  <si>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</si>
  <si>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</si>
  <si>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</si>
  <si>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</si>
  <si>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</si>
  <si>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</si>
  <si>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</si>
  <si>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</si>
  <si>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</si>
  <si>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</si>
  <si>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</si>
  <si>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</si>
  <si>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</si>
  <si>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</si>
  <si>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</si>
  <si>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</si>
  <si>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</si>
  <si>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</si>
  <si>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</si>
  <si>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</si>
  <si>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</si>
  <si>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</si>
  <si>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</si>
  <si>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</si>
  <si>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</si>
  <si>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</si>
  <si>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</si>
  <si>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</si>
  <si>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</si>
  <si>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</si>
  <si>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</si>
  <si>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</si>
  <si>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</si>
  <si>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</si>
  <si>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</si>
  <si>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</si>
  <si>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</si>
  <si>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</si>
  <si>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</si>
  <si>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</si>
  <si>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</si>
  <si>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</si>
  <si>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</si>
  <si>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</si>
  <si>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</si>
  <si>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</si>
  <si>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</si>
  <si>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</si>
  <si>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</si>
  <si>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</si>
  <si>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</si>
  <si>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</si>
  <si>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</si>
  <si>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</si>
  <si>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</si>
  <si>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</si>
  <si>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</si>
  <si>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</si>
  <si>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</si>
  <si>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</si>
  <si>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</si>
  <si>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</si>
  <si>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</si>
  <si>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</si>
  <si>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</si>
  <si>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</si>
  <si>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</si>
  <si>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</si>
  <si>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</si>
  <si>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</si>
  <si>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</si>
  <si>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</si>
  <si>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</si>
  <si>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</si>
  <si>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</si>
  <si>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</si>
  <si>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</si>
  <si>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</si>
  <si>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</si>
  <si>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</si>
  <si>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</si>
  <si>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</si>
  <si>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</si>
  <si>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</si>
  <si>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</si>
  <si>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</si>
  <si>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</si>
  <si>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</si>
  <si>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</si>
  <si>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</si>
  <si>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</si>
  <si>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</si>
  <si>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</si>
  <si>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</si>
  <si>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</si>
  <si>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</si>
  <si>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</si>
  <si>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</si>
  <si>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</si>
  <si>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</si>
  <si>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</si>
  <si>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</si>
  <si>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</si>
  <si>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</si>
  <si>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</si>
  <si>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</si>
  <si>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</si>
  <si>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</si>
  <si>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</si>
  <si>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</si>
  <si>
    <t>Down SP</t>
  </si>
  <si>
    <t>Up SP</t>
  </si>
  <si>
    <t>Up SM</t>
  </si>
  <si>
    <t>Down SM</t>
  </si>
  <si>
    <t>median</t>
  </si>
  <si>
    <t>average</t>
  </si>
  <si>
    <t>No outlier</t>
  </si>
  <si>
    <t>all average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</si>
  <si>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</si>
  <si>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</si>
  <si>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</si>
  <si>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</si>
  <si>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</si>
  <si>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</si>
  <si>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</si>
  <si>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</si>
  <si>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</si>
  <si>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</si>
  <si>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</si>
  <si>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</si>
  <si>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</si>
  <si>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F-Test Two-Sample for Variances</t>
  </si>
  <si>
    <t>F</t>
  </si>
  <si>
    <t>P(F&lt;=f) one-tail</t>
  </si>
  <si>
    <t>F Critical one-tail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</si>
  <si>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</si>
  <si>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</si>
  <si>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</si>
  <si>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</si>
  <si>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</si>
  <si>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</si>
  <si>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</si>
  <si>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</si>
  <si>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</si>
  <si>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</si>
  <si>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</si>
  <si>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</si>
  <si>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</si>
  <si>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SPRING</t>
  </si>
  <si>
    <t>SUMMER</t>
  </si>
  <si>
    <t>Jarque-Bera Stat</t>
  </si>
  <si>
    <t>p-value</t>
  </si>
  <si>
    <t>SP</t>
  </si>
  <si>
    <t>SM</t>
  </si>
  <si>
    <t>avg mgC</t>
  </si>
  <si>
    <t>avg mgC/mg</t>
  </si>
  <si>
    <t>min mgC</t>
  </si>
  <si>
    <t>min mgC/mg</t>
  </si>
  <si>
    <t>max mgC</t>
  </si>
  <si>
    <t>max mgC/mg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</si>
</sst>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65" fontId="0" fillId="1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5" xfId="0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Continuous"/>
    </xf>
    <xf numFmtId="0" fontId="0" fillId="14" borderId="0" xfId="0" applyFill="1"/>
    <xf numFmtId="0" fontId="0" fillId="5" borderId="0" xfId="0" applyFill="1"/>
    <xf numFmtId="0" fontId="0" fillId="14" borderId="15" xfId="0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Samples'!$O$36:$O$44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Samples'!$O$46:$O$57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Samples'!$O$59:$O$68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Samples'!$O$71:$O$78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Samples'!$T$71:$T$78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Samples'!$O$80:$O$92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Samples'!$T$80:$T$92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Samples'!$O$94:$O$105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Samples'!$T$94:$T$105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'Composite Samples'!$M$31:$X$31</c:f>
              <c:strCache>
                <c:ptCount val="1"/>
                <c:pt idx="0">
                  <c:v>Downstream Reach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tx>
            <c:strRef>
              <c:f>'Composite Samples'!$M$48:$X$48</c:f>
              <c:strCache>
                <c:ptCount val="1"/>
                <c:pt idx="0">
                  <c:v>Upstream Reach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Samples'!$O$36:$O$44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Samples'!$O$46:$O$57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Samples'!$O$59:$O$68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Samples'!$O$71:$O$78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Samples'!$O$80:$O$92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Samples'!$O$94:$O$105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Samples'!$O$71:$O$78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Samples'!$O$80:$O$92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Samples'!$O$94:$O$105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Samples'!$O$36:$O$44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Samples'!$O$46:$O$57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Samples'!$O$59:$O$68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Samples'!$O$71:$O$78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Samples'!$O$80:$O$92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Samples'!$O$94:$O$105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Samples'!$O$36:$O$44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Samples'!$O$46:$O$57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Samples'!$O$59:$O$68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Samples'!$O$71:$O$78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Samples'!$O$80:$O$92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Samples'!$O$94:$O$105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Samples'!$O$36:$O$44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Samples'!$T$36:$T$44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Samples'!$O$46:$O$57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Samples'!$T$46:$T$57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Samples'!$O$59:$O$68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Samples'!$T$59:$T$68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109370</xdr:colOff>
      <xdr:row>0</xdr:row>
      <xdr:rowOff>92504</xdr:rowOff>
    </xdr:from>
    <xdr:to>
      <xdr:col>27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44823</xdr:colOff>
      <xdr:row>0</xdr:row>
      <xdr:rowOff>108248</xdr:rowOff>
    </xdr:from>
    <xdr:to>
      <xdr:col>43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78442</xdr:colOff>
      <xdr:row>16</xdr:row>
      <xdr:rowOff>112058</xdr:rowOff>
    </xdr:from>
    <xdr:to>
      <xdr:col>43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89647</xdr:colOff>
      <xdr:row>16</xdr:row>
      <xdr:rowOff>123264</xdr:rowOff>
    </xdr:from>
    <xdr:to>
      <xdr:col>27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22412</xdr:colOff>
      <xdr:row>32</xdr:row>
      <xdr:rowOff>171899</xdr:rowOff>
    </xdr:from>
    <xdr:to>
      <xdr:col>36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33619</xdr:colOff>
      <xdr:row>49</xdr:row>
      <xdr:rowOff>89871</xdr:rowOff>
    </xdr:from>
    <xdr:to>
      <xdr:col>35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22412</xdr:colOff>
      <xdr:row>68</xdr:row>
      <xdr:rowOff>44824</xdr:rowOff>
    </xdr:from>
    <xdr:to>
      <xdr:col>36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39334</xdr:colOff>
      <xdr:row>84</xdr:row>
      <xdr:rowOff>168312</xdr:rowOff>
    </xdr:from>
    <xdr:to>
      <xdr:col>35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224118</xdr:colOff>
      <xdr:row>68</xdr:row>
      <xdr:rowOff>33618</xdr:rowOff>
    </xdr:from>
    <xdr:to>
      <xdr:col>51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241040</xdr:colOff>
      <xdr:row>84</xdr:row>
      <xdr:rowOff>155201</xdr:rowOff>
    </xdr:from>
    <xdr:to>
      <xdr:col>51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571500</xdr:colOff>
      <xdr:row>11</xdr:row>
      <xdr:rowOff>11430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FBDDD9-5B47-A0AE-95A5-87F092E09E38}"/>
            </a:ext>
          </a:extLst>
        </xdr:cNvPr>
        <xdr:cNvSpPr txBox="1"/>
      </xdr:nvSpPr>
      <xdr:spPr>
        <a:xfrm>
          <a:off x="8420100" y="2053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 editAs="oneCell">
    <xdr:from>
      <xdr:col>3</xdr:col>
      <xdr:colOff>525780</xdr:colOff>
      <xdr:row>36</xdr:row>
      <xdr:rowOff>144580</xdr:rowOff>
    </xdr:from>
    <xdr:to>
      <xdr:col>9</xdr:col>
      <xdr:colOff>381477</xdr:colOff>
      <xdr:row>48</xdr:row>
      <xdr:rowOff>68869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46B34-9D0A-89DF-0D97-3AE2B483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7980" y="6834940"/>
          <a:ext cx="3513297" cy="2126469"/>
        </a:xfrm>
        <a:prstGeom prst="rect">
          <a:avLst/>
        </a:prstGeom>
      </xdr:spPr>
    </xdr:pic>
    <xdr:clientData/>
  </xdr:twoCellAnchor>
  <xdr:twoCellAnchor>
    <xdr:from>
      <xdr:col>5</xdr:col>
      <xdr:colOff>198120</xdr:colOff>
      <xdr:row>49</xdr:row>
      <xdr:rowOff>99060</xdr:rowOff>
    </xdr:from>
    <xdr:to>
      <xdr:col>15</xdr:col>
      <xdr:colOff>213360</xdr:colOff>
      <xdr:row>52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C76D93-B09B-D9C8-E57E-046E00C4D628}"/>
            </a:ext>
          </a:extLst>
        </xdr:cNvPr>
        <xdr:cNvSpPr txBox="1"/>
      </xdr:nvSpPr>
      <xdr:spPr>
        <a:xfrm>
          <a:off x="3779520" y="9182100"/>
          <a:ext cx="68580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this p-value is not less than 0.05, we fail to reject the null hypothesis. We don’t have sufficient evidence to say that the dataset is not normally distributed.</a:t>
          </a:r>
          <a:r>
            <a:rPr lang="es-A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other words, we can assume that the data is normally distributed</a:t>
          </a:r>
        </a:p>
        <a:p>
          <a:endParaRPr lang="es-AR" sz="1100"/>
        </a:p>
      </xdr:txBody>
    </xdr:sp>
    <xdr:clientData/>
  </xdr:twoCellAnchor>
  <xdr:twoCellAnchor>
    <xdr:from>
      <xdr:col>18</xdr:col>
      <xdr:colOff>571500</xdr:colOff>
      <xdr:row>27</xdr:row>
      <xdr:rowOff>99060</xdr:rowOff>
    </xdr:from>
    <xdr:to>
      <xdr:col>21</xdr:col>
      <xdr:colOff>883920</xdr:colOff>
      <xdr:row>31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B569E4-AE0C-409E-9529-EAE4313855B6}"/>
            </a:ext>
          </a:extLst>
        </xdr:cNvPr>
        <xdr:cNvSpPr txBox="1"/>
      </xdr:nvSpPr>
      <xdr:spPr>
        <a:xfrm>
          <a:off x="12824460" y="5120640"/>
          <a:ext cx="329184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calculated F is larger than the F Critical value, we will reject the null hypothesis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variances for the two samples are not equal. </a:t>
          </a:r>
        </a:p>
        <a:p>
          <a:endParaRPr lang="es-AR" sz="1100"/>
        </a:p>
      </xdr:txBody>
    </xdr:sp>
    <xdr:clientData/>
  </xdr:twoCellAnchor>
  <xdr:twoCellAnchor>
    <xdr:from>
      <xdr:col>18</xdr:col>
      <xdr:colOff>350520</xdr:colOff>
      <xdr:row>0</xdr:row>
      <xdr:rowOff>121920</xdr:rowOff>
    </xdr:from>
    <xdr:to>
      <xdr:col>22</xdr:col>
      <xdr:colOff>15240</xdr:colOff>
      <xdr:row>3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87B5B0-DA8F-6818-ACBA-BF41A597BBAF}"/>
            </a:ext>
          </a:extLst>
        </xdr:cNvPr>
        <xdr:cNvSpPr txBox="1"/>
      </xdr:nvSpPr>
      <xdr:spPr>
        <a:xfrm>
          <a:off x="12603480" y="121920"/>
          <a:ext cx="35890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P values</a:t>
          </a:r>
          <a:r>
            <a:rPr lang="es-AR" sz="1100" baseline="0"/>
            <a:t> are larger than 0.05, as well as the T stat not exceeding the critical T values, 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not a statistically significant difference in the mean between distributions</a:t>
          </a:r>
          <a:endParaRPr lang="es-A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T105"/>
  <sheetViews>
    <sheetView tabSelected="1" topLeftCell="A44" zoomScale="72" zoomScaleNormal="85" workbookViewId="0">
      <selection activeCell="K55" sqref="K55"/>
    </sheetView>
  </sheetViews>
  <sheetFormatPr defaultRowHeight="14.4" x14ac:dyDescent="0.3"/>
  <cols>
    <col min="1" max="1" width="18.77734375" customWidth="1"/>
    <col min="2" max="2" width="14.88671875" customWidth="1"/>
    <col min="9" max="9" width="13.33203125" customWidth="1"/>
    <col min="10" max="10" width="16.33203125" style="32" customWidth="1"/>
    <col min="11" max="11" width="15.88671875" customWidth="1"/>
    <col min="12" max="12" width="10.21875" customWidth="1"/>
    <col min="13" max="14" width="17.77734375" customWidth="1"/>
    <col min="15" max="15" width="16.77734375" customWidth="1"/>
    <col min="16" max="16" width="11.6640625" customWidth="1"/>
  </cols>
  <sheetData>
    <row r="1" spans="1:14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4" x14ac:dyDescent="0.3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  <c r="M2" s="32" t="s">
        <v>182</v>
      </c>
      <c r="N2" s="32" t="s">
        <v>183</v>
      </c>
    </row>
    <row r="3" spans="1:14" x14ac:dyDescent="0.3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  <c r="M3" s="164">
        <f>AVERAGE(E2:E70)</f>
        <v>6.2651828826255862E-2</v>
      </c>
      <c r="N3" s="164">
        <f>AVERAGE(K2:K70)</f>
        <v>3.0977258692568937E-2</v>
      </c>
    </row>
    <row r="4" spans="1:14" ht="15" thickBot="1" x14ac:dyDescent="0.35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4" x14ac:dyDescent="0.3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  <c r="M5" s="32" t="s">
        <v>184</v>
      </c>
      <c r="N5" s="32" t="s">
        <v>185</v>
      </c>
    </row>
    <row r="6" spans="1:14" x14ac:dyDescent="0.3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  <c r="M6" s="164">
        <f>MIN(E2:E70)</f>
        <v>1.230196078646875E-2</v>
      </c>
      <c r="N6" s="164">
        <f>MIN(K2:K70)</f>
        <v>6.4307165637578411E-3</v>
      </c>
    </row>
    <row r="7" spans="1:14" x14ac:dyDescent="0.3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4" x14ac:dyDescent="0.3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  <c r="M8" s="32" t="s">
        <v>186</v>
      </c>
      <c r="N8" s="32" t="s">
        <v>187</v>
      </c>
    </row>
    <row r="9" spans="1:14" ht="15" thickBot="1" x14ac:dyDescent="0.35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  <c r="M9" s="164">
        <f>MAX(E2:E70)</f>
        <v>0.32170648487100001</v>
      </c>
      <c r="N9" s="164">
        <f>MAX(K2:K70)</f>
        <v>0.1477072933292011</v>
      </c>
    </row>
    <row r="10" spans="1:14" x14ac:dyDescent="0.3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4" x14ac:dyDescent="0.3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4" x14ac:dyDescent="0.3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4" x14ac:dyDescent="0.3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4" x14ac:dyDescent="0.3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4" ht="15" thickBot="1" x14ac:dyDescent="0.35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4" x14ac:dyDescent="0.3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9" x14ac:dyDescent="0.3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S17" t="s">
        <v>75</v>
      </c>
    </row>
    <row r="18" spans="1:19" x14ac:dyDescent="0.3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9" x14ac:dyDescent="0.3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9" x14ac:dyDescent="0.3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9" ht="15" thickBot="1" x14ac:dyDescent="0.35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9" x14ac:dyDescent="0.3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9" x14ac:dyDescent="0.3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9" x14ac:dyDescent="0.3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9" ht="15" thickBot="1" x14ac:dyDescent="0.35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9" x14ac:dyDescent="0.3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9" x14ac:dyDescent="0.3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9" x14ac:dyDescent="0.3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9" ht="15" thickBot="1" x14ac:dyDescent="0.35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9" x14ac:dyDescent="0.3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9" x14ac:dyDescent="0.3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9" ht="15" thickBot="1" x14ac:dyDescent="0.35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20" x14ac:dyDescent="0.3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20" x14ac:dyDescent="0.3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20" x14ac:dyDescent="0.3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/>
      <c r="O35" s="31" t="s">
        <v>73</v>
      </c>
      <c r="P35" s="31" t="s">
        <v>74</v>
      </c>
      <c r="Q35" s="20" t="s">
        <v>4</v>
      </c>
      <c r="R35" s="1" t="s">
        <v>5</v>
      </c>
      <c r="S35" s="1" t="s">
        <v>6</v>
      </c>
      <c r="T35" s="1" t="s">
        <v>7</v>
      </c>
    </row>
    <row r="36" spans="1:20" ht="15" thickBot="1" x14ac:dyDescent="0.35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9"/>
      <c r="O36" s="34">
        <v>44406</v>
      </c>
      <c r="P36" s="49">
        <v>1.4275283509600518E-2</v>
      </c>
      <c r="Q36" s="10">
        <v>2.7694050008625005E-2</v>
      </c>
      <c r="R36" s="11">
        <v>1.4275283509600518</v>
      </c>
      <c r="S36" s="12">
        <v>2.339895698925E-2</v>
      </c>
      <c r="T36" s="11">
        <v>1.2061318035695876</v>
      </c>
    </row>
    <row r="37" spans="1:20" x14ac:dyDescent="0.3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9"/>
      <c r="O37" s="34">
        <v>44413</v>
      </c>
      <c r="P37" s="49">
        <v>4.1672818488478154E-2</v>
      </c>
      <c r="Q37" s="10">
        <v>8.6804480911500004E-2</v>
      </c>
      <c r="R37" s="11">
        <v>4.1672818488478152</v>
      </c>
      <c r="S37" s="12">
        <v>2.7688022377E-2</v>
      </c>
      <c r="T37" s="11">
        <v>1.3292377521363417</v>
      </c>
    </row>
    <row r="38" spans="1:20" x14ac:dyDescent="0.3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9"/>
      <c r="O38" s="34">
        <v>44421</v>
      </c>
      <c r="P38" s="49">
        <v>3.8214387509899805E-2</v>
      </c>
      <c r="Q38" s="10">
        <v>8.0097356220749996E-2</v>
      </c>
      <c r="R38" s="11">
        <v>3.8214387509899805</v>
      </c>
      <c r="S38" s="12">
        <v>5.418942266125E-3</v>
      </c>
      <c r="T38" s="11">
        <v>0.25853732185710876</v>
      </c>
    </row>
    <row r="39" spans="1:20" x14ac:dyDescent="0.3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50"/>
      <c r="O39" s="34">
        <v>45004</v>
      </c>
      <c r="P39" s="49">
        <v>2.1624750611575927E-2</v>
      </c>
      <c r="Q39" s="47">
        <v>4.3292750724375002E-2</v>
      </c>
      <c r="R39" s="48">
        <v>2.1624750611575925</v>
      </c>
      <c r="S39" s="49">
        <v>6.2592099693750004E-3</v>
      </c>
      <c r="T39" s="48">
        <v>0.31264785061813194</v>
      </c>
    </row>
    <row r="40" spans="1:20" x14ac:dyDescent="0.3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50"/>
      <c r="O40" s="34">
        <v>45045</v>
      </c>
      <c r="P40" s="49">
        <v>4.8117931554435479E-2</v>
      </c>
      <c r="Q40" s="47">
        <v>9.5465976203999992E-2</v>
      </c>
      <c r="R40" s="48">
        <v>4.8117931554435476</v>
      </c>
      <c r="S40" s="49">
        <v>8.6655646387499997E-3</v>
      </c>
      <c r="T40" s="48">
        <v>0.43677241122731852</v>
      </c>
    </row>
    <row r="41" spans="1:20" ht="15" thickBot="1" x14ac:dyDescent="0.35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50"/>
      <c r="O41" s="34">
        <v>45100</v>
      </c>
      <c r="P41" s="49">
        <v>3.7411501977499997E-2</v>
      </c>
      <c r="Q41" s="47">
        <v>6.5470128460624999E-2</v>
      </c>
      <c r="R41" s="48">
        <v>3.7411501977499997</v>
      </c>
      <c r="S41" s="49">
        <v>3.6854199580781252E-3</v>
      </c>
      <c r="T41" s="48">
        <v>0.21059542617589286</v>
      </c>
    </row>
    <row r="42" spans="1:20" x14ac:dyDescent="0.3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50"/>
      <c r="O42" s="34">
        <v>45120</v>
      </c>
      <c r="P42" s="49">
        <v>1.4162913918015331E-2</v>
      </c>
      <c r="Q42" s="47">
        <v>3.3254521879499996E-2</v>
      </c>
      <c r="R42" s="48">
        <v>1.4162913918015332</v>
      </c>
      <c r="S42" s="49">
        <v>1.3559283408750001E-2</v>
      </c>
      <c r="T42" s="48">
        <v>0.57748225761286209</v>
      </c>
    </row>
    <row r="43" spans="1:20" x14ac:dyDescent="0.3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50"/>
      <c r="O43" s="34">
        <v>45134</v>
      </c>
      <c r="P43" s="49">
        <v>3.4453948702562319E-2</v>
      </c>
      <c r="Q43" s="47">
        <v>7.4627252889749987E-2</v>
      </c>
      <c r="R43" s="48">
        <v>3.4453948702562318</v>
      </c>
      <c r="S43" s="49">
        <v>7.8202946596874993E-3</v>
      </c>
      <c r="T43" s="48">
        <v>0.36104776822195289</v>
      </c>
    </row>
    <row r="44" spans="1:20" x14ac:dyDescent="0.3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50"/>
      <c r="O44" s="34">
        <v>45146</v>
      </c>
      <c r="P44" s="49">
        <v>4.8123480487998367E-2</v>
      </c>
      <c r="Q44" s="47">
        <v>0.1182875150395</v>
      </c>
      <c r="R44" s="48">
        <v>4.8123480487998371</v>
      </c>
      <c r="S44" s="49">
        <v>5.08671067303125E-3</v>
      </c>
      <c r="T44" s="48">
        <v>0.20694510467987184</v>
      </c>
    </row>
    <row r="45" spans="1:20" x14ac:dyDescent="0.3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/>
      <c r="O45" s="31" t="s">
        <v>73</v>
      </c>
      <c r="P45" s="31" t="s">
        <v>74</v>
      </c>
      <c r="Q45" s="20" t="s">
        <v>4</v>
      </c>
      <c r="R45" s="1" t="s">
        <v>5</v>
      </c>
      <c r="S45" s="1" t="s">
        <v>6</v>
      </c>
      <c r="T45" s="1" t="s">
        <v>7</v>
      </c>
    </row>
    <row r="46" spans="1:20" x14ac:dyDescent="0.3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71"/>
      <c r="O46" s="35">
        <v>44406</v>
      </c>
      <c r="P46" s="18">
        <v>3.9289218981435024E-2</v>
      </c>
      <c r="Q46" s="54">
        <v>7.830341343000001E-2</v>
      </c>
      <c r="R46" s="55">
        <v>3.9289218981435026</v>
      </c>
      <c r="S46" s="56">
        <v>1.9311120193750073E-4</v>
      </c>
      <c r="T46" s="55">
        <v>9.6894732532614505E-3</v>
      </c>
    </row>
    <row r="47" spans="1:20" ht="15" thickBot="1" x14ac:dyDescent="0.35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71"/>
      <c r="O47" s="35">
        <v>44413</v>
      </c>
      <c r="P47" s="18">
        <v>3.0706717222428074E-2</v>
      </c>
      <c r="Q47" s="54">
        <v>7.044120930825E-2</v>
      </c>
      <c r="R47" s="55">
        <v>3.0706717222428073</v>
      </c>
      <c r="S47" s="56">
        <v>2.3787672355250006E-2</v>
      </c>
      <c r="T47" s="55">
        <v>1.0369517155732346</v>
      </c>
    </row>
    <row r="48" spans="1:20" x14ac:dyDescent="0.3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71"/>
      <c r="O48" s="35">
        <v>44421</v>
      </c>
      <c r="P48" s="18">
        <v>2.4355743821808513E-2</v>
      </c>
      <c r="Q48" s="54">
        <v>4.5788798385000003E-2</v>
      </c>
      <c r="R48" s="55">
        <v>2.4355743821808513</v>
      </c>
      <c r="S48" s="56">
        <v>3.1962247898437504E-3</v>
      </c>
      <c r="T48" s="55">
        <v>0.17001195690658247</v>
      </c>
    </row>
    <row r="49" spans="1:20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13"/>
      <c r="O49" s="35">
        <v>44754</v>
      </c>
      <c r="P49" s="18">
        <v>1.2947988089113313E-2</v>
      </c>
      <c r="Q49" s="16">
        <v>2.5481640559374998E-2</v>
      </c>
      <c r="R49" s="17">
        <v>1.2947988089113314</v>
      </c>
      <c r="S49" s="18">
        <v>1.5633607523203124E-3</v>
      </c>
      <c r="T49" s="17">
        <v>7.9439062617902054E-2</v>
      </c>
    </row>
    <row r="50" spans="1:20" x14ac:dyDescent="0.3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13"/>
      <c r="O50" s="35">
        <v>44777</v>
      </c>
      <c r="P50" s="18">
        <v>3.9185770295907078E-2</v>
      </c>
      <c r="Q50" s="16">
        <v>7.0847872694999994E-2</v>
      </c>
      <c r="R50" s="17">
        <v>3.9185770295907076</v>
      </c>
      <c r="S50" s="18">
        <v>7.1415537675000003E-3</v>
      </c>
      <c r="T50" s="17">
        <v>0.39499744289269911</v>
      </c>
    </row>
    <row r="51" spans="1:20" x14ac:dyDescent="0.3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13"/>
      <c r="O51" s="35">
        <v>44783</v>
      </c>
      <c r="P51" s="18">
        <v>1.0290745463990066E-2</v>
      </c>
      <c r="Q51" s="16">
        <v>1.8646830780749999E-2</v>
      </c>
      <c r="R51" s="17">
        <v>1.0290745463990065</v>
      </c>
      <c r="S51" s="18">
        <v>4.7980292835937506E-3</v>
      </c>
      <c r="T51" s="17">
        <v>0.26479190306808781</v>
      </c>
    </row>
    <row r="52" spans="1:20" x14ac:dyDescent="0.3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13"/>
      <c r="O52" s="35">
        <v>44796</v>
      </c>
      <c r="P52" s="18">
        <v>1.8901883746156495E-2</v>
      </c>
      <c r="Q52" s="16">
        <v>4.1187204682874998E-2</v>
      </c>
      <c r="R52" s="17">
        <v>1.8901883746156496</v>
      </c>
      <c r="S52" s="18">
        <v>5.45833852359375E-3</v>
      </c>
      <c r="T52" s="17">
        <v>0.25049740815024096</v>
      </c>
    </row>
    <row r="53" spans="1:20" ht="15" thickBot="1" x14ac:dyDescent="0.35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13"/>
      <c r="O53" s="35">
        <v>45045</v>
      </c>
      <c r="P53" s="18">
        <v>5.7839505209629632E-2</v>
      </c>
      <c r="Q53" s="16">
        <v>0.1171249980495</v>
      </c>
      <c r="R53" s="17">
        <v>5.7839505209629634</v>
      </c>
      <c r="S53" s="18">
        <v>9.4235928253125004E-3</v>
      </c>
      <c r="T53" s="17">
        <v>0.46536260865740742</v>
      </c>
    </row>
    <row r="54" spans="1:20" x14ac:dyDescent="0.3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13"/>
      <c r="O54" s="35">
        <v>45100</v>
      </c>
      <c r="P54" s="18">
        <v>3.4015607951991461E-2</v>
      </c>
      <c r="Q54" s="16">
        <v>7.1738917170749997E-2</v>
      </c>
      <c r="R54" s="17">
        <v>3.401560795199146</v>
      </c>
      <c r="S54" s="18">
        <v>4.1068464931406246E-3</v>
      </c>
      <c r="T54" s="17">
        <v>0.19472956344905759</v>
      </c>
    </row>
    <row r="55" spans="1:20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13"/>
      <c r="O55" s="35">
        <v>45120</v>
      </c>
      <c r="P55" s="18">
        <v>1.6366473070102194E-2</v>
      </c>
      <c r="Q55" s="16">
        <v>3.2831144978625E-2</v>
      </c>
      <c r="R55" s="17">
        <v>1.6366473070102194</v>
      </c>
      <c r="S55" s="18">
        <v>1.3054441025625E-2</v>
      </c>
      <c r="T55" s="17">
        <v>0.65076974205508487</v>
      </c>
    </row>
    <row r="56" spans="1:20" x14ac:dyDescent="0.3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13"/>
      <c r="O56" s="35">
        <v>45134</v>
      </c>
      <c r="P56" s="18">
        <v>6.3932943295208655E-2</v>
      </c>
      <c r="Q56" s="16">
        <v>0.124093842936</v>
      </c>
      <c r="R56" s="17">
        <v>6.3932943295208657</v>
      </c>
      <c r="S56" s="18">
        <v>8.646821086875001E-3</v>
      </c>
      <c r="T56" s="17">
        <v>0.44548279685085013</v>
      </c>
    </row>
    <row r="57" spans="1:20" x14ac:dyDescent="0.3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13"/>
      <c r="O57" s="35">
        <v>45146</v>
      </c>
      <c r="P57" s="18">
        <v>5.3229190612098028E-2</v>
      </c>
      <c r="Q57" s="16">
        <v>0.102625879500125</v>
      </c>
      <c r="R57" s="17">
        <v>5.3229190612098032</v>
      </c>
      <c r="S57" s="18">
        <v>4.3786440464062496E-3</v>
      </c>
      <c r="T57" s="17">
        <v>0.2271080936932702</v>
      </c>
    </row>
    <row r="58" spans="1:20" x14ac:dyDescent="0.3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/>
      <c r="O58" s="31" t="s">
        <v>73</v>
      </c>
      <c r="P58" s="31" t="s">
        <v>74</v>
      </c>
      <c r="Q58" s="20" t="s">
        <v>4</v>
      </c>
      <c r="R58" s="1" t="s">
        <v>5</v>
      </c>
      <c r="S58" s="1" t="s">
        <v>6</v>
      </c>
      <c r="T58" s="1" t="s">
        <v>7</v>
      </c>
    </row>
    <row r="59" spans="1:20" ht="15" thickBot="1" x14ac:dyDescent="0.35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73"/>
      <c r="O59" s="37">
        <v>44406</v>
      </c>
      <c r="P59" s="27">
        <v>1.4761361997822069E-2</v>
      </c>
      <c r="Q59" s="68">
        <v>2.7958019623874997E-2</v>
      </c>
      <c r="R59" s="69">
        <v>1.4761361997822069</v>
      </c>
      <c r="S59" s="70">
        <v>2.1961429373375002E-2</v>
      </c>
      <c r="T59" s="69">
        <v>1.1595263660704858</v>
      </c>
    </row>
    <row r="60" spans="1:20" x14ac:dyDescent="0.3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73"/>
      <c r="O60" s="37">
        <v>44413</v>
      </c>
      <c r="P60" s="27">
        <v>1.5058361144762035E-2</v>
      </c>
      <c r="Q60" s="68">
        <v>2.7526684172625E-2</v>
      </c>
      <c r="R60" s="69">
        <v>1.5058361144762036</v>
      </c>
      <c r="S60" s="70">
        <v>1.2599044099375015E-3</v>
      </c>
      <c r="T60" s="69">
        <v>6.8922560718681705E-2</v>
      </c>
    </row>
    <row r="61" spans="1:20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73"/>
      <c r="O61" s="37">
        <v>44421</v>
      </c>
      <c r="P61" s="27">
        <v>2.8185368694723621E-2</v>
      </c>
      <c r="Q61" s="68">
        <v>6.7306660443000002E-2</v>
      </c>
      <c r="R61" s="69">
        <v>2.818536869472362</v>
      </c>
      <c r="S61" s="70">
        <v>4.0108938467499997E-3</v>
      </c>
      <c r="T61" s="69">
        <v>0.16796037884212731</v>
      </c>
    </row>
    <row r="62" spans="1:20" x14ac:dyDescent="0.3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28"/>
      <c r="O62" s="37">
        <v>44754</v>
      </c>
      <c r="P62" s="27">
        <v>2.1222551780676606E-2</v>
      </c>
      <c r="Q62" s="25">
        <v>4.6265162881875002E-2</v>
      </c>
      <c r="R62" s="26">
        <v>2.1222551780676606</v>
      </c>
      <c r="S62" s="27">
        <v>6.8615382543749997E-3</v>
      </c>
      <c r="T62" s="26">
        <v>0.31474946120986236</v>
      </c>
    </row>
    <row r="63" spans="1:20" x14ac:dyDescent="0.3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28"/>
      <c r="O63" s="37">
        <v>45004</v>
      </c>
      <c r="P63" s="27">
        <v>2.7976898447768763E-2</v>
      </c>
      <c r="Q63" s="25">
        <v>5.5170443739E-2</v>
      </c>
      <c r="R63" s="26">
        <v>2.7976898447768761</v>
      </c>
      <c r="S63" s="27">
        <v>1.4501068387500001E-2</v>
      </c>
      <c r="T63" s="26">
        <v>0.7353482955121704</v>
      </c>
    </row>
    <row r="64" spans="1:20" x14ac:dyDescent="0.3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28"/>
      <c r="O64" s="37">
        <v>45045</v>
      </c>
      <c r="P64" s="27">
        <v>3.8450563674918829E-2</v>
      </c>
      <c r="Q64" s="25">
        <v>7.1056641671250004E-2</v>
      </c>
      <c r="R64" s="26">
        <v>3.8450563674918827</v>
      </c>
      <c r="S64" s="27">
        <v>9.1419326221874996E-3</v>
      </c>
      <c r="T64" s="26">
        <v>0.49469332371144475</v>
      </c>
    </row>
    <row r="65" spans="1:20" ht="15" thickBot="1" x14ac:dyDescent="0.35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28"/>
      <c r="O65" s="37">
        <v>45100</v>
      </c>
      <c r="P65" s="27">
        <v>1.7886653884458457E-2</v>
      </c>
      <c r="Q65" s="25">
        <v>4.2194616513437498E-2</v>
      </c>
      <c r="R65" s="26">
        <v>1.7886653884458457</v>
      </c>
      <c r="S65" s="27">
        <v>8.2568382809062486E-3</v>
      </c>
      <c r="T65" s="26">
        <v>0.35001434001298215</v>
      </c>
    </row>
    <row r="66" spans="1:20" x14ac:dyDescent="0.3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28"/>
      <c r="O66" s="37">
        <v>45120</v>
      </c>
      <c r="P66" s="27">
        <v>1.6280268144578312E-2</v>
      </c>
      <c r="Q66" s="25">
        <v>3.2430294143999998E-2</v>
      </c>
      <c r="R66" s="26">
        <v>1.6280268144578312</v>
      </c>
      <c r="S66" s="27">
        <v>1.3134819616875E-2</v>
      </c>
      <c r="T66" s="26">
        <v>0.65937849482304212</v>
      </c>
    </row>
    <row r="67" spans="1:20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28"/>
      <c r="O67" s="37">
        <v>45134</v>
      </c>
      <c r="P67" s="27">
        <v>1.9121543922762271E-2</v>
      </c>
      <c r="Q67" s="25">
        <v>3.9734568271499994E-2</v>
      </c>
      <c r="R67" s="26">
        <v>1.912154392276227</v>
      </c>
      <c r="S67" s="27">
        <v>6.7338353981250005E-3</v>
      </c>
      <c r="T67" s="26">
        <v>0.32405367652189609</v>
      </c>
    </row>
    <row r="68" spans="1:20" x14ac:dyDescent="0.3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28"/>
      <c r="O68" s="37">
        <v>45146</v>
      </c>
      <c r="P68" s="27">
        <v>0.1477072933292011</v>
      </c>
      <c r="Q68" s="25">
        <v>0.32170648487100001</v>
      </c>
      <c r="R68" s="26"/>
      <c r="S68" s="27">
        <v>1.763577148875E-2</v>
      </c>
      <c r="T68" s="26">
        <v>0.80972320884986226</v>
      </c>
    </row>
    <row r="69" spans="1:20" x14ac:dyDescent="0.3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20" ht="15" thickBot="1" x14ac:dyDescent="0.35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/>
      <c r="O70" s="1" t="s">
        <v>73</v>
      </c>
      <c r="P70" s="1" t="s">
        <v>74</v>
      </c>
      <c r="Q70" s="1" t="s">
        <v>4</v>
      </c>
      <c r="R70" s="1" t="s">
        <v>5</v>
      </c>
      <c r="S70" s="1" t="s">
        <v>6</v>
      </c>
      <c r="T70" s="1" t="s">
        <v>7</v>
      </c>
    </row>
    <row r="71" spans="1:20" x14ac:dyDescent="0.3">
      <c r="M71" s="75" t="s">
        <v>19</v>
      </c>
      <c r="N71" s="75"/>
      <c r="O71" s="82">
        <v>44413</v>
      </c>
      <c r="P71" s="83">
        <v>3.4816069629649893E-2</v>
      </c>
      <c r="Q71" s="78">
        <v>7.9554719103750005E-2</v>
      </c>
      <c r="R71" s="79">
        <v>3.4816069629649902</v>
      </c>
      <c r="S71" s="80">
        <v>2.4910599382875001E-2</v>
      </c>
      <c r="T71" s="79">
        <v>1.0901794040645514</v>
      </c>
    </row>
    <row r="72" spans="1:20" x14ac:dyDescent="0.3">
      <c r="M72" s="84" t="s">
        <v>53</v>
      </c>
      <c r="N72" s="84"/>
      <c r="O72" s="82">
        <v>44777</v>
      </c>
      <c r="P72" s="83">
        <v>6.4307165637578411E-3</v>
      </c>
      <c r="Q72" s="86">
        <v>1.230196078646875E-2</v>
      </c>
      <c r="R72" s="87">
        <v>0.64307165637578412</v>
      </c>
      <c r="S72" s="83">
        <v>2.31156921825E-3</v>
      </c>
      <c r="T72" s="87">
        <v>0.12083477356246732</v>
      </c>
    </row>
    <row r="73" spans="1:20" x14ac:dyDescent="0.3">
      <c r="M73" s="84" t="s">
        <v>31</v>
      </c>
      <c r="N73" s="84"/>
      <c r="O73" s="82">
        <v>45004</v>
      </c>
      <c r="P73" s="83">
        <v>4.5796617339119383E-2</v>
      </c>
      <c r="Q73" s="86">
        <v>5.4085805077499993E-2</v>
      </c>
      <c r="R73" s="87">
        <v>4.5796617339119381</v>
      </c>
      <c r="S73" s="83">
        <v>6.8162937900000005E-3</v>
      </c>
      <c r="T73" s="87">
        <v>0.57716289500423379</v>
      </c>
    </row>
    <row r="74" spans="1:20" x14ac:dyDescent="0.3">
      <c r="M74" s="84" t="s">
        <v>38</v>
      </c>
      <c r="N74" s="84"/>
      <c r="O74" s="82">
        <v>45045</v>
      </c>
      <c r="P74" s="83">
        <v>4.792294697998508E-2</v>
      </c>
      <c r="Q74" s="86">
        <v>9.6373046376749996E-2</v>
      </c>
      <c r="R74" s="87">
        <v>4.7922946979985079</v>
      </c>
      <c r="S74" s="83">
        <v>8.4232530806250018E-3</v>
      </c>
      <c r="T74" s="87">
        <v>0.4188589299167082</v>
      </c>
    </row>
    <row r="75" spans="1:20" x14ac:dyDescent="0.3">
      <c r="M75" s="84" t="s">
        <v>57</v>
      </c>
      <c r="N75" s="84"/>
      <c r="O75" s="82">
        <v>45100</v>
      </c>
      <c r="P75" s="83">
        <v>4.1712511737339225E-2</v>
      </c>
      <c r="Q75" s="86">
        <v>7.7835546901874997E-2</v>
      </c>
      <c r="R75" s="87">
        <v>4.1712511737339222</v>
      </c>
      <c r="S75" s="83">
        <v>6.2214054598124999E-3</v>
      </c>
      <c r="T75" s="87">
        <v>0.33340865272307069</v>
      </c>
    </row>
    <row r="76" spans="1:20" x14ac:dyDescent="0.3">
      <c r="M76" s="84" t="s">
        <v>66</v>
      </c>
      <c r="N76" s="84"/>
      <c r="O76" s="82">
        <v>45120</v>
      </c>
      <c r="P76" s="83">
        <v>4.8377718971910101E-2</v>
      </c>
      <c r="Q76" s="86">
        <v>0.10333480772399999</v>
      </c>
      <c r="R76" s="87">
        <v>4.8377718971910104</v>
      </c>
      <c r="S76" s="83">
        <v>8.0501506481250006E-3</v>
      </c>
      <c r="T76" s="87">
        <v>0.37687971199087078</v>
      </c>
    </row>
    <row r="77" spans="1:20" x14ac:dyDescent="0.3">
      <c r="M77" s="84" t="s">
        <v>62</v>
      </c>
      <c r="N77" s="84"/>
      <c r="O77" s="82">
        <v>45134</v>
      </c>
      <c r="P77" s="83">
        <v>4.2561740354097384E-2</v>
      </c>
      <c r="Q77" s="86">
        <v>8.9592463445374998E-2</v>
      </c>
      <c r="R77" s="87">
        <v>4.2561740354097388</v>
      </c>
      <c r="S77" s="83">
        <v>4.0582605854531254E-3</v>
      </c>
      <c r="T77" s="87">
        <v>0.19279147674361641</v>
      </c>
    </row>
    <row r="78" spans="1:20" x14ac:dyDescent="0.3">
      <c r="M78" s="84" t="s">
        <v>78</v>
      </c>
      <c r="N78" s="84"/>
      <c r="O78" s="82">
        <v>45146</v>
      </c>
      <c r="P78" s="83">
        <v>3.1173460359890111E-2</v>
      </c>
      <c r="Q78" s="86">
        <v>6.5246052533249999E-2</v>
      </c>
      <c r="R78" s="87">
        <v>3.1173460359890113</v>
      </c>
      <c r="S78" s="83">
        <v>3.5472578961093749E-3</v>
      </c>
      <c r="T78" s="87">
        <v>0.16948198261392142</v>
      </c>
    </row>
    <row r="79" spans="1:20" x14ac:dyDescent="0.3">
      <c r="M79" s="1" t="s">
        <v>0</v>
      </c>
      <c r="N79" s="1"/>
      <c r="O79" s="1" t="s">
        <v>73</v>
      </c>
      <c r="P79" s="1" t="s">
        <v>74</v>
      </c>
      <c r="Q79" s="1" t="s">
        <v>4</v>
      </c>
      <c r="R79" s="1" t="s">
        <v>5</v>
      </c>
      <c r="S79" s="1" t="s">
        <v>6</v>
      </c>
      <c r="T79" s="1" t="s">
        <v>7</v>
      </c>
    </row>
    <row r="80" spans="1:20" x14ac:dyDescent="0.3">
      <c r="M80" s="90" t="s">
        <v>12</v>
      </c>
      <c r="N80" s="90"/>
      <c r="O80" s="97">
        <v>44406</v>
      </c>
      <c r="P80" s="98">
        <v>2.8522095944787992E-2</v>
      </c>
      <c r="Q80" s="93">
        <v>3.2287012609500003E-2</v>
      </c>
      <c r="R80" s="94">
        <v>2.8522095944787993</v>
      </c>
      <c r="S80" s="95">
        <v>1.9758253396875008E-3</v>
      </c>
      <c r="T80" s="94">
        <v>0.17454287453069797</v>
      </c>
    </row>
    <row r="81" spans="13:20" x14ac:dyDescent="0.3">
      <c r="M81" s="90" t="s">
        <v>23</v>
      </c>
      <c r="N81" s="90"/>
      <c r="O81" s="97">
        <v>44413</v>
      </c>
      <c r="P81" s="98">
        <v>1.4504291018941295E-2</v>
      </c>
      <c r="Q81" s="93">
        <v>2.8907052000750003E-2</v>
      </c>
      <c r="R81" s="94">
        <v>1.4504291018941295</v>
      </c>
      <c r="S81" s="95">
        <v>1.8592905670312514E-3</v>
      </c>
      <c r="T81" s="94">
        <v>9.3291047016118983E-2</v>
      </c>
    </row>
    <row r="82" spans="13:20" x14ac:dyDescent="0.3">
      <c r="M82" s="90" t="s">
        <v>29</v>
      </c>
      <c r="N82" s="90"/>
      <c r="O82" s="97">
        <v>44421</v>
      </c>
      <c r="P82" s="98">
        <v>2.2718415220178003E-2</v>
      </c>
      <c r="Q82" s="93">
        <v>4.2756057444375002E-2</v>
      </c>
      <c r="R82" s="94">
        <v>2.2718415220178003</v>
      </c>
      <c r="S82" s="95">
        <v>-3.5690677587812492E-3</v>
      </c>
      <c r="T82" s="94">
        <v>-0.18964228261324384</v>
      </c>
    </row>
    <row r="83" spans="13:20" x14ac:dyDescent="0.3">
      <c r="M83" s="99" t="s">
        <v>41</v>
      </c>
      <c r="N83" s="99"/>
      <c r="O83" s="97">
        <v>44754</v>
      </c>
      <c r="P83" s="98">
        <v>2.7760354085790886E-2</v>
      </c>
      <c r="Q83" s="102">
        <v>5.1773060369999999E-2</v>
      </c>
      <c r="R83" s="103">
        <v>2.7760354085790886</v>
      </c>
      <c r="S83" s="98">
        <v>6.6006929550000001E-3</v>
      </c>
      <c r="T83" s="103">
        <v>0.35392455522788208</v>
      </c>
    </row>
    <row r="84" spans="13:20" x14ac:dyDescent="0.3">
      <c r="M84" s="99" t="s">
        <v>46</v>
      </c>
      <c r="N84" s="99"/>
      <c r="O84" s="97">
        <v>44777</v>
      </c>
      <c r="P84" s="98">
        <v>1.8748977215822783E-2</v>
      </c>
      <c r="Q84" s="102">
        <v>4.4435076001499998E-2</v>
      </c>
      <c r="R84" s="103">
        <v>1.8748977215822784</v>
      </c>
      <c r="S84" s="98">
        <v>5.6025787518750002E-3</v>
      </c>
      <c r="T84" s="103">
        <v>0.23639572792721517</v>
      </c>
    </row>
    <row r="85" spans="13:20" x14ac:dyDescent="0.3">
      <c r="M85" s="99" t="s">
        <v>50</v>
      </c>
      <c r="N85" s="99"/>
      <c r="O85" s="97">
        <v>44783</v>
      </c>
      <c r="P85" s="98">
        <v>3.1779787840978201E-2</v>
      </c>
      <c r="Q85" s="102">
        <v>6.2701521410249997E-2</v>
      </c>
      <c r="R85" s="103">
        <v>3.17797878409782</v>
      </c>
      <c r="S85" s="98">
        <v>7.1228235928125008E-3</v>
      </c>
      <c r="T85" s="103">
        <v>0.3610148805277496</v>
      </c>
    </row>
    <row r="86" spans="13:20" x14ac:dyDescent="0.3">
      <c r="M86" s="99" t="s">
        <v>52</v>
      </c>
      <c r="N86" s="99"/>
      <c r="O86" s="97">
        <v>44796</v>
      </c>
      <c r="P86" s="98">
        <v>1.9971370823819133E-2</v>
      </c>
      <c r="Q86" s="102">
        <v>4.0801510593062494E-2</v>
      </c>
      <c r="R86" s="103">
        <v>1.9971370823819132</v>
      </c>
      <c r="S86" s="98">
        <v>4.6139380924218746E-3</v>
      </c>
      <c r="T86" s="103">
        <v>0.22584131632020921</v>
      </c>
    </row>
    <row r="87" spans="13:20" x14ac:dyDescent="0.3">
      <c r="M87" s="99" t="s">
        <v>32</v>
      </c>
      <c r="N87" s="99"/>
      <c r="O87" s="97">
        <v>45004</v>
      </c>
      <c r="P87" s="98">
        <v>3.2583484975625902E-2</v>
      </c>
      <c r="Q87" s="102">
        <v>6.7675898294374995E-2</v>
      </c>
      <c r="R87" s="103">
        <v>3.25834849756259</v>
      </c>
      <c r="S87" s="98">
        <v>3.540156143484375E-3</v>
      </c>
      <c r="T87" s="103">
        <v>0.17044564966222317</v>
      </c>
    </row>
    <row r="88" spans="13:20" x14ac:dyDescent="0.3">
      <c r="M88" s="99" t="s">
        <v>39</v>
      </c>
      <c r="N88" s="99"/>
      <c r="O88" s="97">
        <v>45045</v>
      </c>
      <c r="P88" s="98">
        <v>1.0746867809774435E-2</v>
      </c>
      <c r="Q88" s="102">
        <v>2.1440001280499998E-2</v>
      </c>
      <c r="R88" s="103">
        <v>1.0746867809774434</v>
      </c>
      <c r="S88" s="98">
        <v>5.5995181921874998E-3</v>
      </c>
      <c r="T88" s="103">
        <v>0.28067760361842103</v>
      </c>
    </row>
    <row r="89" spans="13:20" x14ac:dyDescent="0.3">
      <c r="M89" s="99" t="s">
        <v>58</v>
      </c>
      <c r="N89" s="99"/>
      <c r="O89" s="97">
        <v>45100</v>
      </c>
      <c r="P89" s="98">
        <v>4.8660426133989146E-2</v>
      </c>
      <c r="Q89" s="102">
        <v>0.10758820218224999</v>
      </c>
      <c r="R89" s="103">
        <v>4.866042613398915</v>
      </c>
      <c r="S89" s="98">
        <v>1.4330423351250001E-2</v>
      </c>
      <c r="T89" s="103">
        <v>0.64814216875848041</v>
      </c>
    </row>
    <row r="90" spans="13:20" x14ac:dyDescent="0.3">
      <c r="M90" s="99" t="s">
        <v>67</v>
      </c>
      <c r="N90" s="99"/>
      <c r="O90" s="97">
        <v>45120</v>
      </c>
      <c r="P90" s="98">
        <v>7.8753014642203526E-3</v>
      </c>
      <c r="Q90" s="102">
        <v>1.6136492700187501E-2</v>
      </c>
      <c r="R90" s="103">
        <v>0.78753014642203523</v>
      </c>
      <c r="S90" s="98">
        <v>5.5636888035937504E-3</v>
      </c>
      <c r="T90" s="103">
        <v>0.27153190842331631</v>
      </c>
    </row>
    <row r="91" spans="13:20" x14ac:dyDescent="0.3">
      <c r="M91" s="99" t="s">
        <v>44</v>
      </c>
      <c r="N91" s="99"/>
      <c r="O91" s="97">
        <v>45134</v>
      </c>
      <c r="P91" s="98">
        <v>3.8038774552472371E-2</v>
      </c>
      <c r="Q91" s="102">
        <v>7.2311710424249984E-2</v>
      </c>
      <c r="R91" s="103">
        <v>3.8038774552472372</v>
      </c>
      <c r="S91" s="98">
        <v>7.4870013290625004E-3</v>
      </c>
      <c r="T91" s="103">
        <v>0.39384541446935828</v>
      </c>
    </row>
    <row r="92" spans="13:20" x14ac:dyDescent="0.3">
      <c r="M92" s="99" t="s">
        <v>79</v>
      </c>
      <c r="N92" s="99"/>
      <c r="O92" s="97">
        <v>45146</v>
      </c>
      <c r="P92" s="98">
        <v>3.0115005225647792E-2</v>
      </c>
      <c r="Q92" s="102">
        <v>6.2759670890250002E-2</v>
      </c>
      <c r="R92" s="103">
        <v>3.0115005225647793</v>
      </c>
      <c r="S92" s="98">
        <v>7.5660358650000009E-3</v>
      </c>
      <c r="T92" s="103">
        <v>0.36305354438579657</v>
      </c>
    </row>
    <row r="93" spans="13:20" x14ac:dyDescent="0.3">
      <c r="M93" s="1" t="s">
        <v>0</v>
      </c>
      <c r="N93" s="1"/>
      <c r="O93" s="1" t="s">
        <v>73</v>
      </c>
      <c r="P93" s="1" t="s">
        <v>74</v>
      </c>
      <c r="Q93" s="1" t="s">
        <v>4</v>
      </c>
      <c r="R93" s="1" t="s">
        <v>5</v>
      </c>
      <c r="S93" s="1" t="s">
        <v>6</v>
      </c>
      <c r="T93" s="1" t="s">
        <v>7</v>
      </c>
    </row>
    <row r="94" spans="13:20" x14ac:dyDescent="0.3">
      <c r="M94" s="165" t="s">
        <v>14</v>
      </c>
      <c r="N94" s="165"/>
      <c r="O94" s="162">
        <v>44406</v>
      </c>
      <c r="P94" s="161">
        <v>2.627872287701041E-2</v>
      </c>
      <c r="Q94" s="166">
        <v>5.5553220162000004E-2</v>
      </c>
      <c r="R94" s="167">
        <v>2.6278722877010408</v>
      </c>
      <c r="S94" s="168">
        <v>3.3154236167500014E-3</v>
      </c>
      <c r="T94" s="167">
        <v>0.15683176995033121</v>
      </c>
    </row>
    <row r="95" spans="13:20" x14ac:dyDescent="0.3">
      <c r="M95" s="165" t="s">
        <v>22</v>
      </c>
      <c r="N95" s="165"/>
      <c r="O95" s="162">
        <v>44413</v>
      </c>
      <c r="P95" s="161">
        <v>2.8779592972922853E-2</v>
      </c>
      <c r="Q95" s="166">
        <v>5.8192336991250003E-2</v>
      </c>
      <c r="R95" s="167">
        <v>2.8779592972922852</v>
      </c>
      <c r="S95" s="168">
        <v>3.8464701644374995E-3</v>
      </c>
      <c r="T95" s="167">
        <v>0.19023096757851138</v>
      </c>
    </row>
    <row r="96" spans="13:20" x14ac:dyDescent="0.3">
      <c r="M96" s="165" t="s">
        <v>28</v>
      </c>
      <c r="N96" s="165"/>
      <c r="O96" s="162">
        <v>44421</v>
      </c>
      <c r="P96" s="161">
        <v>1.9648530039748393E-2</v>
      </c>
      <c r="Q96" s="166">
        <v>3.6703454114250002E-2</v>
      </c>
      <c r="R96" s="167">
        <v>1.9648530039748393</v>
      </c>
      <c r="S96" s="168">
        <v>-2.9938866249988594E-6</v>
      </c>
      <c r="T96" s="167">
        <v>-1.6027230326546356E-4</v>
      </c>
    </row>
    <row r="97" spans="13:20" x14ac:dyDescent="0.3">
      <c r="M97" s="157" t="s">
        <v>42</v>
      </c>
      <c r="N97" s="157"/>
      <c r="O97" s="162">
        <v>44754</v>
      </c>
      <c r="P97" s="161">
        <v>4.5967234306436171E-2</v>
      </c>
      <c r="Q97" s="159">
        <v>0.108023000620125</v>
      </c>
      <c r="R97" s="160">
        <v>4.5967234306436167</v>
      </c>
      <c r="S97" s="161">
        <v>5.165935184671875E-3</v>
      </c>
      <c r="T97" s="160">
        <v>0.21982702913497337</v>
      </c>
    </row>
    <row r="98" spans="13:20" x14ac:dyDescent="0.3">
      <c r="M98" s="157" t="s">
        <v>47</v>
      </c>
      <c r="N98" s="157"/>
      <c r="O98" s="162">
        <v>44777</v>
      </c>
      <c r="P98" s="161">
        <v>2.7707459234450341E-2</v>
      </c>
      <c r="Q98" s="159">
        <v>5.746527045225E-2</v>
      </c>
      <c r="R98" s="160">
        <v>2.770745923445034</v>
      </c>
      <c r="S98" s="161">
        <v>1.35361422825E-2</v>
      </c>
      <c r="T98" s="160">
        <v>0.65265874071841856</v>
      </c>
    </row>
    <row r="99" spans="13:20" x14ac:dyDescent="0.3">
      <c r="M99" s="157" t="s">
        <v>81</v>
      </c>
      <c r="N99" s="157"/>
      <c r="O99" s="162">
        <v>44783</v>
      </c>
      <c r="P99" s="161">
        <v>2.9518101311857652E-2</v>
      </c>
      <c r="Q99" s="159">
        <v>5.744222515287499E-2</v>
      </c>
      <c r="R99" s="160">
        <v>2.9518101311857654</v>
      </c>
      <c r="S99" s="161">
        <v>2.8879100059921873E-3</v>
      </c>
      <c r="T99" s="160">
        <v>0.14840236413115043</v>
      </c>
    </row>
    <row r="100" spans="13:20" x14ac:dyDescent="0.3">
      <c r="M100" s="157" t="s">
        <v>70</v>
      </c>
      <c r="N100" s="157"/>
      <c r="O100" s="162">
        <v>44796</v>
      </c>
      <c r="P100" s="161">
        <v>3.7780468660844627E-2</v>
      </c>
      <c r="Q100" s="159">
        <v>7.2462938891499989E-2</v>
      </c>
      <c r="R100" s="160">
        <v>3.7780468660844626</v>
      </c>
      <c r="S100" s="161">
        <v>5.5426792822031255E-3</v>
      </c>
      <c r="T100" s="160">
        <v>0.28898223577701382</v>
      </c>
    </row>
    <row r="101" spans="13:20" x14ac:dyDescent="0.3">
      <c r="M101" s="157" t="s">
        <v>34</v>
      </c>
      <c r="N101" s="157"/>
      <c r="O101" s="162">
        <v>45004</v>
      </c>
      <c r="P101" s="161">
        <v>2.4416330404311126E-2</v>
      </c>
      <c r="Q101" s="159">
        <v>5.3520596246249996E-2</v>
      </c>
      <c r="R101" s="160">
        <v>2.4416330404311126</v>
      </c>
      <c r="S101" s="161">
        <v>1.4081816066250001E-2</v>
      </c>
      <c r="T101" s="160">
        <v>0.64241861616104012</v>
      </c>
    </row>
    <row r="102" spans="13:20" x14ac:dyDescent="0.3">
      <c r="M102" s="157" t="s">
        <v>40</v>
      </c>
      <c r="N102" s="157"/>
      <c r="O102" s="162">
        <v>45045</v>
      </c>
      <c r="P102" s="161">
        <v>3.0669633617302388E-2</v>
      </c>
      <c r="Q102" s="159">
        <v>6.6737122751250003E-2</v>
      </c>
      <c r="R102" s="160">
        <v>3.066963361730239</v>
      </c>
      <c r="S102" s="161">
        <v>1.13404762040625E-2</v>
      </c>
      <c r="T102" s="160">
        <v>0.52116159026022513</v>
      </c>
    </row>
    <row r="103" spans="13:20" x14ac:dyDescent="0.3">
      <c r="M103" s="157" t="s">
        <v>59</v>
      </c>
      <c r="N103" s="157"/>
      <c r="O103" s="162">
        <v>45100</v>
      </c>
      <c r="P103" s="161">
        <v>2.2105599118509095E-2</v>
      </c>
      <c r="Q103" s="159">
        <v>4.1293259153374992E-2</v>
      </c>
      <c r="R103" s="160">
        <v>2.2105599118509094</v>
      </c>
      <c r="S103" s="161">
        <v>3.2440670218124995E-3</v>
      </c>
      <c r="T103" s="160">
        <v>0.17366525812700745</v>
      </c>
    </row>
    <row r="104" spans="13:20" x14ac:dyDescent="0.3">
      <c r="M104" s="157" t="s">
        <v>68</v>
      </c>
      <c r="N104" s="157"/>
      <c r="O104" s="162">
        <v>45120</v>
      </c>
      <c r="P104" s="161">
        <v>1.2289907989089242E-2</v>
      </c>
      <c r="Q104" s="159">
        <v>2.5132861837687499E-2</v>
      </c>
      <c r="R104" s="160">
        <v>1.2289907989089242</v>
      </c>
      <c r="S104" s="161">
        <v>6.0400620675000009E-3</v>
      </c>
      <c r="T104" s="160">
        <v>0.29535755831295851</v>
      </c>
    </row>
    <row r="105" spans="13:20" x14ac:dyDescent="0.3">
      <c r="M105" s="157" t="s">
        <v>45</v>
      </c>
      <c r="N105" s="157"/>
      <c r="O105" s="162">
        <v>45134</v>
      </c>
      <c r="P105" s="161">
        <v>4.1529324627726745E-2</v>
      </c>
      <c r="Q105" s="159">
        <v>7.2344083501499984E-2</v>
      </c>
      <c r="R105" s="160">
        <v>4.1529324627726742</v>
      </c>
      <c r="S105" s="161">
        <v>1.59767045325E-2</v>
      </c>
      <c r="T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opLeftCell="J1" zoomScale="83" zoomScaleNormal="100" workbookViewId="0">
      <selection activeCell="AI60" sqref="AI60"/>
    </sheetView>
  </sheetViews>
  <sheetFormatPr defaultRowHeight="14.4" x14ac:dyDescent="0.3"/>
  <cols>
    <col min="1" max="1" width="15.33203125" customWidth="1"/>
    <col min="2" max="2" width="13" customWidth="1"/>
    <col min="9" max="9" width="11.77734375" customWidth="1"/>
    <col min="10" max="10" width="11" customWidth="1"/>
    <col min="13" max="13" width="17.88671875" customWidth="1"/>
    <col min="14" max="14" width="14.6640625" customWidth="1"/>
    <col min="15" max="15" width="14.33203125" customWidth="1"/>
    <col min="16" max="16" width="18.6640625" customWidth="1"/>
    <col min="17" max="17" width="14.6640625" customWidth="1"/>
    <col min="18" max="18" width="16" customWidth="1"/>
    <col min="19" max="20" width="12.6640625" bestFit="1" customWidth="1"/>
    <col min="21" max="21" width="13.77734375" bestFit="1" customWidth="1"/>
    <col min="22" max="22" width="14.88671875" customWidth="1"/>
    <col min="23" max="23" width="12.6640625" bestFit="1" customWidth="1"/>
    <col min="26" max="26" width="11.77734375" customWidth="1"/>
  </cols>
  <sheetData>
    <row r="1" spans="1:27" ht="15" thickBot="1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3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" thickBot="1" x14ac:dyDescent="0.35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" thickBot="1" x14ac:dyDescent="0.35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" thickBot="1" x14ac:dyDescent="0.35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3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" thickBot="1" x14ac:dyDescent="0.35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x14ac:dyDescent="0.3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" thickBot="1" x14ac:dyDescent="0.35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x14ac:dyDescent="0.3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" thickBot="1" x14ac:dyDescent="0.35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x14ac:dyDescent="0.3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" thickBot="1" x14ac:dyDescent="0.35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3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" thickBot="1" x14ac:dyDescent="0.35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3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" thickBot="1" x14ac:dyDescent="0.35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3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" thickBot="1" x14ac:dyDescent="0.35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x14ac:dyDescent="0.3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" thickBot="1" x14ac:dyDescent="0.35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x14ac:dyDescent="0.3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" thickBot="1" x14ac:dyDescent="0.35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x14ac:dyDescent="0.3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" thickBot="1" x14ac:dyDescent="0.35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x14ac:dyDescent="0.3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" thickBot="1" x14ac:dyDescent="0.35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x14ac:dyDescent="0.3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" thickBot="1" x14ac:dyDescent="0.35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x14ac:dyDescent="0.3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3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34" t="s">
        <v>109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</row>
    <row r="32" spans="1:24" ht="15" thickBot="1" x14ac:dyDescent="0.35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3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x14ac:dyDescent="0.3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x14ac:dyDescent="0.3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" thickBot="1" x14ac:dyDescent="0.35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x14ac:dyDescent="0.3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x14ac:dyDescent="0.3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x14ac:dyDescent="0.3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3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" thickBot="1" x14ac:dyDescent="0.35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x14ac:dyDescent="0.3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x14ac:dyDescent="0.3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x14ac:dyDescent="0.3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3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3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" thickBot="1" x14ac:dyDescent="0.35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x14ac:dyDescent="0.3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34" t="s">
        <v>110</v>
      </c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</row>
    <row r="49" spans="1:25" x14ac:dyDescent="0.3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3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x14ac:dyDescent="0.3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x14ac:dyDescent="0.3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" thickBot="1" x14ac:dyDescent="0.35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x14ac:dyDescent="0.3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x14ac:dyDescent="0.3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x14ac:dyDescent="0.3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3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x14ac:dyDescent="0.3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" thickBot="1" x14ac:dyDescent="0.35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x14ac:dyDescent="0.3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x14ac:dyDescent="0.3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3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3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3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" thickBot="1" x14ac:dyDescent="0.35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x14ac:dyDescent="0.3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x14ac:dyDescent="0.3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x14ac:dyDescent="0.3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x14ac:dyDescent="0.3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" thickBot="1" x14ac:dyDescent="0.35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 x14ac:dyDescent="0.3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 x14ac:dyDescent="0.3">
      <c r="J72" s="315">
        <f>MEDIAN(K48:K70)</f>
        <v>3.4453948702562319E-2</v>
      </c>
      <c r="K72" s="315">
        <f>AVERAGE(K48:K70)</f>
        <v>3.7701373470929049E-2</v>
      </c>
    </row>
    <row r="74" spans="1:18" x14ac:dyDescent="0.3">
      <c r="A74" s="333" t="s">
        <v>111</v>
      </c>
      <c r="B74" s="333"/>
      <c r="C74" s="333"/>
      <c r="D74" s="333"/>
      <c r="E74" s="333"/>
      <c r="F74" s="333"/>
      <c r="G74" s="333"/>
      <c r="H74" s="333"/>
      <c r="I74" s="333"/>
      <c r="J74" s="333"/>
      <c r="K74" s="333"/>
    </row>
    <row r="75" spans="1:18" ht="17.25" customHeight="1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x14ac:dyDescent="0.3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x14ac:dyDescent="0.3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x14ac:dyDescent="0.3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x14ac:dyDescent="0.3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x14ac:dyDescent="0.3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x14ac:dyDescent="0.3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x14ac:dyDescent="0.3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x14ac:dyDescent="0.3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x14ac:dyDescent="0.3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 x14ac:dyDescent="0.3">
      <c r="A85" s="333" t="s">
        <v>112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</row>
    <row r="86" spans="1:11" ht="14.25" customHeight="1" x14ac:dyDescent="0.3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x14ac:dyDescent="0.3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x14ac:dyDescent="0.3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x14ac:dyDescent="0.3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x14ac:dyDescent="0.3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x14ac:dyDescent="0.3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x14ac:dyDescent="0.3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x14ac:dyDescent="0.3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x14ac:dyDescent="0.3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x14ac:dyDescent="0.3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x14ac:dyDescent="0.3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x14ac:dyDescent="0.3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x14ac:dyDescent="0.3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 x14ac:dyDescent="0.3">
      <c r="A99" s="333" t="s">
        <v>113</v>
      </c>
      <c r="B99" s="333"/>
      <c r="C99" s="333"/>
      <c r="D99" s="333"/>
      <c r="E99" s="333"/>
      <c r="F99" s="333"/>
      <c r="G99" s="333"/>
      <c r="H99" s="333"/>
      <c r="I99" s="333"/>
      <c r="J99" s="333"/>
      <c r="K99" s="333"/>
    </row>
    <row r="100" spans="1:11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x14ac:dyDescent="0.3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x14ac:dyDescent="0.3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x14ac:dyDescent="0.3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x14ac:dyDescent="0.3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x14ac:dyDescent="0.3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x14ac:dyDescent="0.3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x14ac:dyDescent="0.3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x14ac:dyDescent="0.3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x14ac:dyDescent="0.3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x14ac:dyDescent="0.3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 x14ac:dyDescent="0.3">
      <c r="A111" s="333" t="s">
        <v>114</v>
      </c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</row>
    <row r="112" spans="1:11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x14ac:dyDescent="0.3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x14ac:dyDescent="0.3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x14ac:dyDescent="0.3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x14ac:dyDescent="0.3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x14ac:dyDescent="0.3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x14ac:dyDescent="0.3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x14ac:dyDescent="0.3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x14ac:dyDescent="0.3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x14ac:dyDescent="0.3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 x14ac:dyDescent="0.3">
      <c r="A122" s="333" t="s">
        <v>115</v>
      </c>
      <c r="B122" s="333"/>
      <c r="C122" s="333"/>
      <c r="D122" s="333"/>
      <c r="E122" s="333"/>
      <c r="F122" s="333"/>
      <c r="G122" s="333"/>
      <c r="H122" s="333"/>
      <c r="I122" s="333"/>
      <c r="J122" s="333"/>
      <c r="K122" s="333"/>
    </row>
    <row r="123" spans="1:11" x14ac:dyDescent="0.3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x14ac:dyDescent="0.3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x14ac:dyDescent="0.3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x14ac:dyDescent="0.3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x14ac:dyDescent="0.3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x14ac:dyDescent="0.3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x14ac:dyDescent="0.3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x14ac:dyDescent="0.3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x14ac:dyDescent="0.3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x14ac:dyDescent="0.3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x14ac:dyDescent="0.3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x14ac:dyDescent="0.3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x14ac:dyDescent="0.3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x14ac:dyDescent="0.3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 x14ac:dyDescent="0.3">
      <c r="A137" s="333" t="s">
        <v>116</v>
      </c>
      <c r="B137" s="333"/>
      <c r="C137" s="333"/>
      <c r="D137" s="333"/>
      <c r="E137" s="333"/>
      <c r="F137" s="333"/>
      <c r="G137" s="333"/>
      <c r="H137" s="333"/>
      <c r="I137" s="333"/>
      <c r="J137" s="333"/>
      <c r="K137" s="333"/>
    </row>
    <row r="138" spans="1:11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x14ac:dyDescent="0.3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x14ac:dyDescent="0.3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x14ac:dyDescent="0.3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x14ac:dyDescent="0.3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x14ac:dyDescent="0.3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x14ac:dyDescent="0.3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x14ac:dyDescent="0.3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x14ac:dyDescent="0.3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x14ac:dyDescent="0.3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x14ac:dyDescent="0.3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x14ac:dyDescent="0.3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topLeftCell="A52" zoomScale="85" zoomScaleNormal="85" workbookViewId="0">
      <selection activeCell="AS22" sqref="AS22"/>
    </sheetView>
  </sheetViews>
  <sheetFormatPr defaultRowHeight="14.4" x14ac:dyDescent="0.3"/>
  <cols>
    <col min="2" max="2" width="11.88671875" customWidth="1"/>
    <col min="5" max="5" width="17.77734375" customWidth="1"/>
    <col min="7" max="7" width="17.88671875" customWidth="1"/>
    <col min="9" max="9" width="12.88671875" customWidth="1"/>
    <col min="12" max="12" width="12.109375" customWidth="1"/>
    <col min="16" max="16" width="14.88671875" customWidth="1"/>
    <col min="26" max="26" width="11.33203125" customWidth="1"/>
    <col min="33" max="33" width="12" customWidth="1"/>
    <col min="40" max="40" width="11.33203125" customWidth="1"/>
  </cols>
  <sheetData>
    <row r="1" spans="2:42" ht="11.25" customHeight="1" x14ac:dyDescent="0.3"/>
    <row r="2" spans="2:42" ht="17.25" customHeight="1" x14ac:dyDescent="0.3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 x14ac:dyDescent="0.3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 x14ac:dyDescent="0.3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28.8" x14ac:dyDescent="0.3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 x14ac:dyDescent="0.3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 x14ac:dyDescent="0.3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 x14ac:dyDescent="0.3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 x14ac:dyDescent="0.3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 x14ac:dyDescent="0.3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 x14ac:dyDescent="0.3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 x14ac:dyDescent="0.3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 x14ac:dyDescent="0.3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 x14ac:dyDescent="0.3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 x14ac:dyDescent="0.3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 x14ac:dyDescent="0.3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3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 x14ac:dyDescent="0.3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 x14ac:dyDescent="0.3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 x14ac:dyDescent="0.3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 x14ac:dyDescent="0.3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 x14ac:dyDescent="0.3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 x14ac:dyDescent="0.3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 x14ac:dyDescent="0.3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 x14ac:dyDescent="0.3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 x14ac:dyDescent="0.3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28.8" x14ac:dyDescent="0.3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 x14ac:dyDescent="0.3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 x14ac:dyDescent="0.3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 x14ac:dyDescent="0.3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3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3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 x14ac:dyDescent="0.3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 x14ac:dyDescent="0.3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 x14ac:dyDescent="0.3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 x14ac:dyDescent="0.3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 x14ac:dyDescent="0.3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28.8" x14ac:dyDescent="0.3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 x14ac:dyDescent="0.3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 x14ac:dyDescent="0.3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 x14ac:dyDescent="0.3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 x14ac:dyDescent="0.3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 x14ac:dyDescent="0.3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 x14ac:dyDescent="0.3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 x14ac:dyDescent="0.3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 x14ac:dyDescent="0.3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 x14ac:dyDescent="0.3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28.8" x14ac:dyDescent="0.3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 x14ac:dyDescent="0.3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 x14ac:dyDescent="0.3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 x14ac:dyDescent="0.3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 x14ac:dyDescent="0.3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 x14ac:dyDescent="0.3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 x14ac:dyDescent="0.3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 x14ac:dyDescent="0.3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 x14ac:dyDescent="0.3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 x14ac:dyDescent="0.3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 x14ac:dyDescent="0.3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 x14ac:dyDescent="0.3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 x14ac:dyDescent="0.3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 x14ac:dyDescent="0.3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28.8" x14ac:dyDescent="0.3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 x14ac:dyDescent="0.3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 x14ac:dyDescent="0.3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 x14ac:dyDescent="0.3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 x14ac:dyDescent="0.3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 x14ac:dyDescent="0.3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 x14ac:dyDescent="0.3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 x14ac:dyDescent="0.3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 x14ac:dyDescent="0.3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 x14ac:dyDescent="0.3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 x14ac:dyDescent="0.3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 x14ac:dyDescent="0.3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62DC-E5B7-49F4-A43F-DEF8C5BFDEDE}">
  <dimension ref="A1:V48"/>
  <sheetViews>
    <sheetView topLeftCell="A11" workbookViewId="0">
      <selection activeCell="Q37" sqref="Q37"/>
    </sheetView>
  </sheetViews>
  <sheetFormatPr defaultRowHeight="14.4" x14ac:dyDescent="0.3"/>
  <cols>
    <col min="1" max="1" width="13.33203125" customWidth="1"/>
    <col min="2" max="2" width="12.21875" customWidth="1"/>
    <col min="11" max="11" width="14.109375" customWidth="1"/>
    <col min="14" max="14" width="14.5546875" customWidth="1"/>
    <col min="20" max="20" width="18.33203125" customWidth="1"/>
    <col min="21" max="21" width="16.21875" customWidth="1"/>
    <col min="22" max="22" width="13.77734375" customWidth="1"/>
  </cols>
  <sheetData>
    <row r="1" spans="1:22" ht="16.5" customHeight="1" thickBot="1" x14ac:dyDescent="0.35">
      <c r="A1" s="20" t="s">
        <v>0</v>
      </c>
      <c r="B1" s="20" t="s">
        <v>1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31" t="s">
        <v>73</v>
      </c>
      <c r="I1" s="31" t="s">
        <v>74</v>
      </c>
      <c r="L1" s="335" t="s">
        <v>144</v>
      </c>
      <c r="M1" s="336"/>
      <c r="N1" s="336"/>
      <c r="O1" s="336"/>
    </row>
    <row r="2" spans="1:22" x14ac:dyDescent="0.3">
      <c r="A2" s="271" t="s">
        <v>30</v>
      </c>
      <c r="B2" s="272">
        <v>2.0019999999999998</v>
      </c>
      <c r="C2" s="274">
        <v>4.3292750724375002E-2</v>
      </c>
      <c r="D2" s="275">
        <v>2.1624750611575925</v>
      </c>
      <c r="E2" s="276">
        <v>6.2592099693750004E-3</v>
      </c>
      <c r="F2" s="275">
        <v>0.31264785061813194</v>
      </c>
      <c r="G2" s="275">
        <v>6.9166477776264639</v>
      </c>
      <c r="H2" s="277">
        <v>45004</v>
      </c>
      <c r="I2" s="278">
        <f t="shared" ref="I2:I35" si="0">C2/B2</f>
        <v>2.1624750611575927E-2</v>
      </c>
      <c r="L2" s="323" t="s">
        <v>139</v>
      </c>
      <c r="M2" s="323" t="s">
        <v>138</v>
      </c>
      <c r="N2" s="323" t="s">
        <v>140</v>
      </c>
      <c r="O2" s="323" t="s">
        <v>141</v>
      </c>
    </row>
    <row r="3" spans="1:22" x14ac:dyDescent="0.3">
      <c r="A3" s="279" t="s">
        <v>33</v>
      </c>
      <c r="B3" s="280">
        <v>1.972</v>
      </c>
      <c r="C3" s="282">
        <v>5.5170443739E-2</v>
      </c>
      <c r="D3" s="283">
        <v>2.7976898447768761</v>
      </c>
      <c r="E3" s="284">
        <v>1.4501068387500001E-2</v>
      </c>
      <c r="F3" s="283">
        <v>0.7353482955121704</v>
      </c>
      <c r="G3" s="283">
        <v>3.8045778603842195</v>
      </c>
      <c r="H3" s="285">
        <v>45004</v>
      </c>
      <c r="I3" s="286">
        <f t="shared" si="0"/>
        <v>2.7976898447768763E-2</v>
      </c>
      <c r="L3" s="324">
        <v>2.1624750611575927E-2</v>
      </c>
      <c r="M3" s="324">
        <v>4.5796617339119383E-2</v>
      </c>
      <c r="N3" s="325">
        <v>3.7411501977499997E-2</v>
      </c>
      <c r="O3" s="325">
        <v>4.1712511737339225E-2</v>
      </c>
      <c r="Q3" s="324">
        <v>2.1624750611575927E-2</v>
      </c>
      <c r="R3" s="325">
        <v>3.7411501977499997E-2</v>
      </c>
    </row>
    <row r="4" spans="1:22" x14ac:dyDescent="0.3">
      <c r="A4" s="279" t="s">
        <v>31</v>
      </c>
      <c r="B4" s="280">
        <v>1.181</v>
      </c>
      <c r="C4" s="282">
        <v>5.4085805077499993E-2</v>
      </c>
      <c r="D4" s="283">
        <v>4.5796617339119381</v>
      </c>
      <c r="E4" s="284">
        <v>6.8162937900000005E-3</v>
      </c>
      <c r="F4" s="283">
        <v>0.57716289500423379</v>
      </c>
      <c r="G4" s="283">
        <v>7.9347819715235586</v>
      </c>
      <c r="H4" s="285">
        <v>45004</v>
      </c>
      <c r="I4" s="286">
        <f t="shared" si="0"/>
        <v>4.5796617339119383E-2</v>
      </c>
      <c r="L4" s="324">
        <v>2.7976898447768763E-2</v>
      </c>
      <c r="M4" s="324">
        <v>3.2583484975625902E-2</v>
      </c>
      <c r="N4" s="325">
        <v>3.4015607951991461E-2</v>
      </c>
      <c r="O4" s="325">
        <v>4.8660426133989146E-2</v>
      </c>
      <c r="Q4" s="324">
        <v>2.7976898447768763E-2</v>
      </c>
      <c r="R4" s="325">
        <v>3.4015607951991461E-2</v>
      </c>
    </row>
    <row r="5" spans="1:22" ht="15" thickBot="1" x14ac:dyDescent="0.35">
      <c r="A5" s="279" t="s">
        <v>32</v>
      </c>
      <c r="B5" s="287">
        <v>2.077</v>
      </c>
      <c r="C5" s="282">
        <v>6.7675898294374995E-2</v>
      </c>
      <c r="D5" s="283">
        <v>3.25834849756259</v>
      </c>
      <c r="E5" s="284">
        <v>3.540156143484375E-3</v>
      </c>
      <c r="F5" s="283">
        <v>0.17044564966222317</v>
      </c>
      <c r="G5" s="283">
        <v>19.116642190749655</v>
      </c>
      <c r="H5" s="285">
        <v>45004</v>
      </c>
      <c r="I5" s="286">
        <f t="shared" si="0"/>
        <v>3.2583484975625902E-2</v>
      </c>
      <c r="L5" s="324">
        <v>4.8117931554435479E-2</v>
      </c>
      <c r="M5" s="324">
        <v>2.4416330404311126E-2</v>
      </c>
      <c r="N5" s="325">
        <v>1.7886653884458457E-2</v>
      </c>
      <c r="O5" s="325">
        <v>2.2105599118509095E-2</v>
      </c>
      <c r="Q5" s="324">
        <v>4.8117931554435479E-2</v>
      </c>
      <c r="R5" s="325">
        <v>1.7886653884458457E-2</v>
      </c>
      <c r="T5" t="s">
        <v>158</v>
      </c>
    </row>
    <row r="6" spans="1:22" ht="15" thickBot="1" x14ac:dyDescent="0.35">
      <c r="A6" s="289" t="s">
        <v>34</v>
      </c>
      <c r="B6" s="290">
        <v>2.1920000000000002</v>
      </c>
      <c r="C6" s="292">
        <v>5.3520596246249996E-2</v>
      </c>
      <c r="D6" s="293">
        <v>2.4416330404311126</v>
      </c>
      <c r="E6" s="294">
        <v>1.4081816066250001E-2</v>
      </c>
      <c r="F6" s="293">
        <v>0.64241861616104012</v>
      </c>
      <c r="G6" s="293">
        <v>3.8006884903519818</v>
      </c>
      <c r="H6" s="295">
        <v>45004</v>
      </c>
      <c r="I6" s="296">
        <f t="shared" si="0"/>
        <v>2.4416330404311126E-2</v>
      </c>
      <c r="L6" s="324">
        <v>5.7839505209629632E-2</v>
      </c>
      <c r="M6" s="324">
        <v>4.792294697998508E-2</v>
      </c>
      <c r="N6" s="325">
        <v>1.4162913918015331E-2</v>
      </c>
      <c r="O6" s="325">
        <v>4.8377718971910101E-2</v>
      </c>
      <c r="Q6" s="324">
        <v>5.7839505209629632E-2</v>
      </c>
      <c r="R6" s="325">
        <v>1.4162913918015331E-2</v>
      </c>
      <c r="T6" s="328"/>
      <c r="U6" s="328" t="s">
        <v>146</v>
      </c>
      <c r="V6" s="328" t="s">
        <v>147</v>
      </c>
    </row>
    <row r="7" spans="1:22" x14ac:dyDescent="0.3">
      <c r="A7" s="271" t="s">
        <v>35</v>
      </c>
      <c r="B7" s="272">
        <v>1.984</v>
      </c>
      <c r="C7" s="274">
        <v>9.5465976203999992E-2</v>
      </c>
      <c r="D7" s="275">
        <v>4.8117931554435476</v>
      </c>
      <c r="E7" s="276">
        <v>8.6655646387499997E-3</v>
      </c>
      <c r="F7" s="275">
        <v>0.43677241122731852</v>
      </c>
      <c r="G7" s="275">
        <v>11.016705798616128</v>
      </c>
      <c r="H7" s="277">
        <v>45045</v>
      </c>
      <c r="I7" s="278">
        <f t="shared" si="0"/>
        <v>4.8117931554435479E-2</v>
      </c>
      <c r="L7" s="324">
        <v>3.8450563674918829E-2</v>
      </c>
      <c r="M7" s="324">
        <v>1.0746867809774435E-2</v>
      </c>
      <c r="N7" s="325">
        <v>1.6366473070102194E-2</v>
      </c>
      <c r="O7" s="325">
        <v>7.8753014642203526E-3</v>
      </c>
      <c r="Q7" s="324">
        <v>3.8450563674918829E-2</v>
      </c>
      <c r="R7" s="325">
        <v>1.6366473070102194E-2</v>
      </c>
      <c r="T7" t="s">
        <v>148</v>
      </c>
      <c r="U7">
        <v>3.5104139147676995E-2</v>
      </c>
      <c r="V7">
        <v>3.2701104386462135E-2</v>
      </c>
    </row>
    <row r="8" spans="1:22" x14ac:dyDescent="0.3">
      <c r="A8" s="279" t="s">
        <v>36</v>
      </c>
      <c r="B8" s="280">
        <v>2.0249999999999999</v>
      </c>
      <c r="C8" s="282">
        <v>0.1171249980495</v>
      </c>
      <c r="D8" s="283">
        <v>5.7839505209629634</v>
      </c>
      <c r="E8" s="284">
        <v>9.4235928253125004E-3</v>
      </c>
      <c r="F8" s="283">
        <v>0.46536260865740742</v>
      </c>
      <c r="G8" s="283">
        <v>12.428911161663647</v>
      </c>
      <c r="H8" s="285">
        <v>45045</v>
      </c>
      <c r="I8" s="286">
        <f t="shared" si="0"/>
        <v>5.7839505209629632E-2</v>
      </c>
      <c r="M8" s="324">
        <v>3.0669633617302388E-2</v>
      </c>
      <c r="N8" s="325">
        <v>1.6280268144578312E-2</v>
      </c>
      <c r="O8" s="325">
        <v>1.2289907989089242E-2</v>
      </c>
      <c r="Q8" s="324">
        <v>4.5796617339119383E-2</v>
      </c>
      <c r="R8" s="325">
        <v>1.6280268144578312E-2</v>
      </c>
      <c r="T8" t="s">
        <v>149</v>
      </c>
      <c r="U8">
        <v>1.9421210788284106E-4</v>
      </c>
      <c r="V8">
        <v>2.3262927213504837E-4</v>
      </c>
    </row>
    <row r="9" spans="1:22" x14ac:dyDescent="0.3">
      <c r="A9" s="279" t="s">
        <v>37</v>
      </c>
      <c r="B9" s="280">
        <v>1.8480000000000001</v>
      </c>
      <c r="C9" s="282">
        <v>7.1056641671250004E-2</v>
      </c>
      <c r="D9" s="283">
        <v>3.8450563674918827</v>
      </c>
      <c r="E9" s="284">
        <v>9.1419326221874996E-3</v>
      </c>
      <c r="F9" s="283">
        <v>0.49469332371144475</v>
      </c>
      <c r="G9" s="283">
        <v>7.7726061444376988</v>
      </c>
      <c r="H9" s="285">
        <v>45045</v>
      </c>
      <c r="I9" s="286">
        <f t="shared" si="0"/>
        <v>3.8450563674918829E-2</v>
      </c>
      <c r="N9" s="325">
        <v>3.4453948702562319E-2</v>
      </c>
      <c r="O9" s="325">
        <v>4.2561740354097384E-2</v>
      </c>
      <c r="Q9" s="324">
        <v>3.2583484975625902E-2</v>
      </c>
      <c r="R9" s="325">
        <v>3.4453948702562319E-2</v>
      </c>
      <c r="T9" t="s">
        <v>150</v>
      </c>
      <c r="U9">
        <v>11</v>
      </c>
      <c r="V9">
        <v>22</v>
      </c>
    </row>
    <row r="10" spans="1:22" x14ac:dyDescent="0.3">
      <c r="A10" s="279" t="s">
        <v>38</v>
      </c>
      <c r="B10" s="280">
        <v>2.0110000000000001</v>
      </c>
      <c r="C10" s="282">
        <v>9.6373046376749996E-2</v>
      </c>
      <c r="D10" s="283">
        <v>4.7922946979985079</v>
      </c>
      <c r="E10" s="284">
        <v>8.4232530806250018E-3</v>
      </c>
      <c r="F10" s="283">
        <v>0.4188589299167082</v>
      </c>
      <c r="G10" s="283">
        <v>11.441309605005856</v>
      </c>
      <c r="H10" s="285">
        <v>45045</v>
      </c>
      <c r="I10" s="286">
        <f t="shared" si="0"/>
        <v>4.792294697998508E-2</v>
      </c>
      <c r="N10" s="325">
        <v>6.3932943295208655E-2</v>
      </c>
      <c r="O10" s="325">
        <v>3.8038774552472371E-2</v>
      </c>
      <c r="Q10" s="324">
        <v>2.4416330404311126E-2</v>
      </c>
      <c r="R10" s="325">
        <v>6.3932943295208655E-2</v>
      </c>
      <c r="T10" t="s">
        <v>151</v>
      </c>
      <c r="U10">
        <v>0</v>
      </c>
    </row>
    <row r="11" spans="1:22" x14ac:dyDescent="0.3">
      <c r="A11" s="279" t="s">
        <v>39</v>
      </c>
      <c r="B11" s="280">
        <v>1.9950000000000001</v>
      </c>
      <c r="C11" s="282">
        <v>2.1440001280499998E-2</v>
      </c>
      <c r="D11" s="283">
        <v>1.0746867809774434</v>
      </c>
      <c r="E11" s="284">
        <v>5.5995181921874998E-3</v>
      </c>
      <c r="F11" s="283">
        <v>0.28067760361842103</v>
      </c>
      <c r="G11" s="283">
        <v>3.8289010848135629</v>
      </c>
      <c r="H11" s="285">
        <v>45045</v>
      </c>
      <c r="I11" s="286">
        <f t="shared" si="0"/>
        <v>1.0746867809774435E-2</v>
      </c>
      <c r="N11" s="325">
        <v>1.9121543922762271E-2</v>
      </c>
      <c r="O11" s="325">
        <v>4.1529324627726745E-2</v>
      </c>
      <c r="Q11" s="324">
        <v>4.792294697998508E-2</v>
      </c>
      <c r="R11" s="325">
        <v>1.9121543922762271E-2</v>
      </c>
      <c r="T11" t="s">
        <v>152</v>
      </c>
      <c r="U11">
        <v>22</v>
      </c>
    </row>
    <row r="12" spans="1:22" ht="15" thickBot="1" x14ac:dyDescent="0.35">
      <c r="A12" s="289" t="s">
        <v>40</v>
      </c>
      <c r="B12" s="290">
        <v>2.1760000000000002</v>
      </c>
      <c r="C12" s="292">
        <v>6.6737122751250003E-2</v>
      </c>
      <c r="D12" s="293">
        <v>3.066963361730239</v>
      </c>
      <c r="E12" s="294">
        <v>1.13404762040625E-2</v>
      </c>
      <c r="F12" s="293">
        <v>0.52116159026022513</v>
      </c>
      <c r="G12" s="293">
        <v>5.8848607016469696</v>
      </c>
      <c r="H12" s="295">
        <v>45045</v>
      </c>
      <c r="I12" s="296">
        <f t="shared" si="0"/>
        <v>3.0669633617302388E-2</v>
      </c>
      <c r="N12" s="325">
        <v>4.8123480487998367E-2</v>
      </c>
      <c r="O12" s="325">
        <v>3.1173460359890111E-2</v>
      </c>
      <c r="Q12" s="324">
        <v>1.0746867809774435E-2</v>
      </c>
      <c r="R12" s="325">
        <v>4.8123480487998367E-2</v>
      </c>
      <c r="T12" s="330" t="s">
        <v>153</v>
      </c>
      <c r="U12" s="330">
        <v>0.45227948709057175</v>
      </c>
    </row>
    <row r="13" spans="1:22" x14ac:dyDescent="0.3">
      <c r="A13" s="57" t="s">
        <v>54</v>
      </c>
      <c r="B13" s="58">
        <v>1.75</v>
      </c>
      <c r="C13" s="60">
        <v>6.5470128460624999E-2</v>
      </c>
      <c r="D13" s="61">
        <v>3.7411501977499997</v>
      </c>
      <c r="E13" s="62">
        <v>3.6854199580781252E-3</v>
      </c>
      <c r="F13" s="61">
        <v>0.21059542617589286</v>
      </c>
      <c r="G13" s="61">
        <v>17.764631766624067</v>
      </c>
      <c r="H13" s="63">
        <v>45100</v>
      </c>
      <c r="I13" s="64">
        <f t="shared" si="0"/>
        <v>3.7411501977499997E-2</v>
      </c>
      <c r="N13" s="325">
        <v>5.3229190612098028E-2</v>
      </c>
      <c r="O13" s="325">
        <v>3.0115005225647792E-2</v>
      </c>
      <c r="Q13" s="324">
        <v>3.0669633617302388E-2</v>
      </c>
      <c r="R13" s="325">
        <v>5.3229190612098028E-2</v>
      </c>
      <c r="T13" t="s">
        <v>154</v>
      </c>
      <c r="U13">
        <v>0.32774786846405812</v>
      </c>
    </row>
    <row r="14" spans="1:22" x14ac:dyDescent="0.3">
      <c r="A14" s="21" t="s">
        <v>55</v>
      </c>
      <c r="B14" s="13">
        <v>2.109</v>
      </c>
      <c r="C14" s="16">
        <v>7.1738917170749997E-2</v>
      </c>
      <c r="D14" s="17">
        <v>3.401560795199146</v>
      </c>
      <c r="E14" s="18">
        <v>4.1068464931406246E-3</v>
      </c>
      <c r="F14" s="17">
        <v>0.19472956344905759</v>
      </c>
      <c r="G14" s="17">
        <v>17.468127257877896</v>
      </c>
      <c r="H14" s="35">
        <v>45100</v>
      </c>
      <c r="I14" s="36">
        <f t="shared" si="0"/>
        <v>3.4015607951991461E-2</v>
      </c>
      <c r="K14" s="32" t="s">
        <v>143</v>
      </c>
      <c r="L14" s="326">
        <f>AVERAGE(L3:L13)</f>
        <v>3.880192989966573E-2</v>
      </c>
      <c r="M14" s="326">
        <f>AVERAGE(M3:M13)</f>
        <v>3.2022646854353055E-2</v>
      </c>
      <c r="N14" s="326">
        <f>AVERAGE(N3:N13)</f>
        <v>3.2271320542479581E-2</v>
      </c>
      <c r="O14" s="326">
        <f>AVERAGE(O3:O13)</f>
        <v>3.3130888230444688E-2</v>
      </c>
      <c r="R14" s="325">
        <v>4.1712511737339225E-2</v>
      </c>
      <c r="T14" s="330" t="s">
        <v>155</v>
      </c>
      <c r="U14" s="330">
        <v>1.7171443743802424</v>
      </c>
    </row>
    <row r="15" spans="1:22" x14ac:dyDescent="0.3">
      <c r="A15" s="21" t="s">
        <v>56</v>
      </c>
      <c r="B15" s="13">
        <v>2.359</v>
      </c>
      <c r="C15" s="16">
        <v>4.2194616513437498E-2</v>
      </c>
      <c r="D15" s="17">
        <v>1.7886653884458457</v>
      </c>
      <c r="E15" s="18">
        <v>8.2568382809062486E-3</v>
      </c>
      <c r="F15" s="17">
        <v>0.35001434001298215</v>
      </c>
      <c r="G15" s="17">
        <v>5.1102631634449702</v>
      </c>
      <c r="H15" s="35">
        <v>45100</v>
      </c>
      <c r="I15" s="36">
        <f t="shared" si="0"/>
        <v>1.7886653884458457E-2</v>
      </c>
      <c r="K15" s="339" t="s">
        <v>145</v>
      </c>
      <c r="L15" s="337">
        <f>AVERAGE(L3:M8)</f>
        <v>3.5104139147676995E-2</v>
      </c>
      <c r="M15" s="338"/>
      <c r="N15" s="337">
        <f>AVERAGE(N14:O14)</f>
        <v>3.2701104386462135E-2</v>
      </c>
      <c r="O15" s="338"/>
      <c r="R15" s="325">
        <v>4.8660426133989146E-2</v>
      </c>
      <c r="T15" t="s">
        <v>156</v>
      </c>
      <c r="U15">
        <v>0.65549573692811625</v>
      </c>
    </row>
    <row r="16" spans="1:22" ht="15" thickBot="1" x14ac:dyDescent="0.35">
      <c r="A16" s="21" t="s">
        <v>57</v>
      </c>
      <c r="B16" s="13">
        <v>1.8660000000000001</v>
      </c>
      <c r="C16" s="16">
        <v>7.7835546901874997E-2</v>
      </c>
      <c r="D16" s="17">
        <v>4.1712511737339222</v>
      </c>
      <c r="E16" s="18">
        <v>6.2214054598124999E-3</v>
      </c>
      <c r="F16" s="17">
        <v>0.33340865272307069</v>
      </c>
      <c r="G16" s="17">
        <v>12.510926575137702</v>
      </c>
      <c r="H16" s="35">
        <v>45100</v>
      </c>
      <c r="I16" s="36">
        <f t="shared" si="0"/>
        <v>4.1712511737339225E-2</v>
      </c>
      <c r="K16" s="339"/>
      <c r="L16" s="337">
        <f>AVERAGE(L14:M14)</f>
        <v>3.5412288377009396E-2</v>
      </c>
      <c r="M16" s="338"/>
      <c r="N16" s="337">
        <f>AVERAGE(N14:O14)</f>
        <v>3.2701104386462135E-2</v>
      </c>
      <c r="O16" s="338"/>
      <c r="R16" s="325">
        <v>2.2105599118509095E-2</v>
      </c>
      <c r="T16" s="332" t="s">
        <v>157</v>
      </c>
      <c r="U16" s="332">
        <v>2.0738730679040258</v>
      </c>
      <c r="V16" s="327"/>
    </row>
    <row r="17" spans="1:22" x14ac:dyDescent="0.3">
      <c r="A17" s="21" t="s">
        <v>58</v>
      </c>
      <c r="B17" s="14">
        <v>2.2109999999999999</v>
      </c>
      <c r="C17" s="16">
        <v>0.10758820218224999</v>
      </c>
      <c r="D17" s="17">
        <v>4.866042613398915</v>
      </c>
      <c r="E17" s="18">
        <v>1.4330423351250001E-2</v>
      </c>
      <c r="F17" s="17">
        <v>0.64814216875848041</v>
      </c>
      <c r="G17" s="17">
        <v>7.5076778644411348</v>
      </c>
      <c r="H17" s="35">
        <v>45100</v>
      </c>
      <c r="I17" s="36">
        <f t="shared" si="0"/>
        <v>4.8660426133989146E-2</v>
      </c>
      <c r="R17" s="325">
        <v>4.8377718971910101E-2</v>
      </c>
    </row>
    <row r="18" spans="1:22" ht="15" thickBot="1" x14ac:dyDescent="0.35">
      <c r="A18" s="297" t="s">
        <v>59</v>
      </c>
      <c r="B18" s="298">
        <v>1.8680000000000001</v>
      </c>
      <c r="C18" s="300">
        <v>4.1293259153374992E-2</v>
      </c>
      <c r="D18" s="301">
        <v>2.2105599118509094</v>
      </c>
      <c r="E18" s="302">
        <v>3.2440670218124995E-3</v>
      </c>
      <c r="F18" s="301">
        <v>0.17366525812700745</v>
      </c>
      <c r="G18" s="301">
        <v>12.728855130219827</v>
      </c>
      <c r="H18" s="303">
        <v>45100</v>
      </c>
      <c r="I18" s="304">
        <f t="shared" si="0"/>
        <v>2.2105599118509095E-2</v>
      </c>
      <c r="K18" s="32" t="s">
        <v>142</v>
      </c>
      <c r="L18" s="337">
        <f xml:space="preserve"> MEDIAN(L3:M8)</f>
        <v>3.2583484975625902E-2</v>
      </c>
      <c r="M18" s="337"/>
      <c r="N18" s="337">
        <f>MEDIAN(N3:O13)</f>
        <v>3.4234778327276894E-2</v>
      </c>
      <c r="O18" s="337"/>
      <c r="R18" s="325">
        <v>7.8753014642203526E-3</v>
      </c>
      <c r="T18" t="s">
        <v>159</v>
      </c>
    </row>
    <row r="19" spans="1:22" ht="15" thickBot="1" x14ac:dyDescent="0.35">
      <c r="A19" s="57" t="s">
        <v>63</v>
      </c>
      <c r="B19" s="125">
        <v>2.3479999999999999</v>
      </c>
      <c r="C19" s="60">
        <v>3.3254521879499996E-2</v>
      </c>
      <c r="D19" s="61">
        <v>1.4162913918015332</v>
      </c>
      <c r="E19" s="62">
        <v>1.3559283408750001E-2</v>
      </c>
      <c r="F19" s="61">
        <v>0.57748225761286209</v>
      </c>
      <c r="G19" s="61">
        <v>2.4525279748958102</v>
      </c>
      <c r="H19" s="63">
        <v>45120</v>
      </c>
      <c r="I19" s="64">
        <f t="shared" si="0"/>
        <v>1.4162913918015331E-2</v>
      </c>
      <c r="K19" s="32"/>
      <c r="L19" s="326">
        <f>MEDIAN(L3:L13)</f>
        <v>3.8450563674918829E-2</v>
      </c>
      <c r="M19" s="326">
        <f t="shared" ref="M19:O19" si="1">MEDIAN(M3:M13)</f>
        <v>3.1626559296464143E-2</v>
      </c>
      <c r="N19" s="326">
        <f t="shared" si="1"/>
        <v>3.4015607951991461E-2</v>
      </c>
      <c r="O19" s="326">
        <f t="shared" si="1"/>
        <v>3.8038774552472371E-2</v>
      </c>
      <c r="R19" s="325">
        <v>1.2289907989089242E-2</v>
      </c>
    </row>
    <row r="20" spans="1:22" x14ac:dyDescent="0.3">
      <c r="A20" s="21" t="s">
        <v>64</v>
      </c>
      <c r="B20" s="14">
        <v>2.0059999999999998</v>
      </c>
      <c r="C20" s="16">
        <v>3.2831144978625E-2</v>
      </c>
      <c r="D20" s="17">
        <v>1.6366473070102194</v>
      </c>
      <c r="E20" s="18">
        <v>1.3054441025625E-2</v>
      </c>
      <c r="F20" s="17">
        <v>0.65076974205508487</v>
      </c>
      <c r="G20" s="17">
        <v>2.5149406944487049</v>
      </c>
      <c r="H20" s="35">
        <v>45120</v>
      </c>
      <c r="I20" s="36">
        <f t="shared" si="0"/>
        <v>1.6366473070102194E-2</v>
      </c>
      <c r="R20" s="325">
        <v>4.2561740354097384E-2</v>
      </c>
      <c r="T20" s="328"/>
      <c r="U20" s="328" t="s">
        <v>180</v>
      </c>
      <c r="V20" s="328" t="s">
        <v>181</v>
      </c>
    </row>
    <row r="21" spans="1:22" x14ac:dyDescent="0.3">
      <c r="A21" s="21" t="s">
        <v>65</v>
      </c>
      <c r="B21" s="14">
        <v>1.992</v>
      </c>
      <c r="C21" s="16">
        <v>3.2430294143999998E-2</v>
      </c>
      <c r="D21" s="17">
        <v>1.6280268144578312</v>
      </c>
      <c r="E21" s="18">
        <v>1.3134819616875E-2</v>
      </c>
      <c r="F21" s="17">
        <v>0.65937849482304212</v>
      </c>
      <c r="G21" s="17">
        <v>2.4690323194339934</v>
      </c>
      <c r="H21" s="35">
        <v>45120</v>
      </c>
      <c r="I21" s="36">
        <f t="shared" si="0"/>
        <v>1.6280268144578312E-2</v>
      </c>
      <c r="R21" s="325">
        <v>3.8038774552472371E-2</v>
      </c>
      <c r="T21" t="s">
        <v>148</v>
      </c>
      <c r="U21">
        <v>3.5104139147676995E-2</v>
      </c>
      <c r="V21">
        <v>3.2701104386462135E-2</v>
      </c>
    </row>
    <row r="22" spans="1:22" x14ac:dyDescent="0.3">
      <c r="A22" s="21" t="s">
        <v>66</v>
      </c>
      <c r="B22" s="14">
        <v>2.1360000000000001</v>
      </c>
      <c r="C22" s="16">
        <v>0.10333480772399999</v>
      </c>
      <c r="D22" s="17">
        <v>4.8377718971910104</v>
      </c>
      <c r="E22" s="18">
        <v>8.0501506481250006E-3</v>
      </c>
      <c r="F22" s="17">
        <v>0.37687971199087078</v>
      </c>
      <c r="G22" s="17">
        <v>12.83638185678776</v>
      </c>
      <c r="H22" s="35">
        <v>45120</v>
      </c>
      <c r="I22" s="36">
        <f t="shared" si="0"/>
        <v>4.8377718971910101E-2</v>
      </c>
      <c r="R22" s="325">
        <v>4.1529324627726745E-2</v>
      </c>
      <c r="T22" t="s">
        <v>149</v>
      </c>
      <c r="U22">
        <v>1.9421210788284106E-4</v>
      </c>
      <c r="V22">
        <v>2.3262927213504837E-4</v>
      </c>
    </row>
    <row r="23" spans="1:22" x14ac:dyDescent="0.3">
      <c r="A23" s="21" t="s">
        <v>67</v>
      </c>
      <c r="B23" s="14">
        <v>2.0489999999999999</v>
      </c>
      <c r="C23" s="16">
        <v>1.6136492700187501E-2</v>
      </c>
      <c r="D23" s="17">
        <v>0.78753014642203523</v>
      </c>
      <c r="E23" s="18">
        <v>5.5636888035937504E-3</v>
      </c>
      <c r="F23" s="17">
        <v>0.27153190842331631</v>
      </c>
      <c r="G23" s="17">
        <v>2.9003226581911745</v>
      </c>
      <c r="H23" s="35">
        <v>45120</v>
      </c>
      <c r="I23" s="36">
        <f t="shared" si="0"/>
        <v>7.8753014642203526E-3</v>
      </c>
      <c r="R23" s="325">
        <v>3.1173460359890111E-2</v>
      </c>
      <c r="T23" t="s">
        <v>150</v>
      </c>
      <c r="U23">
        <v>11</v>
      </c>
      <c r="V23">
        <v>22</v>
      </c>
    </row>
    <row r="24" spans="1:22" ht="15" thickBot="1" x14ac:dyDescent="0.35">
      <c r="A24" s="297" t="s">
        <v>68</v>
      </c>
      <c r="B24" s="305">
        <v>2.0449999999999999</v>
      </c>
      <c r="C24" s="300">
        <v>2.5132861837687499E-2</v>
      </c>
      <c r="D24" s="301">
        <v>1.2289907989089242</v>
      </c>
      <c r="E24" s="302">
        <v>6.0400620675000009E-3</v>
      </c>
      <c r="F24" s="301">
        <v>0.29535755831295851</v>
      </c>
      <c r="G24" s="301">
        <v>4.161027081645547</v>
      </c>
      <c r="H24" s="303">
        <v>45120</v>
      </c>
      <c r="I24" s="304">
        <f t="shared" si="0"/>
        <v>1.2289907989089242E-2</v>
      </c>
      <c r="R24" s="325">
        <v>3.0115005225647792E-2</v>
      </c>
      <c r="T24" t="s">
        <v>152</v>
      </c>
      <c r="U24">
        <v>10</v>
      </c>
      <c r="V24">
        <v>21</v>
      </c>
    </row>
    <row r="25" spans="1:22" x14ac:dyDescent="0.3">
      <c r="A25" s="57" t="s">
        <v>60</v>
      </c>
      <c r="B25" s="125">
        <v>2.1659999999999999</v>
      </c>
      <c r="C25" s="60">
        <v>7.4627252889749987E-2</v>
      </c>
      <c r="D25" s="61">
        <v>3.4453948702562318</v>
      </c>
      <c r="E25" s="62">
        <v>7.8202946596874993E-3</v>
      </c>
      <c r="F25" s="61">
        <v>0.36104776822195289</v>
      </c>
      <c r="G25" s="61">
        <v>9.5427673939759341</v>
      </c>
      <c r="H25" s="63">
        <v>45134</v>
      </c>
      <c r="I25" s="64">
        <f t="shared" si="0"/>
        <v>3.4453948702562319E-2</v>
      </c>
      <c r="T25" s="330" t="s">
        <v>160</v>
      </c>
      <c r="U25" s="330">
        <v>0.83485670612464902</v>
      </c>
    </row>
    <row r="26" spans="1:22" x14ac:dyDescent="0.3">
      <c r="A26" s="21" t="s">
        <v>61</v>
      </c>
      <c r="B26" s="14">
        <v>1.9410000000000001</v>
      </c>
      <c r="C26" s="16">
        <v>0.124093842936</v>
      </c>
      <c r="D26" s="17">
        <v>6.3932943295208657</v>
      </c>
      <c r="E26" s="18">
        <v>8.646821086875001E-3</v>
      </c>
      <c r="F26" s="17">
        <v>0.44548279685085013</v>
      </c>
      <c r="G26" s="17">
        <v>14.35138320652452</v>
      </c>
      <c r="H26" s="35">
        <v>45134</v>
      </c>
      <c r="I26" s="36">
        <f t="shared" si="0"/>
        <v>6.3932943295208655E-2</v>
      </c>
      <c r="Q26" s="315"/>
      <c r="R26" s="315"/>
      <c r="T26" t="s">
        <v>161</v>
      </c>
      <c r="U26">
        <v>0.39817739333655444</v>
      </c>
    </row>
    <row r="27" spans="1:22" ht="15" thickBot="1" x14ac:dyDescent="0.35">
      <c r="A27" s="21" t="s">
        <v>43</v>
      </c>
      <c r="B27" s="14">
        <v>2.0779999999999998</v>
      </c>
      <c r="C27" s="16">
        <v>3.9734568271499994E-2</v>
      </c>
      <c r="D27" s="17">
        <v>1.912154392276227</v>
      </c>
      <c r="E27" s="18">
        <v>6.7338353981250005E-3</v>
      </c>
      <c r="F27" s="17">
        <v>0.32405367652189609</v>
      </c>
      <c r="G27" s="17">
        <v>5.9007335229138311</v>
      </c>
      <c r="H27" s="35">
        <v>45134</v>
      </c>
      <c r="I27" s="36">
        <f t="shared" si="0"/>
        <v>1.9121543922762271E-2</v>
      </c>
      <c r="T27" s="332" t="s">
        <v>162</v>
      </c>
      <c r="U27" s="332">
        <v>0.36184662174130539</v>
      </c>
      <c r="V27" s="327"/>
    </row>
    <row r="28" spans="1:22" x14ac:dyDescent="0.3">
      <c r="A28" s="21" t="s">
        <v>62</v>
      </c>
      <c r="B28" s="13">
        <v>2.105</v>
      </c>
      <c r="C28" s="16">
        <v>8.9592463445374998E-2</v>
      </c>
      <c r="D28" s="17">
        <v>4.2561740354097388</v>
      </c>
      <c r="E28" s="18">
        <v>4.0582605854531254E-3</v>
      </c>
      <c r="F28" s="17">
        <v>0.19279147674361641</v>
      </c>
      <c r="G28" s="17">
        <v>22.076567425591165</v>
      </c>
      <c r="H28" s="35">
        <v>45134</v>
      </c>
      <c r="I28" s="36">
        <f t="shared" si="0"/>
        <v>4.2561740354097384E-2</v>
      </c>
    </row>
    <row r="29" spans="1:22" ht="15" thickBot="1" x14ac:dyDescent="0.35">
      <c r="A29" s="21" t="s">
        <v>44</v>
      </c>
      <c r="B29" s="14">
        <v>1.901</v>
      </c>
      <c r="C29" s="16">
        <v>7.2311710424249984E-2</v>
      </c>
      <c r="D29" s="17">
        <v>3.8038774552472372</v>
      </c>
      <c r="E29" s="18">
        <v>7.4870013290625004E-3</v>
      </c>
      <c r="F29" s="17">
        <v>0.39384541446935828</v>
      </c>
      <c r="G29" s="17">
        <v>9.6583007329724406</v>
      </c>
      <c r="H29" s="35">
        <v>45134</v>
      </c>
      <c r="I29" s="36">
        <f t="shared" si="0"/>
        <v>3.8038774552472371E-2</v>
      </c>
    </row>
    <row r="30" spans="1:22" ht="15" thickBot="1" x14ac:dyDescent="0.35">
      <c r="A30" s="297" t="s">
        <v>45</v>
      </c>
      <c r="B30" s="305">
        <v>1.742</v>
      </c>
      <c r="C30" s="300">
        <v>7.2344083501499984E-2</v>
      </c>
      <c r="D30" s="301">
        <v>4.1529324627726742</v>
      </c>
      <c r="E30" s="302">
        <v>1.59767045325E-2</v>
      </c>
      <c r="F30" s="301">
        <v>0.91714721770952934</v>
      </c>
      <c r="G30" s="301">
        <v>4.5280979788001208</v>
      </c>
      <c r="H30" s="303">
        <v>45134</v>
      </c>
      <c r="I30" s="304">
        <f t="shared" si="0"/>
        <v>4.1529324627726745E-2</v>
      </c>
      <c r="K30" s="329" t="s">
        <v>176</v>
      </c>
      <c r="L30" s="329"/>
      <c r="N30" s="329" t="s">
        <v>177</v>
      </c>
      <c r="O30" s="329"/>
    </row>
    <row r="31" spans="1:22" x14ac:dyDescent="0.3">
      <c r="A31" s="57" t="s">
        <v>76</v>
      </c>
      <c r="B31" s="58">
        <v>2.4580000000000002</v>
      </c>
      <c r="C31" s="60">
        <v>0.1182875150395</v>
      </c>
      <c r="D31" s="61">
        <v>4.8123480487998371</v>
      </c>
      <c r="E31" s="62">
        <v>5.08671067303125E-3</v>
      </c>
      <c r="F31" s="61">
        <v>0.20694510467987184</v>
      </c>
      <c r="G31" s="61">
        <v>23.254225105948599</v>
      </c>
      <c r="H31" s="63">
        <v>45146</v>
      </c>
      <c r="I31" s="64">
        <f t="shared" si="0"/>
        <v>4.8123480487998367E-2</v>
      </c>
    </row>
    <row r="32" spans="1:22" x14ac:dyDescent="0.3">
      <c r="A32" s="21" t="s">
        <v>80</v>
      </c>
      <c r="B32" s="13">
        <v>1.9279999999999999</v>
      </c>
      <c r="C32" s="16">
        <v>0.102625879500125</v>
      </c>
      <c r="D32" s="17">
        <v>5.3229190612098032</v>
      </c>
      <c r="E32" s="18">
        <v>4.3786440464062496E-3</v>
      </c>
      <c r="F32" s="17">
        <v>0.2271080936932702</v>
      </c>
      <c r="G32" s="17">
        <v>23.437821940414334</v>
      </c>
      <c r="H32" s="35">
        <v>45146</v>
      </c>
      <c r="I32" s="36">
        <f t="shared" si="0"/>
        <v>5.3229190612098028E-2</v>
      </c>
      <c r="K32" t="s">
        <v>148</v>
      </c>
      <c r="L32">
        <v>3.5104139147676995E-2</v>
      </c>
      <c r="N32" t="s">
        <v>148</v>
      </c>
      <c r="O32">
        <v>3.2701104386462135E-2</v>
      </c>
    </row>
    <row r="33" spans="1:15" x14ac:dyDescent="0.3">
      <c r="A33" s="21" t="s">
        <v>77</v>
      </c>
      <c r="B33" s="14">
        <v>2.1779999999999999</v>
      </c>
      <c r="C33" s="16">
        <v>0.32170648487100001</v>
      </c>
      <c r="D33" s="17">
        <v>14.77072933292011</v>
      </c>
      <c r="E33" s="18">
        <v>1.763577148875E-2</v>
      </c>
      <c r="F33" s="17">
        <v>0.80972320884986226</v>
      </c>
      <c r="G33" s="17">
        <v>18.241701820428958</v>
      </c>
      <c r="H33" s="35">
        <v>45146</v>
      </c>
      <c r="I33" s="36">
        <f>C33/B33</f>
        <v>0.1477072933292011</v>
      </c>
      <c r="K33" t="s">
        <v>163</v>
      </c>
      <c r="L33">
        <v>4.2018622265808962E-3</v>
      </c>
      <c r="N33" t="s">
        <v>163</v>
      </c>
      <c r="O33">
        <v>3.2517776406637E-3</v>
      </c>
    </row>
    <row r="34" spans="1:15" x14ac:dyDescent="0.3">
      <c r="A34" s="21" t="s">
        <v>78</v>
      </c>
      <c r="B34" s="13">
        <v>2.093</v>
      </c>
      <c r="C34" s="16">
        <v>6.5246052533249999E-2</v>
      </c>
      <c r="D34" s="17">
        <v>3.1173460359890113</v>
      </c>
      <c r="E34" s="18">
        <v>3.5472578961093749E-3</v>
      </c>
      <c r="F34" s="17">
        <v>0.16948198261392142</v>
      </c>
      <c r="G34" s="17">
        <v>18.393377206887532</v>
      </c>
      <c r="H34" s="35">
        <v>45146</v>
      </c>
      <c r="I34" s="36">
        <f t="shared" si="0"/>
        <v>3.1173460359890111E-2</v>
      </c>
      <c r="K34" t="s">
        <v>164</v>
      </c>
      <c r="L34">
        <v>3.2583484975625902E-2</v>
      </c>
      <c r="N34" t="s">
        <v>164</v>
      </c>
      <c r="O34">
        <v>3.4234778327276894E-2</v>
      </c>
    </row>
    <row r="35" spans="1:15" ht="15" thickBot="1" x14ac:dyDescent="0.35">
      <c r="A35" s="297" t="s">
        <v>79</v>
      </c>
      <c r="B35" s="305">
        <v>2.0840000000000001</v>
      </c>
      <c r="C35" s="300">
        <v>6.2759670890250002E-2</v>
      </c>
      <c r="D35" s="301">
        <v>3.0115005225647793</v>
      </c>
      <c r="E35" s="302">
        <v>7.5660358650000009E-3</v>
      </c>
      <c r="F35" s="301">
        <v>0.36305354438579657</v>
      </c>
      <c r="G35" s="301">
        <v>8.2949211462996413</v>
      </c>
      <c r="H35" s="303">
        <v>45146</v>
      </c>
      <c r="I35" s="304">
        <f t="shared" si="0"/>
        <v>3.0115005225647792E-2</v>
      </c>
      <c r="K35" t="s">
        <v>165</v>
      </c>
      <c r="L35" t="e">
        <v>#N/A</v>
      </c>
      <c r="N35" t="s">
        <v>165</v>
      </c>
      <c r="O35" t="e">
        <v>#N/A</v>
      </c>
    </row>
    <row r="36" spans="1:15" x14ac:dyDescent="0.3">
      <c r="K36" t="s">
        <v>166</v>
      </c>
      <c r="L36">
        <v>1.3936000426336139E-2</v>
      </c>
      <c r="N36" t="s">
        <v>166</v>
      </c>
      <c r="O36">
        <v>1.5252189093210468E-2</v>
      </c>
    </row>
    <row r="37" spans="1:15" x14ac:dyDescent="0.3">
      <c r="I37" s="315"/>
      <c r="K37" t="s">
        <v>167</v>
      </c>
      <c r="L37">
        <v>1.9421210788284106E-4</v>
      </c>
      <c r="N37" t="s">
        <v>167</v>
      </c>
      <c r="O37">
        <v>2.3262927213504837E-4</v>
      </c>
    </row>
    <row r="38" spans="1:15" x14ac:dyDescent="0.3">
      <c r="K38" s="330" t="s">
        <v>168</v>
      </c>
      <c r="L38" s="330">
        <v>-0.58388498219898066</v>
      </c>
      <c r="N38" s="330" t="s">
        <v>168</v>
      </c>
      <c r="O38" s="330">
        <v>-0.85160074372777483</v>
      </c>
    </row>
    <row r="39" spans="1:15" x14ac:dyDescent="0.3">
      <c r="K39" s="330" t="s">
        <v>169</v>
      </c>
      <c r="L39" s="330">
        <v>-5.7064657840578417E-2</v>
      </c>
      <c r="N39" s="330" t="s">
        <v>169</v>
      </c>
      <c r="O39" s="330">
        <v>0.10948740809552054</v>
      </c>
    </row>
    <row r="40" spans="1:15" x14ac:dyDescent="0.3">
      <c r="K40" t="s">
        <v>170</v>
      </c>
      <c r="L40">
        <v>4.7092637399855197E-2</v>
      </c>
      <c r="N40" t="s">
        <v>170</v>
      </c>
      <c r="O40">
        <v>5.6057641830988304E-2</v>
      </c>
    </row>
    <row r="41" spans="1:15" x14ac:dyDescent="0.3">
      <c r="K41" t="s">
        <v>171</v>
      </c>
      <c r="L41">
        <v>1.0746867809774435E-2</v>
      </c>
      <c r="N41" t="s">
        <v>171</v>
      </c>
      <c r="O41">
        <v>7.8753014642203526E-3</v>
      </c>
    </row>
    <row r="42" spans="1:15" x14ac:dyDescent="0.3">
      <c r="K42" t="s">
        <v>172</v>
      </c>
      <c r="L42">
        <v>5.7839505209629632E-2</v>
      </c>
      <c r="N42" t="s">
        <v>172</v>
      </c>
      <c r="O42">
        <v>6.3932943295208655E-2</v>
      </c>
    </row>
    <row r="43" spans="1:15" x14ac:dyDescent="0.3">
      <c r="K43" t="s">
        <v>173</v>
      </c>
      <c r="L43">
        <v>0.38614553062444695</v>
      </c>
      <c r="N43" t="s">
        <v>173</v>
      </c>
      <c r="O43">
        <v>0.71942429650216699</v>
      </c>
    </row>
    <row r="44" spans="1:15" x14ac:dyDescent="0.3">
      <c r="K44" s="330" t="s">
        <v>174</v>
      </c>
      <c r="L44" s="330">
        <v>11</v>
      </c>
      <c r="N44" s="330" t="s">
        <v>174</v>
      </c>
      <c r="O44" s="330">
        <v>22</v>
      </c>
    </row>
    <row r="45" spans="1:15" ht="15" thickBot="1" x14ac:dyDescent="0.35">
      <c r="K45" s="327" t="s">
        <v>175</v>
      </c>
      <c r="L45" s="327">
        <v>9.3623324777384487E-3</v>
      </c>
      <c r="N45" s="327" t="s">
        <v>175</v>
      </c>
      <c r="O45" s="327">
        <v>6.7624418015001415E-3</v>
      </c>
    </row>
    <row r="47" spans="1:15" x14ac:dyDescent="0.3">
      <c r="K47" t="s">
        <v>178</v>
      </c>
      <c r="L47">
        <f>(L44/6)*(L39^2+(L38^2)/4)</f>
        <v>0.16222578768703685</v>
      </c>
      <c r="N47" t="s">
        <v>178</v>
      </c>
      <c r="O47">
        <f t="shared" ref="O47" si="2">(O44/6)*(O39^2+(O38^2)/4)</f>
        <v>0.70874264710663282</v>
      </c>
    </row>
    <row r="48" spans="1:15" x14ac:dyDescent="0.3">
      <c r="K48" s="331" t="s">
        <v>179</v>
      </c>
      <c r="L48" s="331">
        <f>_xlfn.CHISQ.DIST.RT(L47, 2)</f>
        <v>0.92208958733077973</v>
      </c>
      <c r="N48" s="331" t="s">
        <v>179</v>
      </c>
      <c r="O48" s="331">
        <f>_xlfn.CHISQ.DIST.RT(O47, 2)</f>
        <v>0.701614393030218</v>
      </c>
    </row>
  </sheetData>
  <mergeCells count="8">
    <mergeCell ref="L1:O1"/>
    <mergeCell ref="L16:M16"/>
    <mergeCell ref="N16:O16"/>
    <mergeCell ref="K15:K16"/>
    <mergeCell ref="L18:M18"/>
    <mergeCell ref="N18:O18"/>
    <mergeCell ref="L15:M15"/>
    <mergeCell ref="N15:O1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Composite Samples</vt:lpstr>
      <vt:lpstr>Seasonal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2025-04-17T22:52:56Z</dcterms:modified>
</cp:coreProperties>
</file>