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Bed_Carbon\LOI\"/>
    </mc:Choice>
  </mc:AlternateContent>
  <xr:revisionPtr revIDLastSave="0" documentId="13_ncr:1_{A2322B6B-5F8D-4C5B-86F3-79C1AAB7DA0B}" xr6:coauthVersionLast="47" xr6:coauthVersionMax="47" xr10:uidLastSave="{00000000-0000-0000-0000-000000000000}"/>
  <bookViews>
    <workbookView xWindow="8115" yWindow="1005" windowWidth="17280" windowHeight="8880" activeTab="2" xr2:uid="{40790540-4C63-4CEC-9F22-266E269E9D86}"/>
  </bookViews>
  <sheets>
    <sheet name="weights and percentages" sheetId="1" r:id="rId1"/>
    <sheet name="delta analysis" sheetId="2" r:id="rId2"/>
    <sheet name="lumping small sizes" sheetId="3" r:id="rId3"/>
    <sheet name="lump by basket pair" sheetId="4" r:id="rId4"/>
    <sheet name="lump by basket gro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" i="4" l="1"/>
  <c r="X56" i="1"/>
  <c r="Q72" i="4" l="1"/>
  <c r="O72" i="4"/>
  <c r="P72" i="4"/>
  <c r="S71" i="4"/>
  <c r="Q10" i="4" l="1"/>
  <c r="Y58" i="4"/>
  <c r="X58" i="4"/>
  <c r="J3" i="3"/>
  <c r="S4" i="4"/>
  <c r="R4" i="4"/>
  <c r="Q4" i="4"/>
  <c r="K3" i="3"/>
  <c r="Y30" i="1"/>
  <c r="W30" i="1"/>
  <c r="Z58" i="4" l="1"/>
  <c r="V57" i="4" l="1"/>
  <c r="U57" i="4"/>
  <c r="V58" i="4"/>
  <c r="U58" i="4"/>
  <c r="R58" i="4"/>
  <c r="P63" i="4"/>
  <c r="O63" i="4"/>
  <c r="O58" i="4"/>
  <c r="Q58" i="4" s="1"/>
  <c r="O57" i="4"/>
  <c r="Q57" i="4" s="1"/>
  <c r="O60" i="4"/>
  <c r="P58" i="4"/>
  <c r="P57" i="4"/>
  <c r="W12" i="5" l="1"/>
  <c r="V18" i="5"/>
  <c r="V17" i="5"/>
  <c r="V16" i="5"/>
  <c r="V15" i="5"/>
  <c r="V14" i="5"/>
  <c r="V13" i="5"/>
  <c r="V12" i="5"/>
  <c r="P12" i="5"/>
  <c r="Q12" i="5"/>
  <c r="R12" i="5"/>
  <c r="S12" i="5"/>
  <c r="T12" i="5"/>
  <c r="U12" i="5"/>
  <c r="P13" i="5"/>
  <c r="Q13" i="5"/>
  <c r="R13" i="5"/>
  <c r="S13" i="5"/>
  <c r="T13" i="5"/>
  <c r="U13" i="5"/>
  <c r="W13" i="5"/>
  <c r="X13" i="5"/>
  <c r="P14" i="5"/>
  <c r="Q14" i="5"/>
  <c r="R14" i="5"/>
  <c r="S14" i="5"/>
  <c r="T14" i="5"/>
  <c r="U14" i="5"/>
  <c r="W14" i="5"/>
  <c r="X14" i="5"/>
  <c r="P15" i="5"/>
  <c r="Q15" i="5"/>
  <c r="R15" i="5"/>
  <c r="S15" i="5"/>
  <c r="T15" i="5"/>
  <c r="U15" i="5"/>
  <c r="W15" i="5"/>
  <c r="P16" i="5"/>
  <c r="Q16" i="5"/>
  <c r="R16" i="5"/>
  <c r="S16" i="5"/>
  <c r="T16" i="5"/>
  <c r="U16" i="5"/>
  <c r="W16" i="5"/>
  <c r="X16" i="5"/>
  <c r="P17" i="5"/>
  <c r="Q17" i="5"/>
  <c r="R17" i="5"/>
  <c r="S17" i="5"/>
  <c r="T17" i="5"/>
  <c r="U17" i="5"/>
  <c r="W17" i="5"/>
  <c r="P18" i="5"/>
  <c r="Q18" i="5"/>
  <c r="R18" i="5"/>
  <c r="S18" i="5"/>
  <c r="T18" i="5"/>
  <c r="U18" i="5"/>
  <c r="W18" i="5"/>
  <c r="X18" i="5"/>
  <c r="O18" i="5"/>
  <c r="O17" i="5"/>
  <c r="O16" i="5"/>
  <c r="O15" i="5"/>
  <c r="O14" i="5"/>
  <c r="O13" i="5"/>
  <c r="O12" i="5"/>
  <c r="X9" i="5"/>
  <c r="V9" i="5"/>
  <c r="V8" i="5"/>
  <c r="V7" i="5"/>
  <c r="V6" i="5"/>
  <c r="V5" i="5"/>
  <c r="V4" i="5"/>
  <c r="V3" i="5"/>
  <c r="P3" i="5"/>
  <c r="Q3" i="5"/>
  <c r="R3" i="5"/>
  <c r="S3" i="5"/>
  <c r="T3" i="5"/>
  <c r="U3" i="5"/>
  <c r="P4" i="5"/>
  <c r="Q4" i="5"/>
  <c r="R4" i="5"/>
  <c r="S4" i="5"/>
  <c r="T4" i="5"/>
  <c r="U4" i="5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P9" i="5"/>
  <c r="Q9" i="5"/>
  <c r="R9" i="5"/>
  <c r="S9" i="5"/>
  <c r="T9" i="5"/>
  <c r="U9" i="5"/>
  <c r="O9" i="5"/>
  <c r="O8" i="5"/>
  <c r="O7" i="5"/>
  <c r="O6" i="5"/>
  <c r="O5" i="5"/>
  <c r="O4" i="5"/>
  <c r="O3" i="5"/>
  <c r="L3" i="5"/>
  <c r="X3" i="5" s="1"/>
  <c r="L52" i="5"/>
  <c r="K52" i="5"/>
  <c r="L51" i="5"/>
  <c r="K51" i="5"/>
  <c r="L50" i="5"/>
  <c r="K50" i="5"/>
  <c r="L49" i="5"/>
  <c r="X17" i="5" s="1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X15" i="5" s="1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X12" i="5" s="1"/>
  <c r="K31" i="5"/>
  <c r="L25" i="5"/>
  <c r="K25" i="5"/>
  <c r="L24" i="5"/>
  <c r="K24" i="5"/>
  <c r="L23" i="5"/>
  <c r="K23" i="5"/>
  <c r="W9" i="5" s="1"/>
  <c r="L22" i="5"/>
  <c r="K22" i="5"/>
  <c r="L21" i="5"/>
  <c r="K21" i="5"/>
  <c r="L20" i="5"/>
  <c r="K20" i="5"/>
  <c r="L19" i="5"/>
  <c r="X8" i="5" s="1"/>
  <c r="K19" i="5"/>
  <c r="W8" i="5" s="1"/>
  <c r="L18" i="5"/>
  <c r="K18" i="5"/>
  <c r="L17" i="5"/>
  <c r="K17" i="5"/>
  <c r="L16" i="5"/>
  <c r="K16" i="5"/>
  <c r="L15" i="5"/>
  <c r="X7" i="5" s="1"/>
  <c r="K15" i="5"/>
  <c r="W7" i="5" s="1"/>
  <c r="L14" i="5"/>
  <c r="K14" i="5"/>
  <c r="L13" i="5"/>
  <c r="K13" i="5"/>
  <c r="L12" i="5"/>
  <c r="K12" i="5"/>
  <c r="L11" i="5"/>
  <c r="X6" i="5" s="1"/>
  <c r="K11" i="5"/>
  <c r="W6" i="5" s="1"/>
  <c r="L10" i="5"/>
  <c r="K10" i="5"/>
  <c r="L9" i="5"/>
  <c r="X5" i="5" s="1"/>
  <c r="K9" i="5"/>
  <c r="W5" i="5" s="1"/>
  <c r="L8" i="5"/>
  <c r="K8" i="5"/>
  <c r="L7" i="5"/>
  <c r="X4" i="5" s="1"/>
  <c r="K7" i="5"/>
  <c r="W4" i="5" s="1"/>
  <c r="L6" i="5"/>
  <c r="K6" i="5"/>
  <c r="L5" i="5"/>
  <c r="K5" i="5"/>
  <c r="L4" i="5"/>
  <c r="K4" i="5"/>
  <c r="K3" i="5"/>
  <c r="W3" i="5" s="1"/>
  <c r="Q6" i="4"/>
  <c r="AC78" i="4"/>
  <c r="Z78" i="4"/>
  <c r="W79" i="4"/>
  <c r="W73" i="4"/>
  <c r="W71" i="4"/>
  <c r="Q78" i="4"/>
  <c r="Q76" i="4"/>
  <c r="Y80" i="4"/>
  <c r="V71" i="4"/>
  <c r="Y71" i="4"/>
  <c r="Z71" i="4" s="1"/>
  <c r="S72" i="4"/>
  <c r="V72" i="4"/>
  <c r="Y72" i="4"/>
  <c r="S73" i="4"/>
  <c r="V73" i="4"/>
  <c r="Y73" i="4"/>
  <c r="S74" i="4"/>
  <c r="V74" i="4"/>
  <c r="Y74" i="4"/>
  <c r="S75" i="4"/>
  <c r="V75" i="4"/>
  <c r="Y75" i="4"/>
  <c r="S76" i="4"/>
  <c r="V76" i="4"/>
  <c r="Y76" i="4"/>
  <c r="S77" i="4"/>
  <c r="V77" i="4"/>
  <c r="Y77" i="4"/>
  <c r="S78" i="4"/>
  <c r="V78" i="4"/>
  <c r="Y78" i="4"/>
  <c r="S79" i="4"/>
  <c r="V79" i="4"/>
  <c r="Y79" i="4"/>
  <c r="S80" i="4"/>
  <c r="V80" i="4"/>
  <c r="P80" i="4"/>
  <c r="P79" i="4"/>
  <c r="P78" i="4"/>
  <c r="P77" i="4"/>
  <c r="P76" i="4"/>
  <c r="P75" i="4"/>
  <c r="P74" i="4"/>
  <c r="P73" i="4"/>
  <c r="O71" i="4"/>
  <c r="P71" i="4"/>
  <c r="U72" i="4"/>
  <c r="W72" i="4" s="1"/>
  <c r="R71" i="4"/>
  <c r="T71" i="4" s="1"/>
  <c r="U71" i="4"/>
  <c r="X71" i="4"/>
  <c r="R72" i="4"/>
  <c r="T72" i="4" s="1"/>
  <c r="X72" i="4"/>
  <c r="Z72" i="4" s="1"/>
  <c r="R73" i="4"/>
  <c r="T73" i="4" s="1"/>
  <c r="U73" i="4"/>
  <c r="X73" i="4"/>
  <c r="Z73" i="4" s="1"/>
  <c r="R74" i="4"/>
  <c r="T74" i="4" s="1"/>
  <c r="U74" i="4"/>
  <c r="W74" i="4" s="1"/>
  <c r="X74" i="4"/>
  <c r="Z74" i="4" s="1"/>
  <c r="R75" i="4"/>
  <c r="U75" i="4"/>
  <c r="W75" i="4" s="1"/>
  <c r="X75" i="4"/>
  <c r="Z75" i="4" s="1"/>
  <c r="R76" i="4"/>
  <c r="T76" i="4" s="1"/>
  <c r="U76" i="4"/>
  <c r="W76" i="4" s="1"/>
  <c r="X76" i="4"/>
  <c r="Z76" i="4" s="1"/>
  <c r="R77" i="4"/>
  <c r="T77" i="4" s="1"/>
  <c r="U77" i="4"/>
  <c r="W77" i="4" s="1"/>
  <c r="X77" i="4"/>
  <c r="Z77" i="4" s="1"/>
  <c r="R78" i="4"/>
  <c r="T78" i="4" s="1"/>
  <c r="U78" i="4"/>
  <c r="W78" i="4" s="1"/>
  <c r="X78" i="4"/>
  <c r="R79" i="4"/>
  <c r="T79" i="4" s="1"/>
  <c r="U79" i="4"/>
  <c r="X79" i="4"/>
  <c r="Z79" i="4" s="1"/>
  <c r="R80" i="4"/>
  <c r="T80" i="4" s="1"/>
  <c r="U80" i="4"/>
  <c r="W80" i="4" s="1"/>
  <c r="X80" i="4"/>
  <c r="Z80" i="4" s="1"/>
  <c r="O80" i="4"/>
  <c r="Q80" i="4" s="1"/>
  <c r="O79" i="4"/>
  <c r="Q79" i="4" s="1"/>
  <c r="O78" i="4"/>
  <c r="O77" i="4"/>
  <c r="Q77" i="4" s="1"/>
  <c r="O76" i="4"/>
  <c r="O75" i="4"/>
  <c r="Q75" i="4" s="1"/>
  <c r="O74" i="4"/>
  <c r="Q74" i="4" s="1"/>
  <c r="O73" i="4"/>
  <c r="Q73" i="4" s="1"/>
  <c r="X57" i="4"/>
  <c r="X59" i="4"/>
  <c r="X60" i="4"/>
  <c r="X61" i="4"/>
  <c r="X62" i="4"/>
  <c r="X63" i="4"/>
  <c r="X64" i="4"/>
  <c r="X65" i="4"/>
  <c r="X66" i="4"/>
  <c r="X67" i="4"/>
  <c r="Y59" i="4"/>
  <c r="Y60" i="4"/>
  <c r="Y61" i="4"/>
  <c r="Y62" i="4"/>
  <c r="Z62" i="4" s="1"/>
  <c r="Y63" i="4"/>
  <c r="Y64" i="4"/>
  <c r="Y65" i="4"/>
  <c r="Y66" i="4"/>
  <c r="Z66" i="4" s="1"/>
  <c r="Y67" i="4"/>
  <c r="V59" i="4"/>
  <c r="V60" i="4"/>
  <c r="V61" i="4"/>
  <c r="V62" i="4"/>
  <c r="V63" i="4"/>
  <c r="V64" i="4"/>
  <c r="V65" i="4"/>
  <c r="V66" i="4"/>
  <c r="V67" i="4"/>
  <c r="S59" i="4"/>
  <c r="S60" i="4"/>
  <c r="S61" i="4"/>
  <c r="S62" i="4"/>
  <c r="S63" i="4"/>
  <c r="S64" i="4"/>
  <c r="T64" i="4" s="1"/>
  <c r="S65" i="4"/>
  <c r="S66" i="4"/>
  <c r="S67" i="4"/>
  <c r="P67" i="4"/>
  <c r="P66" i="4"/>
  <c r="P65" i="4"/>
  <c r="P64" i="4"/>
  <c r="Q63" i="4"/>
  <c r="P62" i="4"/>
  <c r="P61" i="4"/>
  <c r="P60" i="4"/>
  <c r="P59" i="4"/>
  <c r="R59" i="4"/>
  <c r="T59" i="4" s="1"/>
  <c r="U59" i="4"/>
  <c r="R60" i="4"/>
  <c r="U60" i="4"/>
  <c r="R61" i="4"/>
  <c r="U61" i="4"/>
  <c r="R62" i="4"/>
  <c r="T62" i="4" s="1"/>
  <c r="U62" i="4"/>
  <c r="R63" i="4"/>
  <c r="T63" i="4" s="1"/>
  <c r="U63" i="4"/>
  <c r="W63" i="4" s="1"/>
  <c r="R64" i="4"/>
  <c r="U64" i="4"/>
  <c r="R65" i="4"/>
  <c r="T65" i="4" s="1"/>
  <c r="U65" i="4"/>
  <c r="R66" i="4"/>
  <c r="U66" i="4"/>
  <c r="W66" i="4" s="1"/>
  <c r="R67" i="4"/>
  <c r="T67" i="4" s="1"/>
  <c r="U67" i="4"/>
  <c r="O67" i="4"/>
  <c r="Q67" i="4" s="1"/>
  <c r="O66" i="4"/>
  <c r="O65" i="4"/>
  <c r="Q65" i="4" s="1"/>
  <c r="O64" i="4"/>
  <c r="O62" i="4"/>
  <c r="O61" i="4"/>
  <c r="Q61" i="4" s="1"/>
  <c r="Q60" i="4"/>
  <c r="O59" i="4"/>
  <c r="S58" i="4"/>
  <c r="T58" i="4" s="1"/>
  <c r="W58" i="4"/>
  <c r="R57" i="4"/>
  <c r="Y57" i="4"/>
  <c r="S57" i="4"/>
  <c r="P4" i="4"/>
  <c r="U26" i="4"/>
  <c r="P26" i="4"/>
  <c r="Q26" i="4"/>
  <c r="R26" i="4"/>
  <c r="S26" i="4"/>
  <c r="T26" i="4"/>
  <c r="O26" i="4"/>
  <c r="P25" i="4"/>
  <c r="Q25" i="4"/>
  <c r="R25" i="4"/>
  <c r="S25" i="4"/>
  <c r="T25" i="4"/>
  <c r="U25" i="4"/>
  <c r="O25" i="4"/>
  <c r="P24" i="4"/>
  <c r="Q24" i="4"/>
  <c r="R24" i="4"/>
  <c r="S24" i="4"/>
  <c r="T24" i="4"/>
  <c r="U24" i="4"/>
  <c r="O24" i="4"/>
  <c r="P23" i="4"/>
  <c r="Q23" i="4"/>
  <c r="R23" i="4"/>
  <c r="S23" i="4"/>
  <c r="T23" i="4"/>
  <c r="U23" i="4"/>
  <c r="O23" i="4"/>
  <c r="O22" i="4"/>
  <c r="O21" i="4"/>
  <c r="O20" i="4"/>
  <c r="O19" i="4"/>
  <c r="O18" i="4"/>
  <c r="O17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Q8" i="4"/>
  <c r="P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O14" i="4"/>
  <c r="O13" i="4"/>
  <c r="O12" i="4"/>
  <c r="O11" i="4"/>
  <c r="O10" i="4"/>
  <c r="O9" i="4"/>
  <c r="P9" i="4"/>
  <c r="Q9" i="4"/>
  <c r="R9" i="4"/>
  <c r="S9" i="4"/>
  <c r="T9" i="4"/>
  <c r="U9" i="4"/>
  <c r="P8" i="4"/>
  <c r="R8" i="4"/>
  <c r="S8" i="4"/>
  <c r="T8" i="4"/>
  <c r="U8" i="4"/>
  <c r="O8" i="4"/>
  <c r="P7" i="4"/>
  <c r="Q7" i="4"/>
  <c r="R7" i="4"/>
  <c r="S7" i="4"/>
  <c r="T7" i="4"/>
  <c r="U7" i="4"/>
  <c r="O7" i="4"/>
  <c r="P6" i="4"/>
  <c r="R6" i="4"/>
  <c r="S6" i="4"/>
  <c r="T6" i="4"/>
  <c r="U6" i="4"/>
  <c r="O6" i="4"/>
  <c r="P5" i="4"/>
  <c r="Q5" i="4"/>
  <c r="R5" i="4"/>
  <c r="S5" i="4"/>
  <c r="T5" i="4"/>
  <c r="U5" i="4"/>
  <c r="O5" i="4"/>
  <c r="T4" i="4"/>
  <c r="U4" i="4"/>
  <c r="O4" i="4"/>
  <c r="L53" i="4"/>
  <c r="AE80" i="4" s="1"/>
  <c r="K53" i="4"/>
  <c r="AB80" i="4" s="1"/>
  <c r="L52" i="4"/>
  <c r="AD80" i="4" s="1"/>
  <c r="AF80" i="4" s="1"/>
  <c r="K52" i="4"/>
  <c r="AA80" i="4" s="1"/>
  <c r="AC80" i="4" s="1"/>
  <c r="L51" i="4"/>
  <c r="K51" i="4"/>
  <c r="L50" i="4"/>
  <c r="AE79" i="4" s="1"/>
  <c r="K50" i="4"/>
  <c r="AB79" i="4" s="1"/>
  <c r="L49" i="4"/>
  <c r="AD79" i="4" s="1"/>
  <c r="K49" i="4"/>
  <c r="W25" i="4" s="1"/>
  <c r="L48" i="4"/>
  <c r="AD78" i="4" s="1"/>
  <c r="K48" i="4"/>
  <c r="AA78" i="4" s="1"/>
  <c r="L47" i="4"/>
  <c r="K47" i="4"/>
  <c r="AB78" i="4" s="1"/>
  <c r="L46" i="4"/>
  <c r="AE77" i="4" s="1"/>
  <c r="K46" i="4"/>
  <c r="AB77" i="4" s="1"/>
  <c r="L45" i="4"/>
  <c r="K45" i="4"/>
  <c r="AA77" i="4" s="1"/>
  <c r="AC77" i="4" s="1"/>
  <c r="L44" i="4"/>
  <c r="K44" i="4"/>
  <c r="L43" i="4"/>
  <c r="AE76" i="4" s="1"/>
  <c r="K43" i="4"/>
  <c r="AB76" i="4" s="1"/>
  <c r="L42" i="4"/>
  <c r="AD76" i="4" s="1"/>
  <c r="AF76" i="4" s="1"/>
  <c r="K42" i="4"/>
  <c r="L41" i="4"/>
  <c r="AD75" i="4" s="1"/>
  <c r="K41" i="4"/>
  <c r="AA75" i="4" s="1"/>
  <c r="L40" i="4"/>
  <c r="K40" i="4"/>
  <c r="L39" i="4"/>
  <c r="AE74" i="4" s="1"/>
  <c r="K39" i="4"/>
  <c r="L38" i="4"/>
  <c r="AD74" i="4" s="1"/>
  <c r="AF74" i="4" s="1"/>
  <c r="K38" i="4"/>
  <c r="AA74" i="4" s="1"/>
  <c r="L37" i="4"/>
  <c r="AD73" i="4" s="1"/>
  <c r="K37" i="4"/>
  <c r="AA73" i="4" s="1"/>
  <c r="L36" i="4"/>
  <c r="K36" i="4"/>
  <c r="L35" i="4"/>
  <c r="AE72" i="4" s="1"/>
  <c r="K35" i="4"/>
  <c r="L34" i="4"/>
  <c r="AD72" i="4" s="1"/>
  <c r="AF72" i="4" s="1"/>
  <c r="K34" i="4"/>
  <c r="AA72" i="4" s="1"/>
  <c r="L33" i="4"/>
  <c r="AD71" i="4" s="1"/>
  <c r="AF71" i="4" s="1"/>
  <c r="K33" i="4"/>
  <c r="AA71" i="4" s="1"/>
  <c r="L32" i="4"/>
  <c r="AE71" i="4" s="1"/>
  <c r="K32" i="4"/>
  <c r="H28" i="4"/>
  <c r="L26" i="4"/>
  <c r="K26" i="4"/>
  <c r="AB67" i="4" s="1"/>
  <c r="L25" i="4"/>
  <c r="AD67" i="4" s="1"/>
  <c r="K25" i="4"/>
  <c r="AA67" i="4" s="1"/>
  <c r="L24" i="4"/>
  <c r="K24" i="4"/>
  <c r="L23" i="4"/>
  <c r="AE66" i="4" s="1"/>
  <c r="K23" i="4"/>
  <c r="AB66" i="4" s="1"/>
  <c r="L22" i="4"/>
  <c r="K22" i="4"/>
  <c r="L21" i="4"/>
  <c r="AD65" i="4" s="1"/>
  <c r="K21" i="4"/>
  <c r="AA65" i="4" s="1"/>
  <c r="L20" i="4"/>
  <c r="K20" i="4"/>
  <c r="L19" i="4"/>
  <c r="AE64" i="4" s="1"/>
  <c r="K19" i="4"/>
  <c r="AB64" i="4" s="1"/>
  <c r="L18" i="4"/>
  <c r="K18" i="4"/>
  <c r="AA64" i="4" s="1"/>
  <c r="L17" i="4"/>
  <c r="AD63" i="4" s="1"/>
  <c r="K17" i="4"/>
  <c r="AA63" i="4" s="1"/>
  <c r="L16" i="4"/>
  <c r="X10" i="4" s="1"/>
  <c r="K16" i="4"/>
  <c r="AB63" i="4" s="1"/>
  <c r="L15" i="4"/>
  <c r="AE62" i="4" s="1"/>
  <c r="K15" i="4"/>
  <c r="AB62" i="4" s="1"/>
  <c r="L14" i="4"/>
  <c r="K14" i="4"/>
  <c r="AA62" i="4" s="1"/>
  <c r="L13" i="4"/>
  <c r="AD61" i="4" s="1"/>
  <c r="K13" i="4"/>
  <c r="AA61" i="4" s="1"/>
  <c r="L12" i="4"/>
  <c r="AE61" i="4" s="1"/>
  <c r="K12" i="4"/>
  <c r="L11" i="4"/>
  <c r="AE60" i="4" s="1"/>
  <c r="K11" i="4"/>
  <c r="AB60" i="4" s="1"/>
  <c r="L10" i="4"/>
  <c r="K10" i="4"/>
  <c r="AA60" i="4" s="1"/>
  <c r="L9" i="4"/>
  <c r="AD59" i="4" s="1"/>
  <c r="K9" i="4"/>
  <c r="AA59" i="4" s="1"/>
  <c r="L8" i="4"/>
  <c r="X6" i="4" s="1"/>
  <c r="K8" i="4"/>
  <c r="L7" i="4"/>
  <c r="AE58" i="4" s="1"/>
  <c r="K7" i="4"/>
  <c r="AB58" i="4" s="1"/>
  <c r="L6" i="4"/>
  <c r="K6" i="4"/>
  <c r="L5" i="4"/>
  <c r="AD58" i="4" s="1"/>
  <c r="K5" i="4"/>
  <c r="AA57" i="4" s="1"/>
  <c r="L4" i="4"/>
  <c r="X4" i="4" s="1"/>
  <c r="K4" i="4"/>
  <c r="J4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1" i="3"/>
  <c r="K6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J52" i="3"/>
  <c r="J51" i="3"/>
  <c r="J50" i="3"/>
  <c r="J49" i="3"/>
  <c r="J48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C55" i="3"/>
  <c r="G54" i="3"/>
  <c r="G27" i="3"/>
  <c r="G54" i="1"/>
  <c r="G81" i="1"/>
  <c r="C82" i="1" s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56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T75" i="4" l="1"/>
  <c r="X25" i="4"/>
  <c r="AF79" i="4"/>
  <c r="X23" i="4"/>
  <c r="Q62" i="4"/>
  <c r="T66" i="4"/>
  <c r="W60" i="4"/>
  <c r="W61" i="4"/>
  <c r="W18" i="4"/>
  <c r="W20" i="4"/>
  <c r="W64" i="4"/>
  <c r="W17" i="4"/>
  <c r="Q59" i="4"/>
  <c r="Z64" i="4"/>
  <c r="AB57" i="4"/>
  <c r="W4" i="4"/>
  <c r="W59" i="4"/>
  <c r="X14" i="4"/>
  <c r="Z57" i="4"/>
  <c r="X12" i="4"/>
  <c r="AC67" i="4"/>
  <c r="Z65" i="4"/>
  <c r="W67" i="4"/>
  <c r="X26" i="4"/>
  <c r="W62" i="4"/>
  <c r="AF58" i="4"/>
  <c r="Q64" i="4"/>
  <c r="W65" i="4"/>
  <c r="T60" i="4"/>
  <c r="AC63" i="4"/>
  <c r="Z63" i="4"/>
  <c r="AD77" i="4"/>
  <c r="AF77" i="4" s="1"/>
  <c r="AC60" i="4"/>
  <c r="AC62" i="4"/>
  <c r="AC64" i="4"/>
  <c r="W9" i="4"/>
  <c r="T61" i="4"/>
  <c r="Z61" i="4"/>
  <c r="W26" i="4"/>
  <c r="X5" i="4"/>
  <c r="X7" i="4"/>
  <c r="X9" i="4"/>
  <c r="X11" i="4"/>
  <c r="X13" i="4"/>
  <c r="W57" i="4"/>
  <c r="Q66" i="4"/>
  <c r="AD57" i="4"/>
  <c r="Z60" i="4"/>
  <c r="X24" i="4"/>
  <c r="T57" i="4"/>
  <c r="Z67" i="4"/>
  <c r="Z59" i="4"/>
  <c r="AF61" i="4"/>
  <c r="AC57" i="4"/>
  <c r="AE65" i="4"/>
  <c r="AF65" i="4" s="1"/>
  <c r="W19" i="4"/>
  <c r="W21" i="4"/>
  <c r="X8" i="4"/>
  <c r="AD64" i="4"/>
  <c r="AF64" i="4" s="1"/>
  <c r="AD60" i="4"/>
  <c r="AF60" i="4" s="1"/>
  <c r="AB71" i="4"/>
  <c r="AC71" i="4" s="1"/>
  <c r="AE57" i="4"/>
  <c r="AA79" i="4"/>
  <c r="AC79" i="4" s="1"/>
  <c r="W6" i="4"/>
  <c r="W8" i="4"/>
  <c r="W10" i="4"/>
  <c r="W12" i="4"/>
  <c r="X17" i="4"/>
  <c r="X19" i="4"/>
  <c r="X21" i="4"/>
  <c r="AB61" i="4"/>
  <c r="AC61" i="4" s="1"/>
  <c r="AE63" i="4"/>
  <c r="AF63" i="4" s="1"/>
  <c r="AB74" i="4"/>
  <c r="AC74" i="4" s="1"/>
  <c r="W23" i="4"/>
  <c r="AB59" i="4"/>
  <c r="AC59" i="4" s="1"/>
  <c r="AE75" i="4"/>
  <c r="AF75" i="4" s="1"/>
  <c r="AB72" i="4"/>
  <c r="AC72" i="4" s="1"/>
  <c r="W22" i="4"/>
  <c r="W24" i="4"/>
  <c r="AD66" i="4"/>
  <c r="AF66" i="4" s="1"/>
  <c r="AD62" i="4"/>
  <c r="AF62" i="4" s="1"/>
  <c r="AE78" i="4"/>
  <c r="AF78" i="4" s="1"/>
  <c r="AB75" i="4"/>
  <c r="AC75" i="4" s="1"/>
  <c r="W5" i="4"/>
  <c r="W7" i="4"/>
  <c r="W11" i="4"/>
  <c r="W13" i="4"/>
  <c r="W14" i="4"/>
  <c r="X18" i="4"/>
  <c r="X20" i="4"/>
  <c r="X22" i="4"/>
  <c r="AA66" i="4"/>
  <c r="AC66" i="4" s="1"/>
  <c r="AA58" i="4"/>
  <c r="AC58" i="4" s="1"/>
  <c r="AB65" i="4"/>
  <c r="AC65" i="4" s="1"/>
  <c r="AE67" i="4"/>
  <c r="AF67" i="4" s="1"/>
  <c r="AE59" i="4"/>
  <c r="AF59" i="4" s="1"/>
  <c r="AA76" i="4"/>
  <c r="AC76" i="4" s="1"/>
  <c r="AE73" i="4"/>
  <c r="AF73" i="4" s="1"/>
  <c r="AB73" i="4"/>
  <c r="AC73" i="4" s="1"/>
  <c r="AB73" i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30" i="1"/>
  <c r="AB45" i="1"/>
  <c r="AB37" i="1"/>
  <c r="AB69" i="1"/>
  <c r="AB61" i="1"/>
  <c r="AB76" i="1"/>
  <c r="AB68" i="1"/>
  <c r="AB60" i="1"/>
  <c r="AB59" i="1"/>
  <c r="AB74" i="1"/>
  <c r="AB66" i="1"/>
  <c r="AB58" i="1"/>
  <c r="AB56" i="1"/>
  <c r="AF57" i="4" l="1"/>
</calcChain>
</file>

<file path=xl/sharedStrings.xml><?xml version="1.0" encoding="utf-8"?>
<sst xmlns="http://schemas.openxmlformats.org/spreadsheetml/2006/main" count="634" uniqueCount="101">
  <si>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</si>
  <si>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</si>
  <si>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</si>
  <si>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</si>
  <si>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</si>
  <si>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</si>
  <si>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</si>
  <si>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</si>
  <si>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</si>
  <si>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</si>
  <si>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</si>
  <si>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</si>
  <si>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</si>
  <si>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</si>
  <si>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</si>
  <si>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</si>
  <si>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</si>
  <si>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</si>
  <si>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</si>
  <si>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</si>
  <si>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</si>
  <si>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</si>
  <si>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</si>
  <si>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</si>
  <si>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</si>
  <si>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</si>
  <si>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</si>
  <si>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</si>
  <si>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</si>
  <si>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</si>
  <si>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</si>
  <si>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</si>
  <si>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</si>
  <si>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</si>
  <si>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</si>
  <si>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</si>
  <si>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</si>
  <si>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</si>
  <si>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</si>
  <si>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</si>
  <si>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</si>
  <si>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</si>
  <si>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</si>
  <si>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</si>
  <si>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</si>
  <si>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</si>
  <si>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</si>
  <si>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</si>
  <si>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</si>
  <si>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</si>
  <si>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</si>
  <si>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</si>
  <si>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</si>
  <si>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</si>
  <si>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</si>
  <si>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</si>
  <si>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</si>
  <si>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</si>
  <si>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</si>
  <si>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</si>
  <si>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</si>
  <si>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</si>
  <si>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</si>
  <si>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</si>
  <si>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</si>
  <si>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</si>
  <si>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</si>
  <si>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</si>
  <si>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</si>
  <si>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</si>
  <si>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</si>
  <si>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</si>
  <si>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</si>
  <si>
    <t>Silt + Clay</t>
  </si>
  <si>
    <t>FS+S+C</t>
  </si>
  <si>
    <t>T1A-B</t>
  </si>
  <si>
    <t>T1C-D</t>
  </si>
  <si>
    <t>T2A-B</t>
  </si>
  <si>
    <t>T3C-D</t>
  </si>
  <si>
    <t>T5A-B</t>
  </si>
  <si>
    <t>T5C-D</t>
  </si>
  <si>
    <t>T6A-B</t>
  </si>
  <si>
    <t>T6C-D</t>
  </si>
  <si>
    <t>T7A-B</t>
  </si>
  <si>
    <t>T7C-D</t>
  </si>
  <si>
    <t>T8C-D</t>
  </si>
  <si>
    <t>Lumped</t>
  </si>
  <si>
    <t>open (g)</t>
  </si>
  <si>
    <t>closed (g)</t>
  </si>
  <si>
    <t>Δsed*</t>
  </si>
  <si>
    <t>Coarse Sand</t>
  </si>
  <si>
    <t>Fine Sand</t>
  </si>
  <si>
    <t>Silt</t>
  </si>
  <si>
    <t>T1</t>
  </si>
  <si>
    <t>T2</t>
  </si>
  <si>
    <t>T3</t>
  </si>
  <si>
    <t>T5</t>
  </si>
  <si>
    <t>T6</t>
  </si>
  <si>
    <t>T7</t>
  </si>
  <si>
    <t>T8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</si>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</sst>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Aptos Narrow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165" fontId="0" fillId="18" borderId="6" xfId="0" applyNumberFormat="1" applyFill="1" applyBorder="1" applyAlignment="1">
      <alignment horizontal="center"/>
    </xf>
    <xf numFmtId="165" fontId="0" fillId="18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10" fillId="16" borderId="3" xfId="0" applyNumberFormat="1" applyFont="1" applyFill="1" applyBorder="1" applyAlignment="1">
      <alignment horizontal="center"/>
    </xf>
    <xf numFmtId="164" fontId="11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21" borderId="3" xfId="0" applyFont="1" applyFill="1" applyBorder="1" applyAlignment="1">
      <alignment horizontal="center"/>
    </xf>
    <xf numFmtId="0" fontId="12" fillId="22" borderId="3" xfId="0" applyFont="1" applyFill="1" applyBorder="1" applyAlignment="1">
      <alignment horizontal="center"/>
    </xf>
    <xf numFmtId="0" fontId="12" fillId="23" borderId="3" xfId="0" applyFont="1" applyFill="1" applyBorder="1" applyAlignment="1">
      <alignment horizontal="center"/>
    </xf>
    <xf numFmtId="0" fontId="12" fillId="24" borderId="3" xfId="0" applyFont="1" applyFill="1" applyBorder="1" applyAlignment="1">
      <alignment horizontal="center"/>
    </xf>
    <xf numFmtId="0" fontId="12" fillId="25" borderId="3" xfId="0" applyFont="1" applyFill="1" applyBorder="1" applyAlignment="1">
      <alignment horizontal="center"/>
    </xf>
    <xf numFmtId="0" fontId="12" fillId="26" borderId="3" xfId="0" applyFont="1" applyFill="1" applyBorder="1" applyAlignment="1">
      <alignment horizontal="center"/>
    </xf>
    <xf numFmtId="164" fontId="12" fillId="27" borderId="0" xfId="0" applyNumberFormat="1" applyFont="1" applyFill="1" applyAlignment="1">
      <alignment horizontal="center"/>
    </xf>
    <xf numFmtId="164" fontId="12" fillId="28" borderId="0" xfId="0" applyNumberFormat="1" applyFont="1" applyFill="1" applyAlignment="1">
      <alignment horizontal="center"/>
    </xf>
    <xf numFmtId="164" fontId="12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2" fillId="23" borderId="3" xfId="0" applyNumberFormat="1" applyFont="1" applyFill="1" applyBorder="1" applyAlignment="1">
      <alignment horizontal="center"/>
    </xf>
    <xf numFmtId="164" fontId="12" fillId="24" borderId="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2" fontId="12" fillId="28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4" fontId="0" fillId="18" borderId="3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4" fillId="30" borderId="3" xfId="0" applyNumberFormat="1" applyFont="1" applyFill="1" applyBorder="1" applyAlignment="1">
      <alignment horizontal="center"/>
    </xf>
    <xf numFmtId="164" fontId="10" fillId="18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percentages'!$A$1:$E$1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tx>
            <c:strRef>
              <c:f>'weights and percentages'!$A$15:$E$15</c:f>
              <c:strCache>
                <c:ptCount val="1"/>
                <c:pt idx="0">
                  <c:v>SUMMER 2023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0.76406228470885296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79177602799647E-2"/>
                  <c:y val="-0.2494426217556138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8660432412891"/>
                  <c:y val="-9.8154285651243636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74254916456347"/>
                  <c:y val="-7.616191874859255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29465073865197"/>
                  <c:y val="0.1643549539528632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15029633107983"/>
                  <c:y val="0.3211611756864887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</c:formatCode>
                <c:ptCount val="9"/>
                <c:pt idx="0" formatCode="0.000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-0.2142122573951242</c:v>
                </c:pt>
                <c:pt idx="4">
                  <c:v>-0.12091619396052283</c:v>
                </c:pt>
                <c:pt idx="5">
                  <c:v>0.19235164956740658</c:v>
                </c:pt>
                <c:pt idx="6">
                  <c:v>6.9338931211544927E-2</c:v>
                </c:pt>
                <c:pt idx="7">
                  <c:v>0.30506992688237528</c:v>
                </c:pt>
                <c:pt idx="8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42111508213372"/>
                  <c:y val="0.238907994071218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</c:formatCode>
                <c:ptCount val="9"/>
                <c:pt idx="0" formatCode="0.000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-0.21756337854262581</c:v>
                </c:pt>
                <c:pt idx="4">
                  <c:v>0.61912755541298103</c:v>
                </c:pt>
                <c:pt idx="5">
                  <c:v>0.14042193729166219</c:v>
                </c:pt>
                <c:pt idx="6">
                  <c:v>-4.2676842244790236E-2</c:v>
                </c:pt>
                <c:pt idx="7">
                  <c:v>-3.6073196664670334E-2</c:v>
                </c:pt>
                <c:pt idx="8">
                  <c:v>0.99506573971751766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</c:formatCode>
                <c:ptCount val="9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-0.1111434428939886</c:v>
                </c:pt>
                <c:pt idx="4">
                  <c:v>0.18041013933716418</c:v>
                </c:pt>
                <c:pt idx="5">
                  <c:v>0.33808273647184778</c:v>
                </c:pt>
                <c:pt idx="6">
                  <c:v>0.41571990278793169</c:v>
                </c:pt>
                <c:pt idx="7">
                  <c:v>-6.9462914000529832E-3</c:v>
                </c:pt>
                <c:pt idx="8">
                  <c:v>0.37138453818859557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</c:formatCode>
                <c:ptCount val="9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-0.32755116549434199</c:v>
                </c:pt>
                <c:pt idx="4">
                  <c:v>-0.55117481364432686</c:v>
                </c:pt>
                <c:pt idx="5">
                  <c:v>-0.6767529795555226</c:v>
                </c:pt>
                <c:pt idx="6">
                  <c:v>-0.2568978668560456</c:v>
                </c:pt>
                <c:pt idx="7">
                  <c:v>-0.45259306123146897</c:v>
                </c:pt>
                <c:pt idx="8">
                  <c:v>-0.22067472164208743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0577102028364"/>
                  <c:y val="-0.1692810812628877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</c:formatCode>
                <c:ptCount val="9"/>
                <c:pt idx="0" formatCode="0.000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-0.2142122573951242</c:v>
                </c:pt>
                <c:pt idx="4">
                  <c:v>-0.12091619396052283</c:v>
                </c:pt>
                <c:pt idx="5">
                  <c:v>0.19235164956740658</c:v>
                </c:pt>
                <c:pt idx="6">
                  <c:v>6.9338931211544927E-2</c:v>
                </c:pt>
                <c:pt idx="7">
                  <c:v>0.30506992688237528</c:v>
                </c:pt>
                <c:pt idx="8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410142872034897"/>
                  <c:y val="7.845798696544212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</c:formatCode>
                <c:ptCount val="9"/>
                <c:pt idx="0" formatCode="0.000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-0.21756337854262581</c:v>
                </c:pt>
                <c:pt idx="4">
                  <c:v>0.61912755541298103</c:v>
                </c:pt>
                <c:pt idx="5">
                  <c:v>0.14042193729166219</c:v>
                </c:pt>
                <c:pt idx="6">
                  <c:v>-4.2676842244790236E-2</c:v>
                </c:pt>
                <c:pt idx="7">
                  <c:v>-3.6073196664670334E-2</c:v>
                </c:pt>
                <c:pt idx="8">
                  <c:v>0.99506573971751766</c:v>
                </c:pt>
              </c:numCache>
            </c:numRef>
          </c:xVal>
          <c:yVal>
            <c:numRef>
              <c:f>'delta analysis'!$D$17:$D$27</c:f>
              <c:numCache>
                <c:formatCode>0.000</c:formatCode>
                <c:ptCount val="11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40318050230438"/>
                  <c:y val="0.26787432957923579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</c:formatCode>
                <c:ptCount val="9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-0.1111434428939886</c:v>
                </c:pt>
                <c:pt idx="4">
                  <c:v>0.18041013933716418</c:v>
                </c:pt>
                <c:pt idx="5">
                  <c:v>0.33808273647184778</c:v>
                </c:pt>
                <c:pt idx="6">
                  <c:v>0.41571990278793169</c:v>
                </c:pt>
                <c:pt idx="7">
                  <c:v>-6.9462914000529832E-3</c:v>
                </c:pt>
                <c:pt idx="8">
                  <c:v>0.37138453818859557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76455618240261"/>
                  <c:y val="0.3574840043362284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analysis'!$G$17:$G$28</c:f>
              <c:numCache>
                <c:formatCode>0.000</c:formatCode>
                <c:ptCount val="12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-0.32755116549434199</c:v>
                </c:pt>
                <c:pt idx="4">
                  <c:v>-0.55117481364432686</c:v>
                </c:pt>
                <c:pt idx="5">
                  <c:v>-0.6767529795555226</c:v>
                </c:pt>
                <c:pt idx="6">
                  <c:v>-0.2568978668560456</c:v>
                </c:pt>
                <c:pt idx="7">
                  <c:v>-0.45259306123146897</c:v>
                </c:pt>
                <c:pt idx="8">
                  <c:v>-0.22067472164208743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1.1156199677221321</c:v>
                </c:pt>
                <c:pt idx="1">
                  <c:v>0.92106646705646666</c:v>
                </c:pt>
                <c:pt idx="2">
                  <c:v>0.3141274127754603</c:v>
                </c:pt>
                <c:pt idx="3">
                  <c:v>0.93060928286479605</c:v>
                </c:pt>
                <c:pt idx="4">
                  <c:v>0.98878752272080395</c:v>
                </c:pt>
                <c:pt idx="5">
                  <c:v>1.3788216246360316</c:v>
                </c:pt>
                <c:pt idx="6">
                  <c:v>1.5653962991318657</c:v>
                </c:pt>
                <c:pt idx="7">
                  <c:v>0.84753508132553834</c:v>
                </c:pt>
                <c:pt idx="8">
                  <c:v>2.1719227160213634</c:v>
                </c:pt>
                <c:pt idx="9">
                  <c:v>1.0176976909874851</c:v>
                </c:pt>
                <c:pt idx="10">
                  <c:v>0.79227790274695353</c:v>
                </c:pt>
                <c:pt idx="11">
                  <c:v>1.503823162821416</c:v>
                </c:pt>
                <c:pt idx="12">
                  <c:v>2.1005918990491437</c:v>
                </c:pt>
                <c:pt idx="13">
                  <c:v>1.6890855986599271</c:v>
                </c:pt>
                <c:pt idx="14">
                  <c:v>1.091825448381369</c:v>
                </c:pt>
                <c:pt idx="15">
                  <c:v>0.86436890438307334</c:v>
                </c:pt>
                <c:pt idx="16">
                  <c:v>0.31978561274196043</c:v>
                </c:pt>
                <c:pt idx="17">
                  <c:v>0.61068804644705876</c:v>
                </c:pt>
                <c:pt idx="18">
                  <c:v>0.61383814129355785</c:v>
                </c:pt>
                <c:pt idx="19">
                  <c:v>0.5034576642187929</c:v>
                </c:pt>
                <c:pt idx="20">
                  <c:v>1.0038254669056625</c:v>
                </c:pt>
                <c:pt idx="21">
                  <c:v>0.59678740808678454</c:v>
                </c:pt>
                <c:pt idx="22">
                  <c:v>0.72297190794746702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05B-9389-6FC40CFEA5A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331776631369354"/>
                  <c:y val="0.118259204790585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3.0140925982424562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7-405B-9389-6FC40CFEA5A2}"/>
            </c:ext>
          </c:extLst>
        </c:ser>
        <c:ser>
          <c:idx val="2"/>
          <c:order val="2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321709786276715"/>
                  <c:y val="-9.8149926257736234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('lumping small sizes'!$J$3:$J$25,'lumping small sizes'!$J$31:$J$52)</c:f>
              <c:numCache>
                <c:formatCode>0.000</c:formatCode>
                <c:ptCount val="45"/>
                <c:pt idx="0">
                  <c:v>1.1156199677221321</c:v>
                </c:pt>
                <c:pt idx="1">
                  <c:v>0.92106646705646666</c:v>
                </c:pt>
                <c:pt idx="2">
                  <c:v>0.3141274127754603</c:v>
                </c:pt>
                <c:pt idx="3">
                  <c:v>0.93060928286479605</c:v>
                </c:pt>
                <c:pt idx="4">
                  <c:v>0.98878752272080395</c:v>
                </c:pt>
                <c:pt idx="5">
                  <c:v>1.3788216246360316</c:v>
                </c:pt>
                <c:pt idx="6">
                  <c:v>1.5653962991318657</c:v>
                </c:pt>
                <c:pt idx="7">
                  <c:v>0.84753508132553834</c:v>
                </c:pt>
                <c:pt idx="8">
                  <c:v>2.1719227160213634</c:v>
                </c:pt>
                <c:pt idx="9">
                  <c:v>1.0176976909874851</c:v>
                </c:pt>
                <c:pt idx="10">
                  <c:v>0.79227790274695353</c:v>
                </c:pt>
                <c:pt idx="11">
                  <c:v>1.503823162821416</c:v>
                </c:pt>
                <c:pt idx="12">
                  <c:v>2.1005918990491437</c:v>
                </c:pt>
                <c:pt idx="13">
                  <c:v>1.6890855986599271</c:v>
                </c:pt>
                <c:pt idx="14">
                  <c:v>1.091825448381369</c:v>
                </c:pt>
                <c:pt idx="15">
                  <c:v>0.86436890438307334</c:v>
                </c:pt>
                <c:pt idx="16">
                  <c:v>0.31978561274196043</c:v>
                </c:pt>
                <c:pt idx="17">
                  <c:v>0.61068804644705876</c:v>
                </c:pt>
                <c:pt idx="18">
                  <c:v>0.61383814129355785</c:v>
                </c:pt>
                <c:pt idx="19">
                  <c:v>0.5034576642187929</c:v>
                </c:pt>
                <c:pt idx="20">
                  <c:v>1.0038254669056625</c:v>
                </c:pt>
                <c:pt idx="21">
                  <c:v>0.59678740808678454</c:v>
                </c:pt>
                <c:pt idx="22">
                  <c:v>0.72297190794746702</c:v>
                </c:pt>
                <c:pt idx="23">
                  <c:v>1.5917964720194648</c:v>
                </c:pt>
                <c:pt idx="24">
                  <c:v>1.8800196739741422</c:v>
                </c:pt>
                <c:pt idx="25">
                  <c:v>3.1494574162679432</c:v>
                </c:pt>
                <c:pt idx="26">
                  <c:v>2.0230468256973362</c:v>
                </c:pt>
                <c:pt idx="27">
                  <c:v>1.4140163721240422</c:v>
                </c:pt>
                <c:pt idx="28">
                  <c:v>1.9183701234089299</c:v>
                </c:pt>
                <c:pt idx="29">
                  <c:v>1.6245069310979345</c:v>
                </c:pt>
                <c:pt idx="30">
                  <c:v>2.8012432153752287</c:v>
                </c:pt>
                <c:pt idx="31">
                  <c:v>3.7281024409763921</c:v>
                </c:pt>
                <c:pt idx="32">
                  <c:v>2.91854151810979</c:v>
                </c:pt>
                <c:pt idx="33">
                  <c:v>3.0140925982424562</c:v>
                </c:pt>
                <c:pt idx="34">
                  <c:v>2.1054652536143079</c:v>
                </c:pt>
                <c:pt idx="35">
                  <c:v>2.9504818137730364</c:v>
                </c:pt>
                <c:pt idx="36">
                  <c:v>2.0454146255506607</c:v>
                </c:pt>
                <c:pt idx="37">
                  <c:v>1.7828478880279939</c:v>
                </c:pt>
                <c:pt idx="38">
                  <c:v>2.2274651739304288</c:v>
                </c:pt>
                <c:pt idx="39">
                  <c:v>2.1635544726301741</c:v>
                </c:pt>
                <c:pt idx="40">
                  <c:v>2.9514971109216637</c:v>
                </c:pt>
                <c:pt idx="41">
                  <c:v>2.9345804275996121</c:v>
                </c:pt>
                <c:pt idx="42">
                  <c:v>2.5861293030794164</c:v>
                </c:pt>
                <c:pt idx="43">
                  <c:v>3.8771485086831237</c:v>
                </c:pt>
                <c:pt idx="44">
                  <c:v>1.9795431766489771</c:v>
                </c:pt>
              </c:numCache>
            </c:numRef>
          </c:xVal>
          <c:yVal>
            <c:numRef>
              <c:f>('lumping small sizes'!$G$3:$G$25,'lumping small sizes'!$G$31:$G$52)</c:f>
              <c:numCache>
                <c:formatCode>0.000</c:formatCode>
                <c:ptCount val="45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  <c:pt idx="23">
                  <c:v>24.986772075072381</c:v>
                </c:pt>
                <c:pt idx="24">
                  <c:v>33.109926250747364</c:v>
                </c:pt>
                <c:pt idx="25">
                  <c:v>29.447921115671104</c:v>
                </c:pt>
                <c:pt idx="26">
                  <c:v>25.494608716071966</c:v>
                </c:pt>
                <c:pt idx="27">
                  <c:v>23.540174662685427</c:v>
                </c:pt>
                <c:pt idx="28">
                  <c:v>11.285894650302458</c:v>
                </c:pt>
                <c:pt idx="29">
                  <c:v>9.71413479556821</c:v>
                </c:pt>
                <c:pt idx="30">
                  <c:v>22.88531964015602</c:v>
                </c:pt>
                <c:pt idx="31">
                  <c:v>24.619209039547947</c:v>
                </c:pt>
                <c:pt idx="32">
                  <c:v>8.0442355756705073</c:v>
                </c:pt>
                <c:pt idx="33">
                  <c:v>18.697381077516813</c:v>
                </c:pt>
                <c:pt idx="34">
                  <c:v>3.6403145586210917</c:v>
                </c:pt>
                <c:pt idx="35">
                  <c:v>10.31214421915047</c:v>
                </c:pt>
                <c:pt idx="36">
                  <c:v>21.474368315215646</c:v>
                </c:pt>
                <c:pt idx="37">
                  <c:v>6.672019746918191</c:v>
                </c:pt>
                <c:pt idx="38">
                  <c:v>14.312037622727628</c:v>
                </c:pt>
                <c:pt idx="39">
                  <c:v>22.158816133088362</c:v>
                </c:pt>
                <c:pt idx="40">
                  <c:v>10.746944131596139</c:v>
                </c:pt>
                <c:pt idx="41">
                  <c:v>27.635177782453074</c:v>
                </c:pt>
                <c:pt idx="42">
                  <c:v>6.3947586970563393</c:v>
                </c:pt>
                <c:pt idx="43">
                  <c:v>19.608858255547958</c:v>
                </c:pt>
                <c:pt idx="44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B-4794-B3E0-030D2944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308515716613223"/>
                  <c:y val="-0.3315700197039016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1.1156199677221321</c:v>
                </c:pt>
                <c:pt idx="1">
                  <c:v>0.92106646705646666</c:v>
                </c:pt>
                <c:pt idx="2">
                  <c:v>0.3141274127754603</c:v>
                </c:pt>
                <c:pt idx="3">
                  <c:v>0.93060928286479605</c:v>
                </c:pt>
                <c:pt idx="4">
                  <c:v>0.98878752272080395</c:v>
                </c:pt>
                <c:pt idx="5">
                  <c:v>1.3788216246360316</c:v>
                </c:pt>
                <c:pt idx="6">
                  <c:v>1.5653962991318657</c:v>
                </c:pt>
                <c:pt idx="7">
                  <c:v>0.84753508132553834</c:v>
                </c:pt>
                <c:pt idx="8">
                  <c:v>2.1719227160213634</c:v>
                </c:pt>
                <c:pt idx="9">
                  <c:v>1.0176976909874851</c:v>
                </c:pt>
                <c:pt idx="10">
                  <c:v>0.79227790274695353</c:v>
                </c:pt>
                <c:pt idx="11">
                  <c:v>1.503823162821416</c:v>
                </c:pt>
                <c:pt idx="12">
                  <c:v>2.1005918990491437</c:v>
                </c:pt>
                <c:pt idx="13">
                  <c:v>1.6890855986599271</c:v>
                </c:pt>
                <c:pt idx="14">
                  <c:v>1.091825448381369</c:v>
                </c:pt>
                <c:pt idx="15">
                  <c:v>0.86436890438307334</c:v>
                </c:pt>
                <c:pt idx="16">
                  <c:v>0.31978561274196043</c:v>
                </c:pt>
                <c:pt idx="17">
                  <c:v>0.61068804644705876</c:v>
                </c:pt>
                <c:pt idx="18">
                  <c:v>0.61383814129355785</c:v>
                </c:pt>
                <c:pt idx="19">
                  <c:v>0.5034576642187929</c:v>
                </c:pt>
                <c:pt idx="20">
                  <c:v>1.0038254669056625</c:v>
                </c:pt>
                <c:pt idx="21">
                  <c:v>0.59678740808678454</c:v>
                </c:pt>
                <c:pt idx="22">
                  <c:v>0.72297190794746702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7-411A-A595-288DD9BB493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718403329078589"/>
                  <c:y val="-7.45117042525338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3.0140925982424562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11A-A595-288DD9BB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3.4841199677221319</c:v>
                </c:pt>
                <c:pt idx="1">
                  <c:v>2.9466914670564668</c:v>
                </c:pt>
                <c:pt idx="2">
                  <c:v>1.0925274127754603</c:v>
                </c:pt>
                <c:pt idx="3">
                  <c:v>3.0204092828647959</c:v>
                </c:pt>
                <c:pt idx="4">
                  <c:v>3.1048875227208041</c:v>
                </c:pt>
                <c:pt idx="5">
                  <c:v>4.9441216246360318</c:v>
                </c:pt>
                <c:pt idx="6">
                  <c:v>5.1182962991318659</c:v>
                </c:pt>
                <c:pt idx="7">
                  <c:v>2.6558350813255385</c:v>
                </c:pt>
                <c:pt idx="8">
                  <c:v>6.8692227160213637</c:v>
                </c:pt>
                <c:pt idx="9">
                  <c:v>3.1867976909874849</c:v>
                </c:pt>
                <c:pt idx="10">
                  <c:v>2.8498779027469543</c:v>
                </c:pt>
                <c:pt idx="11">
                  <c:v>4.3919231628214161</c:v>
                </c:pt>
                <c:pt idx="12">
                  <c:v>6.564391899049145</c:v>
                </c:pt>
                <c:pt idx="13">
                  <c:v>5.4059855986599272</c:v>
                </c:pt>
                <c:pt idx="14">
                  <c:v>3.6761254483813683</c:v>
                </c:pt>
                <c:pt idx="15">
                  <c:v>2.5302689043830733</c:v>
                </c:pt>
                <c:pt idx="16">
                  <c:v>1.1678856127419603</c:v>
                </c:pt>
                <c:pt idx="17">
                  <c:v>2.1524880464470586</c:v>
                </c:pt>
                <c:pt idx="18">
                  <c:v>2.1629381412935578</c:v>
                </c:pt>
                <c:pt idx="19">
                  <c:v>1.794457664218793</c:v>
                </c:pt>
                <c:pt idx="20">
                  <c:v>3.5838254669056626</c:v>
                </c:pt>
                <c:pt idx="21">
                  <c:v>2.0384874080867847</c:v>
                </c:pt>
                <c:pt idx="22">
                  <c:v>2.6197719079474671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3-4C5E-B5F9-CC60B8DA460B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048417860810878"/>
                  <c:y val="5.871719894233606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6.9460964720194651</c:v>
                </c:pt>
                <c:pt idx="1">
                  <c:v>8.3690196739741438</c:v>
                </c:pt>
                <c:pt idx="2">
                  <c:v>11.115457416267944</c:v>
                </c:pt>
                <c:pt idx="3">
                  <c:v>7.4149468256973368</c:v>
                </c:pt>
                <c:pt idx="4">
                  <c:v>5.5314163721240419</c:v>
                </c:pt>
                <c:pt idx="5">
                  <c:v>6.8695701234089297</c:v>
                </c:pt>
                <c:pt idx="6">
                  <c:v>3.9233069310979345</c:v>
                </c:pt>
                <c:pt idx="7">
                  <c:v>10.29834321537523</c:v>
                </c:pt>
                <c:pt idx="8">
                  <c:v>11.288602440976392</c:v>
                </c:pt>
                <c:pt idx="9">
                  <c:v>9.6387415181097893</c:v>
                </c:pt>
                <c:pt idx="10">
                  <c:v>9.0119925982424558</c:v>
                </c:pt>
                <c:pt idx="11">
                  <c:v>7.1866652536143087</c:v>
                </c:pt>
                <c:pt idx="12">
                  <c:v>9.4735818137730377</c:v>
                </c:pt>
                <c:pt idx="13">
                  <c:v>7.2951146255506618</c:v>
                </c:pt>
                <c:pt idx="14">
                  <c:v>5.7061478880279948</c:v>
                </c:pt>
                <c:pt idx="15">
                  <c:v>7.2885651739304285</c:v>
                </c:pt>
                <c:pt idx="16">
                  <c:v>9.3286544726301752</c:v>
                </c:pt>
                <c:pt idx="17">
                  <c:v>9.2989971109216647</c:v>
                </c:pt>
                <c:pt idx="18">
                  <c:v>9.3264804275996109</c:v>
                </c:pt>
                <c:pt idx="19">
                  <c:v>9.669329303079417</c:v>
                </c:pt>
                <c:pt idx="20">
                  <c:v>11.529748508683124</c:v>
                </c:pt>
                <c:pt idx="21">
                  <c:v>7.5597431766489773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3-4C5E-B5F9-CC60B8DA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1401782841962168E-2"/>
                  <c:y val="-0.3552292307997101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3.4841199677221319</c:v>
                </c:pt>
                <c:pt idx="1">
                  <c:v>2.9466914670564668</c:v>
                </c:pt>
                <c:pt idx="2">
                  <c:v>1.0925274127754603</c:v>
                </c:pt>
                <c:pt idx="3">
                  <c:v>3.0204092828647959</c:v>
                </c:pt>
                <c:pt idx="4">
                  <c:v>3.1048875227208041</c:v>
                </c:pt>
                <c:pt idx="5">
                  <c:v>4.9441216246360318</c:v>
                </c:pt>
                <c:pt idx="6">
                  <c:v>5.1182962991318659</c:v>
                </c:pt>
                <c:pt idx="7">
                  <c:v>2.6558350813255385</c:v>
                </c:pt>
                <c:pt idx="8">
                  <c:v>6.8692227160213637</c:v>
                </c:pt>
                <c:pt idx="9">
                  <c:v>3.1867976909874849</c:v>
                </c:pt>
                <c:pt idx="10">
                  <c:v>2.8498779027469543</c:v>
                </c:pt>
                <c:pt idx="11">
                  <c:v>4.3919231628214161</c:v>
                </c:pt>
                <c:pt idx="12">
                  <c:v>6.564391899049145</c:v>
                </c:pt>
                <c:pt idx="13">
                  <c:v>5.4059855986599272</c:v>
                </c:pt>
                <c:pt idx="14">
                  <c:v>3.6761254483813683</c:v>
                </c:pt>
                <c:pt idx="15">
                  <c:v>2.5302689043830733</c:v>
                </c:pt>
                <c:pt idx="16">
                  <c:v>1.1678856127419603</c:v>
                </c:pt>
                <c:pt idx="17">
                  <c:v>2.1524880464470586</c:v>
                </c:pt>
                <c:pt idx="18">
                  <c:v>2.1629381412935578</c:v>
                </c:pt>
                <c:pt idx="19">
                  <c:v>1.794457664218793</c:v>
                </c:pt>
                <c:pt idx="20">
                  <c:v>3.5838254669056626</c:v>
                </c:pt>
                <c:pt idx="21">
                  <c:v>2.0384874080867847</c:v>
                </c:pt>
                <c:pt idx="22">
                  <c:v>2.6197719079474671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3B6-9866-79538D8CFB06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82770876788808"/>
                  <c:y val="-8.642074704923015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6.9460964720194651</c:v>
                </c:pt>
                <c:pt idx="1">
                  <c:v>8.3690196739741438</c:v>
                </c:pt>
                <c:pt idx="2">
                  <c:v>11.115457416267944</c:v>
                </c:pt>
                <c:pt idx="3">
                  <c:v>7.4149468256973368</c:v>
                </c:pt>
                <c:pt idx="4">
                  <c:v>5.5314163721240419</c:v>
                </c:pt>
                <c:pt idx="5">
                  <c:v>6.8695701234089297</c:v>
                </c:pt>
                <c:pt idx="6">
                  <c:v>3.9233069310979345</c:v>
                </c:pt>
                <c:pt idx="7">
                  <c:v>10.29834321537523</c:v>
                </c:pt>
                <c:pt idx="8">
                  <c:v>11.288602440976392</c:v>
                </c:pt>
                <c:pt idx="9">
                  <c:v>9.6387415181097893</c:v>
                </c:pt>
                <c:pt idx="10">
                  <c:v>9.0119925982424558</c:v>
                </c:pt>
                <c:pt idx="11">
                  <c:v>7.1866652536143087</c:v>
                </c:pt>
                <c:pt idx="12">
                  <c:v>9.4735818137730377</c:v>
                </c:pt>
                <c:pt idx="13">
                  <c:v>7.2951146255506618</c:v>
                </c:pt>
                <c:pt idx="14">
                  <c:v>5.7061478880279948</c:v>
                </c:pt>
                <c:pt idx="15">
                  <c:v>7.2885651739304285</c:v>
                </c:pt>
                <c:pt idx="16">
                  <c:v>9.3286544726301752</c:v>
                </c:pt>
                <c:pt idx="17">
                  <c:v>9.2989971109216647</c:v>
                </c:pt>
                <c:pt idx="18">
                  <c:v>9.3264804275996109</c:v>
                </c:pt>
                <c:pt idx="19">
                  <c:v>9.669329303079417</c:v>
                </c:pt>
                <c:pt idx="20">
                  <c:v>11.529748508683124</c:v>
                </c:pt>
                <c:pt idx="21">
                  <c:v>7.5597431766489773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A-43B6-9866-79538D8C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914-814E-32F8A480313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C-4914-814E-32F8A480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E91-8D3B-075912F49F6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11.843300000000001</c:v>
                </c:pt>
                <c:pt idx="1">
                  <c:v>13.357900000000001</c:v>
                </c:pt>
                <c:pt idx="2">
                  <c:v>9.0686</c:v>
                </c:pt>
                <c:pt idx="3">
                  <c:v>9.7958999999999996</c:v>
                </c:pt>
                <c:pt idx="4">
                  <c:v>14.280700000000001</c:v>
                </c:pt>
                <c:pt idx="5">
                  <c:v>11.0791</c:v>
                </c:pt>
                <c:pt idx="6">
                  <c:v>9.1730000000000018</c:v>
                </c:pt>
                <c:pt idx="7">
                  <c:v>12.2262</c:v>
                </c:pt>
                <c:pt idx="8">
                  <c:v>12.7394</c:v>
                </c:pt>
                <c:pt idx="9">
                  <c:v>13.232800000000001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6-4E91-8D3B-075912F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099119972743008"/>
                  <c:y val="-0.157732310379849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1.7479024111891293</c:v>
                </c:pt>
                <c:pt idx="1">
                  <c:v>1.0720857532306742</c:v>
                </c:pt>
                <c:pt idx="2">
                  <c:v>2.0368419630841874</c:v>
                </c:pt>
                <c:pt idx="3">
                  <c:v>2.0593265221884014</c:v>
                </c:pt>
                <c:pt idx="4">
                  <c:v>2.7219559728580114</c:v>
                </c:pt>
                <c:pt idx="5">
                  <c:v>1.9665075641539413</c:v>
                </c:pt>
                <c:pt idx="6">
                  <c:v>3.2114482799068513</c:v>
                </c:pt>
                <c:pt idx="7">
                  <c:v>1.6628619104594673</c:v>
                </c:pt>
                <c:pt idx="8">
                  <c:v>0.800483554225913</c:v>
                </c:pt>
                <c:pt idx="9">
                  <c:v>0.97510574374628378</c:v>
                </c:pt>
                <c:pt idx="10">
                  <c:v>1.1373850340535254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0-4AE8-8AB9-AA001826AB4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0-4AE8-8AB9-AA00182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0.2887840235894697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F76-9660-3ED43085A8C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1-4F76-9660-3ED43085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3-4339-9C42-0FA4907268D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3-4339-9C42-0FA49072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EF4-A2B5-316EE478797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11.843300000000001</c:v>
                </c:pt>
                <c:pt idx="1">
                  <c:v>13.357900000000001</c:v>
                </c:pt>
                <c:pt idx="2">
                  <c:v>9.0686</c:v>
                </c:pt>
                <c:pt idx="3">
                  <c:v>9.7958999999999996</c:v>
                </c:pt>
                <c:pt idx="4">
                  <c:v>14.280700000000001</c:v>
                </c:pt>
                <c:pt idx="5">
                  <c:v>11.0791</c:v>
                </c:pt>
                <c:pt idx="6">
                  <c:v>9.1730000000000018</c:v>
                </c:pt>
                <c:pt idx="7">
                  <c:v>12.2262</c:v>
                </c:pt>
                <c:pt idx="8">
                  <c:v>12.7394</c:v>
                </c:pt>
                <c:pt idx="9">
                  <c:v>13.232800000000001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EF4-A2B5-316EE478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15030386368061"/>
                  <c:y val="-0.1937978416994224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1.7479024111891293</c:v>
                </c:pt>
                <c:pt idx="1">
                  <c:v>1.0720857532306742</c:v>
                </c:pt>
                <c:pt idx="2">
                  <c:v>2.0368419630841874</c:v>
                </c:pt>
                <c:pt idx="3">
                  <c:v>2.0593265221884014</c:v>
                </c:pt>
                <c:pt idx="4">
                  <c:v>2.7219559728580114</c:v>
                </c:pt>
                <c:pt idx="5">
                  <c:v>1.9665075641539413</c:v>
                </c:pt>
                <c:pt idx="6">
                  <c:v>3.2114482799068513</c:v>
                </c:pt>
                <c:pt idx="7">
                  <c:v>1.6628619104594673</c:v>
                </c:pt>
                <c:pt idx="8">
                  <c:v>0.800483554225913</c:v>
                </c:pt>
                <c:pt idx="9">
                  <c:v>0.97510574374628378</c:v>
                </c:pt>
                <c:pt idx="10">
                  <c:v>1.1373850340535254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458C-9F76-16E8D45AE398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8-458C-9F76-16E8D45A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1053098214788941"/>
                  <c:y val="0.1782817887658017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0.2887840235894697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9E1-8FAD-D0ADD82E19D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7-49E1-8FAD-D0ADD82E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2.0366864347785989</c:v>
                </c:pt>
                <c:pt idx="1">
                  <c:v>1.2447366956402564</c:v>
                </c:pt>
                <c:pt idx="2">
                  <c:v>2.3676091473568355</c:v>
                </c:pt>
                <c:pt idx="3">
                  <c:v>2.4129313804574042</c:v>
                </c:pt>
                <c:pt idx="4">
                  <c:v>3.1896204070088485</c:v>
                </c:pt>
                <c:pt idx="5">
                  <c:v>2.2961010655683696</c:v>
                </c:pt>
                <c:pt idx="6">
                  <c:v>3.7896774977090706</c:v>
                </c:pt>
                <c:pt idx="7">
                  <c:v>1.9561943527644423</c:v>
                </c:pt>
                <c:pt idx="8">
                  <c:v>0.93047365918901925</c:v>
                </c:pt>
                <c:pt idx="9">
                  <c:v>1.1172958055123507</c:v>
                </c:pt>
                <c:pt idx="10">
                  <c:v>1.3197593160342516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5-4685-B62B-82D0344165A9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5.1195578518567642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5-4685-B62B-82D03441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6856026365552519"/>
                  <c:y val="0.1669767303443355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2.0366864347785989</c:v>
                </c:pt>
                <c:pt idx="1">
                  <c:v>1.2447366956402564</c:v>
                </c:pt>
                <c:pt idx="2">
                  <c:v>2.3676091473568355</c:v>
                </c:pt>
                <c:pt idx="3">
                  <c:v>2.4129313804574042</c:v>
                </c:pt>
                <c:pt idx="4">
                  <c:v>3.1896204070088485</c:v>
                </c:pt>
                <c:pt idx="5">
                  <c:v>2.2961010655683696</c:v>
                </c:pt>
                <c:pt idx="6">
                  <c:v>3.7896774977090706</c:v>
                </c:pt>
                <c:pt idx="7">
                  <c:v>1.9561943527644423</c:v>
                </c:pt>
                <c:pt idx="8">
                  <c:v>0.93047365918901925</c:v>
                </c:pt>
                <c:pt idx="9">
                  <c:v>1.1172958055123507</c:v>
                </c:pt>
                <c:pt idx="10">
                  <c:v>1.3197593160342516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5E-9FD5-FEB31DF28CD1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63888918996449"/>
                  <c:y val="0.207367852951798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5.1195578518567642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C-415E-9FD5-FEB31DF2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6.4308114347785992</c:v>
                </c:pt>
                <c:pt idx="1">
                  <c:v>4.112936695640256</c:v>
                </c:pt>
                <c:pt idx="2">
                  <c:v>8.0490091473568359</c:v>
                </c:pt>
                <c:pt idx="3">
                  <c:v>7.7741313804574048</c:v>
                </c:pt>
                <c:pt idx="4">
                  <c:v>10.056020407008848</c:v>
                </c:pt>
                <c:pt idx="5">
                  <c:v>7.2418010655683709</c:v>
                </c:pt>
                <c:pt idx="6">
                  <c:v>11.970377497709073</c:v>
                </c:pt>
                <c:pt idx="7">
                  <c:v>6.2063943527644412</c:v>
                </c:pt>
                <c:pt idx="8">
                  <c:v>3.3203736591890189</c:v>
                </c:pt>
                <c:pt idx="9">
                  <c:v>3.957395805512351</c:v>
                </c:pt>
                <c:pt idx="10">
                  <c:v>4.6582593160342523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4-42D4-9E27-B1A9CADB4455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848483644181"/>
                  <c:y val="-0.1560802642659453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15.31511614599361</c:v>
                </c:pt>
                <c:pt idx="1">
                  <c:v>18.530404241965279</c:v>
                </c:pt>
                <c:pt idx="2">
                  <c:v>12.400986495532972</c:v>
                </c:pt>
                <c:pt idx="3">
                  <c:v>14.221650146473165</c:v>
                </c:pt>
                <c:pt idx="4">
                  <c:v>20.92734395908618</c:v>
                </c:pt>
                <c:pt idx="5">
                  <c:v>16.198657851856765</c:v>
                </c:pt>
                <c:pt idx="6">
                  <c:v>13.001262513578656</c:v>
                </c:pt>
                <c:pt idx="7">
                  <c:v>16.617219646560603</c:v>
                </c:pt>
                <c:pt idx="8">
                  <c:v>18.625477538521274</c:v>
                </c:pt>
                <c:pt idx="9">
                  <c:v>19.089491685332099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4-42D4-9E27-B1A9CADB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9737536734235257"/>
                  <c:y val="0.1388441823447892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6.4308114347785992</c:v>
                </c:pt>
                <c:pt idx="1">
                  <c:v>4.112936695640256</c:v>
                </c:pt>
                <c:pt idx="2">
                  <c:v>8.0490091473568359</c:v>
                </c:pt>
                <c:pt idx="3">
                  <c:v>7.7741313804574048</c:v>
                </c:pt>
                <c:pt idx="4">
                  <c:v>10.056020407008848</c:v>
                </c:pt>
                <c:pt idx="5">
                  <c:v>7.2418010655683709</c:v>
                </c:pt>
                <c:pt idx="6">
                  <c:v>11.970377497709073</c:v>
                </c:pt>
                <c:pt idx="7">
                  <c:v>6.2063943527644412</c:v>
                </c:pt>
                <c:pt idx="8">
                  <c:v>3.3203736591890189</c:v>
                </c:pt>
                <c:pt idx="9">
                  <c:v>3.957395805512351</c:v>
                </c:pt>
                <c:pt idx="10">
                  <c:v>4.6582593160342523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4824-97E3-809E82387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435732520573702"/>
                  <c:y val="0.2331288762986681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15.31511614599361</c:v>
                </c:pt>
                <c:pt idx="1">
                  <c:v>18.530404241965279</c:v>
                </c:pt>
                <c:pt idx="2">
                  <c:v>12.400986495532972</c:v>
                </c:pt>
                <c:pt idx="3">
                  <c:v>14.221650146473165</c:v>
                </c:pt>
                <c:pt idx="4">
                  <c:v>20.92734395908618</c:v>
                </c:pt>
                <c:pt idx="5">
                  <c:v>16.198657851856765</c:v>
                </c:pt>
                <c:pt idx="6">
                  <c:v>13.001262513578656</c:v>
                </c:pt>
                <c:pt idx="7">
                  <c:v>16.617219646560603</c:v>
                </c:pt>
                <c:pt idx="8">
                  <c:v>18.625477538521274</c:v>
                </c:pt>
                <c:pt idx="9">
                  <c:v>19.089491685332099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6-4824-97E3-809E8238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44.028299999999994</c:v>
                </c:pt>
                <c:pt idx="1">
                  <c:v>25.384799999999998</c:v>
                </c:pt>
                <c:pt idx="2">
                  <c:v>13.639100000000001</c:v>
                </c:pt>
                <c:pt idx="3">
                  <c:v>27.388499999999997</c:v>
                </c:pt>
                <c:pt idx="4">
                  <c:v>45.276400000000002</c:v>
                </c:pt>
                <c:pt idx="5">
                  <c:v>68.053600000000003</c:v>
                </c:pt>
                <c:pt idx="6">
                  <c:v>43.554200000000002</c:v>
                </c:pt>
                <c:pt idx="7">
                  <c:v>36.733499999999999</c:v>
                </c:pt>
                <c:pt idx="8">
                  <c:v>49.902200000000001</c:v>
                </c:pt>
                <c:pt idx="9">
                  <c:v>29.5212</c:v>
                </c:pt>
                <c:pt idx="10">
                  <c:v>22.049499999999998</c:v>
                </c:pt>
                <c:pt idx="11">
                  <c:v>24.480800000000002</c:v>
                </c:pt>
                <c:pt idx="12">
                  <c:v>58.877499999999998</c:v>
                </c:pt>
                <c:pt idx="13">
                  <c:v>59.076099999999997</c:v>
                </c:pt>
                <c:pt idx="14">
                  <c:v>26.549900000000001</c:v>
                </c:pt>
                <c:pt idx="15">
                  <c:v>30.0379</c:v>
                </c:pt>
                <c:pt idx="16">
                  <c:v>20.923299999999998</c:v>
                </c:pt>
                <c:pt idx="17">
                  <c:v>23.637300000000003</c:v>
                </c:pt>
                <c:pt idx="18">
                  <c:v>13.130300000000002</c:v>
                </c:pt>
                <c:pt idx="19">
                  <c:v>15.7163</c:v>
                </c:pt>
                <c:pt idx="20">
                  <c:v>21.3203</c:v>
                </c:pt>
                <c:pt idx="21">
                  <c:v>29.733700000000002</c:v>
                </c:pt>
                <c:pt idx="22">
                  <c:v>33.042800000000007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64287115744596"/>
                  <c:y val="-0.1709641284742256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0.0000</c:formatCode>
                <c:ptCount val="22"/>
                <c:pt idx="0">
                  <c:v>5.7880000000000003</c:v>
                </c:pt>
                <c:pt idx="1">
                  <c:v>5.9234000000000009</c:v>
                </c:pt>
                <c:pt idx="2">
                  <c:v>8.3877800000000011</c:v>
                </c:pt>
                <c:pt idx="3">
                  <c:v>3.0990000000000002</c:v>
                </c:pt>
                <c:pt idx="4">
                  <c:v>6.0135000000000005</c:v>
                </c:pt>
                <c:pt idx="5">
                  <c:v>10.032299999999999</c:v>
                </c:pt>
                <c:pt idx="6">
                  <c:v>2.2789999999999999</c:v>
                </c:pt>
                <c:pt idx="7">
                  <c:v>11.6751</c:v>
                </c:pt>
                <c:pt idx="8">
                  <c:v>11.956300000000001</c:v>
                </c:pt>
                <c:pt idx="9">
                  <c:v>8.0399999999999991</c:v>
                </c:pt>
                <c:pt idx="10">
                  <c:v>5.2263000000000002</c:v>
                </c:pt>
                <c:pt idx="11">
                  <c:v>11.644400000000001</c:v>
                </c:pt>
                <c:pt idx="12">
                  <c:v>11.0572</c:v>
                </c:pt>
                <c:pt idx="13">
                  <c:v>3.4878999999999998</c:v>
                </c:pt>
                <c:pt idx="14">
                  <c:v>10.7902</c:v>
                </c:pt>
                <c:pt idx="15">
                  <c:v>7.6037999999999997</c:v>
                </c:pt>
                <c:pt idx="16">
                  <c:v>5.6504000000000003</c:v>
                </c:pt>
                <c:pt idx="17">
                  <c:v>3.2014</c:v>
                </c:pt>
                <c:pt idx="18">
                  <c:v>5.8483000000000001</c:v>
                </c:pt>
                <c:pt idx="19">
                  <c:v>5.2618</c:v>
                </c:pt>
                <c:pt idx="20">
                  <c:v>6.0823999999999998</c:v>
                </c:pt>
                <c:pt idx="21">
                  <c:v>7.8046999999999995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84A-8A60-809113A2D0BA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84A-8A60-809113A2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49816337789617"/>
                  <c:y val="-0.400552806136606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E-4F44-AAFA-71C5FE54C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E-4F44-AAFA-71C5FE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pair'!$O$55:$Q$55</c:f>
              <c:strCache>
                <c:ptCount val="1"/>
                <c:pt idx="0">
                  <c:v>Coarse 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912383003172359"/>
                  <c:y val="-0.2586931321084864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pair'!$Q$57:$Q$67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10E-84E2-3428337E67FC}"/>
            </c:ext>
          </c:extLst>
        </c:ser>
        <c:ser>
          <c:idx val="1"/>
          <c:order val="1"/>
          <c:tx>
            <c:strRef>
              <c:f>'lump by basket pair'!$R$55:$T$55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608933649418298"/>
                  <c:y val="-0.168861548556430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pair'!$T$57:$T$67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F-410E-84E2-3428337E67FC}"/>
            </c:ext>
          </c:extLst>
        </c:ser>
        <c:ser>
          <c:idx val="2"/>
          <c:order val="2"/>
          <c:tx>
            <c:strRef>
              <c:f>'lump by basket pair'!$U$55:$W$55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673431805690308"/>
                  <c:y val="-4.987897346165058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pair'!$W$57:$W$67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F-410E-84E2-3428337E67FC}"/>
            </c:ext>
          </c:extLst>
        </c:ser>
        <c:ser>
          <c:idx val="3"/>
          <c:order val="3"/>
          <c:tx>
            <c:strRef>
              <c:f>'lump by basket pair'!$X$55:$Z$55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0955175276213895"/>
                  <c:y val="5.355096237970253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pair'!$Z$57:$Z$67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F-410E-84E2-3428337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pair'!$AA$55:$AC$55</c:f>
              <c:strCache>
                <c:ptCount val="1"/>
                <c:pt idx="0">
                  <c:v>Silt + 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238334845949794"/>
                  <c:y val="-0.1370137066200058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pair'!$AC$57:$AC$67</c:f>
              <c:numCache>
                <c:formatCode>0.00</c:formatCode>
                <c:ptCount val="11"/>
                <c:pt idx="0">
                  <c:v>-0.17439047910096475</c:v>
                </c:pt>
                <c:pt idx="1">
                  <c:v>-1.025437418693342E-2</c:v>
                </c:pt>
                <c:pt idx="2">
                  <c:v>0.39445694140839044</c:v>
                </c:pt>
                <c:pt idx="3">
                  <c:v>0.84699882473725807</c:v>
                </c:pt>
                <c:pt idx="4">
                  <c:v>-0.53143006264433079</c:v>
                </c:pt>
                <c:pt idx="5">
                  <c:v>-0.47315753451987547</c:v>
                </c:pt>
                <c:pt idx="6">
                  <c:v>-0.19590016536552837</c:v>
                </c:pt>
                <c:pt idx="7">
                  <c:v>0.26314753208369795</c:v>
                </c:pt>
                <c:pt idx="8">
                  <c:v>0.9096795544076951</c:v>
                </c:pt>
                <c:pt idx="9">
                  <c:v>0.21924480431942683</c:v>
                </c:pt>
                <c:pt idx="10">
                  <c:v>-0.17453582701286835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B6E-81EC-DE160831F021}"/>
            </c:ext>
          </c:extLst>
        </c:ser>
        <c:ser>
          <c:idx val="3"/>
          <c:order val="1"/>
          <c:tx>
            <c:strRef>
              <c:f>'lump by basket pair'!$AD$55:$AF$55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1371953415531"/>
                  <c:y val="-7.697397200349956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pair'!$AF$57:$AF$67</c:f>
              <c:numCache>
                <c:formatCode>0.00</c:formatCode>
                <c:ptCount val="11"/>
                <c:pt idx="0">
                  <c:v>-0.15425085979947709</c:v>
                </c:pt>
                <c:pt idx="1">
                  <c:v>-2.4406565105775772E-2</c:v>
                </c:pt>
                <c:pt idx="2">
                  <c:v>0.59236738479451001</c:v>
                </c:pt>
                <c:pt idx="3">
                  <c:v>0.92718905444132571</c:v>
                </c:pt>
                <c:pt idx="4">
                  <c:v>-0.53607594006891224</c:v>
                </c:pt>
                <c:pt idx="5">
                  <c:v>-0.35110934388110659</c:v>
                </c:pt>
                <c:pt idx="6">
                  <c:v>-0.17646818139499157</c:v>
                </c:pt>
                <c:pt idx="7">
                  <c:v>0.45285959212215676</c:v>
                </c:pt>
                <c:pt idx="8">
                  <c:v>0.84306410059581938</c:v>
                </c:pt>
                <c:pt idx="9">
                  <c:v>0.20534364472464756</c:v>
                </c:pt>
                <c:pt idx="10">
                  <c:v>-0.22188362967679343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B6E-81EC-DE16083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pair'!$O$69:$Q$69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849134653341376E-2"/>
                  <c:y val="-0.2283231262758821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pair'!$Q$71:$Q$80</c:f>
              <c:numCache>
                <c:formatCode>0.000</c:formatCode>
                <c:ptCount val="10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-0.80479824583943604</c:v>
                </c:pt>
                <c:pt idx="4">
                  <c:v>-0.32755116549434199</c:v>
                </c:pt>
                <c:pt idx="5">
                  <c:v>-0.55117481364432686</c:v>
                </c:pt>
                <c:pt idx="6">
                  <c:v>-0.6767529795555226</c:v>
                </c:pt>
                <c:pt idx="7">
                  <c:v>-0.2568978668560456</c:v>
                </c:pt>
                <c:pt idx="8">
                  <c:v>-0.45259306123146897</c:v>
                </c:pt>
                <c:pt idx="9">
                  <c:v>-0.22067472164208743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D-44B8-9099-F04462554706}"/>
            </c:ext>
          </c:extLst>
        </c:ser>
        <c:ser>
          <c:idx val="1"/>
          <c:order val="1"/>
          <c:tx>
            <c:strRef>
              <c:f>'lump by basket pair'!$R$69:$T$69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43606708188358"/>
                  <c:y val="-0.13803368328958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pair'!$T$71:$T$80</c:f>
              <c:numCache>
                <c:formatCode>0.000</c:formatCode>
                <c:ptCount val="10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-0.69337477157834371</c:v>
                </c:pt>
                <c:pt idx="4">
                  <c:v>-0.1111434428939886</c:v>
                </c:pt>
                <c:pt idx="5">
                  <c:v>0.18041013933716418</c:v>
                </c:pt>
                <c:pt idx="6">
                  <c:v>0.33808273647184778</c:v>
                </c:pt>
                <c:pt idx="7">
                  <c:v>0.41571990278793169</c:v>
                </c:pt>
                <c:pt idx="8">
                  <c:v>-6.9462914000529832E-3</c:v>
                </c:pt>
                <c:pt idx="9">
                  <c:v>0.37138453818859557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D-44B8-9099-F04462554706}"/>
            </c:ext>
          </c:extLst>
        </c:ser>
        <c:ser>
          <c:idx val="2"/>
          <c:order val="2"/>
          <c:tx>
            <c:strRef>
              <c:f>'lump by basket pair'!$U$69:$W$69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7754653901938"/>
                  <c:y val="-0.156287547389909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pair'!$W$71:$W$80</c:f>
              <c:numCache>
                <c:formatCode>0.000</c:formatCode>
                <c:ptCount val="10"/>
                <c:pt idx="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-0.40505384714972381</c:v>
                </c:pt>
                <c:pt idx="4">
                  <c:v>-0.21756337854262581</c:v>
                </c:pt>
                <c:pt idx="5">
                  <c:v>0.61912755541298103</c:v>
                </c:pt>
                <c:pt idx="6">
                  <c:v>0.14042193729166219</c:v>
                </c:pt>
                <c:pt idx="7">
                  <c:v>-4.2676842244790236E-2</c:v>
                </c:pt>
                <c:pt idx="8">
                  <c:v>-3.6073196664670334E-2</c:v>
                </c:pt>
                <c:pt idx="9">
                  <c:v>0.99506573971751766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D-44B8-9099-F04462554706}"/>
            </c:ext>
          </c:extLst>
        </c:ser>
        <c:ser>
          <c:idx val="3"/>
          <c:order val="3"/>
          <c:tx>
            <c:strRef>
              <c:f>'lump by basket pair'!$X$69:$Z$69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54966820803524"/>
                  <c:y val="-3.275153105861767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pair'!$Z$71:$Z$80</c:f>
              <c:numCache>
                <c:formatCode>0.00</c:formatCode>
                <c:ptCount val="10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-0.52081868470815618</c:v>
                </c:pt>
                <c:pt idx="4">
                  <c:v>-0.2142122573951242</c:v>
                </c:pt>
                <c:pt idx="5">
                  <c:v>-0.12091619396052283</c:v>
                </c:pt>
                <c:pt idx="6">
                  <c:v>0.19235164956740658</c:v>
                </c:pt>
                <c:pt idx="7">
                  <c:v>6.9338931211544927E-2</c:v>
                </c:pt>
                <c:pt idx="8">
                  <c:v>0.30506992688237528</c:v>
                </c:pt>
                <c:pt idx="9">
                  <c:v>0.73881089123312471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D-44B8-9099-F0446255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pair'!$AA$69:$AC$69</c:f>
              <c:strCache>
                <c:ptCount val="1"/>
                <c:pt idx="0">
                  <c:v>Silt +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573512537513089"/>
                  <c:y val="-6.957567804024497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pair'!$AC$71:$AC$80</c:f>
              <c:numCache>
                <c:formatCode>0.00</c:formatCode>
                <c:ptCount val="10"/>
                <c:pt idx="0">
                  <c:v>0.18106787332492144</c:v>
                </c:pt>
                <c:pt idx="1">
                  <c:v>0.55678918365240393</c:v>
                </c:pt>
                <c:pt idx="2">
                  <c:v>0.35668169140593525</c:v>
                </c:pt>
                <c:pt idx="3">
                  <c:v>-0.4200764424233222</c:v>
                </c:pt>
                <c:pt idx="4">
                  <c:v>-0.21715093286293324</c:v>
                </c:pt>
                <c:pt idx="5">
                  <c:v>0.43155656122482666</c:v>
                </c:pt>
                <c:pt idx="6">
                  <c:v>0.14727377432804523</c:v>
                </c:pt>
                <c:pt idx="7">
                  <c:v>-2.8692121451884399E-2</c:v>
                </c:pt>
                <c:pt idx="8">
                  <c:v>5.7646003370535725E-3</c:v>
                </c:pt>
                <c:pt idx="9">
                  <c:v>0.95860770021013786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0-4E38-811A-2234F2C8CC67}"/>
            </c:ext>
          </c:extLst>
        </c:ser>
        <c:ser>
          <c:idx val="3"/>
          <c:order val="1"/>
          <c:tx>
            <c:strRef>
              <c:f>'lump by basket pair'!$AD$69:$AF$69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00026036010496"/>
                  <c:y val="-4.8833114610673668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pair'!$AF$71:$AF$80</c:f>
              <c:numCache>
                <c:formatCode>0.00</c:formatCode>
                <c:ptCount val="10"/>
                <c:pt idx="0">
                  <c:v>0.20485220838589746</c:v>
                </c:pt>
                <c:pt idx="1">
                  <c:v>0.49906097475251865</c:v>
                </c:pt>
                <c:pt idx="2">
                  <c:v>0.24191882535341341</c:v>
                </c:pt>
                <c:pt idx="3">
                  <c:v>-0.61903513516227415</c:v>
                </c:pt>
                <c:pt idx="4">
                  <c:v>-0.14615280602652711</c:v>
                </c:pt>
                <c:pt idx="5">
                  <c:v>0.25398808490629998</c:v>
                </c:pt>
                <c:pt idx="6">
                  <c:v>0.27846574759418002</c:v>
                </c:pt>
                <c:pt idx="7">
                  <c:v>0.27990273119827358</c:v>
                </c:pt>
                <c:pt idx="8">
                  <c:v>-2.9468047342506151E-3</c:v>
                </c:pt>
                <c:pt idx="9">
                  <c:v>0.52515082050630435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0-4E38-811A-2234F2C8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110.44069999999998</c:v>
                </c:pt>
                <c:pt idx="1">
                  <c:v>113.33000000000001</c:v>
                </c:pt>
                <c:pt idx="2">
                  <c:v>80.287700000000001</c:v>
                </c:pt>
                <c:pt idx="3">
                  <c:v>125.9537</c:v>
                </c:pt>
                <c:pt idx="4">
                  <c:v>174.54140000000001</c:v>
                </c:pt>
                <c:pt idx="5">
                  <c:v>73.407200000000003</c:v>
                </c:pt>
                <c:pt idx="6">
                  <c:v>84.096800000000002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4-45D5-8EB5-2CF21DDB76DC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917440070127718"/>
                  <c:y val="-0.121109209174940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23.198180000000004</c:v>
                </c:pt>
                <c:pt idx="1">
                  <c:v>16.0458</c:v>
                </c:pt>
                <c:pt idx="2">
                  <c:v>13.9541</c:v>
                </c:pt>
                <c:pt idx="3">
                  <c:v>36.867000000000004</c:v>
                </c:pt>
                <c:pt idx="4">
                  <c:v>14.5451</c:v>
                </c:pt>
                <c:pt idx="5">
                  <c:v>22.303899999999999</c:v>
                </c:pt>
                <c:pt idx="6">
                  <c:v>19.148900000000001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4-45D5-8EB5-2CF21DD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7.2623250000000006</c:v>
                </c:pt>
                <c:pt idx="1">
                  <c:v>5.6814</c:v>
                </c:pt>
                <c:pt idx="2">
                  <c:v>5.3612000000000002</c:v>
                </c:pt>
                <c:pt idx="3">
                  <c:v>11.812100000000001</c:v>
                </c:pt>
                <c:pt idx="4">
                  <c:v>12.430900000000001</c:v>
                </c:pt>
                <c:pt idx="5">
                  <c:v>5.23</c:v>
                </c:pt>
                <c:pt idx="6">
                  <c:v>5.9184999999999999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B84-A440-14A1D65EC509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25.2012</c:v>
                </c:pt>
                <c:pt idx="1">
                  <c:v>9.0686</c:v>
                </c:pt>
                <c:pt idx="2">
                  <c:v>9.7958999999999996</c:v>
                </c:pt>
                <c:pt idx="3">
                  <c:v>25.3598</c:v>
                </c:pt>
                <c:pt idx="4">
                  <c:v>11.7728</c:v>
                </c:pt>
                <c:pt idx="5">
                  <c:v>24.965600000000002</c:v>
                </c:pt>
                <c:pt idx="6">
                  <c:v>20.316000000000003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E-4B84-A440-14A1D65E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2.8199881644198035</c:v>
                </c:pt>
                <c:pt idx="1">
                  <c:v>2.0368419630841874</c:v>
                </c:pt>
                <c:pt idx="2">
                  <c:v>2.0593265221884014</c:v>
                </c:pt>
                <c:pt idx="3">
                  <c:v>4.6884635370119527</c:v>
                </c:pt>
                <c:pt idx="4">
                  <c:v>4.8743101903663186</c:v>
                </c:pt>
                <c:pt idx="5">
                  <c:v>1.7755892979721968</c:v>
                </c:pt>
                <c:pt idx="6">
                  <c:v>1.9989719103080392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B-49AA-84A2-A48A7DA380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7.5929872061851587</c:v>
                </c:pt>
                <c:pt idx="1">
                  <c:v>2.9105648975430061</c:v>
                </c:pt>
                <c:pt idx="2">
                  <c:v>3.8880495351387516</c:v>
                </c:pt>
                <c:pt idx="3">
                  <c:v>9.9440322041364233</c:v>
                </c:pt>
                <c:pt idx="4">
                  <c:v>4.3231916263154977</c:v>
                </c:pt>
                <c:pt idx="5">
                  <c:v>8.872046790882262</c:v>
                </c:pt>
                <c:pt idx="6">
                  <c:v>6.7930466275037613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9AA-84A2-A48A7DA3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0.46143496599905182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A-4638-99A1-559DD2AE60F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1.8197973451977489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A-4638-99A1-559DD2AE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856516367145866"/>
                  <c:y val="-0.134834234669226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2.3685</c:v>
                </c:pt>
                <c:pt idx="1">
                  <c:v>2.0256249999999998</c:v>
                </c:pt>
                <c:pt idx="2">
                  <c:v>0.77839999999999998</c:v>
                </c:pt>
                <c:pt idx="3">
                  <c:v>2.0897999999999999</c:v>
                </c:pt>
                <c:pt idx="4">
                  <c:v>2.1161000000000003</c:v>
                </c:pt>
                <c:pt idx="5">
                  <c:v>3.5653000000000001</c:v>
                </c:pt>
                <c:pt idx="6">
                  <c:v>3.5529000000000002</c:v>
                </c:pt>
                <c:pt idx="7">
                  <c:v>1.8083</c:v>
                </c:pt>
                <c:pt idx="8">
                  <c:v>4.6973000000000003</c:v>
                </c:pt>
                <c:pt idx="9">
                  <c:v>2.1690999999999998</c:v>
                </c:pt>
                <c:pt idx="10">
                  <c:v>2.0576000000000003</c:v>
                </c:pt>
                <c:pt idx="11">
                  <c:v>2.8880999999999997</c:v>
                </c:pt>
                <c:pt idx="12">
                  <c:v>4.4638000000000009</c:v>
                </c:pt>
                <c:pt idx="13">
                  <c:v>3.7168999999999999</c:v>
                </c:pt>
                <c:pt idx="14">
                  <c:v>2.5842999999999998</c:v>
                </c:pt>
                <c:pt idx="15">
                  <c:v>1.6659000000000002</c:v>
                </c:pt>
                <c:pt idx="16">
                  <c:v>0.84810000000000008</c:v>
                </c:pt>
                <c:pt idx="17">
                  <c:v>1.5417999999999998</c:v>
                </c:pt>
                <c:pt idx="18">
                  <c:v>1.5490999999999999</c:v>
                </c:pt>
                <c:pt idx="19">
                  <c:v>1.2909999999999999</c:v>
                </c:pt>
                <c:pt idx="20">
                  <c:v>2.58</c:v>
                </c:pt>
                <c:pt idx="21">
                  <c:v>1.4417</c:v>
                </c:pt>
                <c:pt idx="22">
                  <c:v>1.8968000000000003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07759261145477"/>
                  <c:y val="9.141212328276901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0.000</c:formatCode>
                <c:ptCount val="22"/>
                <c:pt idx="0">
                  <c:v>5.3543000000000003</c:v>
                </c:pt>
                <c:pt idx="1">
                  <c:v>6.4890000000000008</c:v>
                </c:pt>
                <c:pt idx="2">
                  <c:v>7.9660000000000002</c:v>
                </c:pt>
                <c:pt idx="3">
                  <c:v>5.3919000000000006</c:v>
                </c:pt>
                <c:pt idx="4">
                  <c:v>4.1173999999999999</c:v>
                </c:pt>
                <c:pt idx="5">
                  <c:v>4.9512</c:v>
                </c:pt>
                <c:pt idx="6">
                  <c:v>2.2988</c:v>
                </c:pt>
                <c:pt idx="7">
                  <c:v>7.4971000000000005</c:v>
                </c:pt>
                <c:pt idx="8">
                  <c:v>7.5605000000000011</c:v>
                </c:pt>
                <c:pt idx="9">
                  <c:v>6.7202000000000002</c:v>
                </c:pt>
                <c:pt idx="10">
                  <c:v>5.9978999999999996</c:v>
                </c:pt>
                <c:pt idx="11">
                  <c:v>5.0812000000000008</c:v>
                </c:pt>
                <c:pt idx="12">
                  <c:v>6.5231000000000003</c:v>
                </c:pt>
                <c:pt idx="13">
                  <c:v>5.2497000000000007</c:v>
                </c:pt>
                <c:pt idx="14">
                  <c:v>3.9233000000000002</c:v>
                </c:pt>
                <c:pt idx="15">
                  <c:v>5.0610999999999997</c:v>
                </c:pt>
                <c:pt idx="16">
                  <c:v>7.1651000000000007</c:v>
                </c:pt>
                <c:pt idx="17">
                  <c:v>6.347500000000001</c:v>
                </c:pt>
                <c:pt idx="18">
                  <c:v>6.3918999999999997</c:v>
                </c:pt>
                <c:pt idx="19">
                  <c:v>7.0831999999999997</c:v>
                </c:pt>
                <c:pt idx="20">
                  <c:v>7.6526000000000005</c:v>
                </c:pt>
                <c:pt idx="21">
                  <c:v>5.5801999999999996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110.44069999999998</c:v>
                </c:pt>
                <c:pt idx="1">
                  <c:v>113.33000000000001</c:v>
                </c:pt>
                <c:pt idx="2">
                  <c:v>80.287700000000001</c:v>
                </c:pt>
                <c:pt idx="3">
                  <c:v>125.9537</c:v>
                </c:pt>
                <c:pt idx="4">
                  <c:v>174.54140000000001</c:v>
                </c:pt>
                <c:pt idx="5">
                  <c:v>73.407200000000003</c:v>
                </c:pt>
                <c:pt idx="6">
                  <c:v>84.096800000000002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F-4A53-96B7-BE9AA1A8829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1296122498641735"/>
                  <c:y val="-5.225196850393703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23.198180000000004</c:v>
                </c:pt>
                <c:pt idx="1">
                  <c:v>16.0458</c:v>
                </c:pt>
                <c:pt idx="2">
                  <c:v>13.9541</c:v>
                </c:pt>
                <c:pt idx="3">
                  <c:v>36.867000000000004</c:v>
                </c:pt>
                <c:pt idx="4">
                  <c:v>14.5451</c:v>
                </c:pt>
                <c:pt idx="5">
                  <c:v>22.303899999999999</c:v>
                </c:pt>
                <c:pt idx="6">
                  <c:v>19.148900000000001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F-4A53-96B7-BE9AA1A8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7.2623250000000006</c:v>
                </c:pt>
                <c:pt idx="1">
                  <c:v>5.6814</c:v>
                </c:pt>
                <c:pt idx="2">
                  <c:v>5.3612000000000002</c:v>
                </c:pt>
                <c:pt idx="3">
                  <c:v>11.812100000000001</c:v>
                </c:pt>
                <c:pt idx="4">
                  <c:v>12.430900000000001</c:v>
                </c:pt>
                <c:pt idx="5">
                  <c:v>5.23</c:v>
                </c:pt>
                <c:pt idx="6">
                  <c:v>5.9184999999999999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4BD5-8272-2E5B9ED87D24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25.2012</c:v>
                </c:pt>
                <c:pt idx="1">
                  <c:v>9.0686</c:v>
                </c:pt>
                <c:pt idx="2">
                  <c:v>9.7958999999999996</c:v>
                </c:pt>
                <c:pt idx="3">
                  <c:v>25.3598</c:v>
                </c:pt>
                <c:pt idx="4">
                  <c:v>11.7728</c:v>
                </c:pt>
                <c:pt idx="5">
                  <c:v>24.965600000000002</c:v>
                </c:pt>
                <c:pt idx="6">
                  <c:v>20.316000000000003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D-4BD5-8272-2E5B9ED8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72843887471811"/>
                  <c:y val="-0.181995207120849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2.8199881644198035</c:v>
                </c:pt>
                <c:pt idx="1">
                  <c:v>2.0368419630841874</c:v>
                </c:pt>
                <c:pt idx="2">
                  <c:v>2.0593265221884014</c:v>
                </c:pt>
                <c:pt idx="3">
                  <c:v>4.6884635370119527</c:v>
                </c:pt>
                <c:pt idx="4">
                  <c:v>4.8743101903663186</c:v>
                </c:pt>
                <c:pt idx="5">
                  <c:v>1.7755892979721968</c:v>
                </c:pt>
                <c:pt idx="6">
                  <c:v>1.9989719103080392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3-47E0-B42C-E75E0B5AE9C1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7.5929872061851587</c:v>
                </c:pt>
                <c:pt idx="1">
                  <c:v>2.9105648975430061</c:v>
                </c:pt>
                <c:pt idx="2">
                  <c:v>3.8880495351387516</c:v>
                </c:pt>
                <c:pt idx="3">
                  <c:v>9.9440322041364233</c:v>
                </c:pt>
                <c:pt idx="4">
                  <c:v>4.3231916263154977</c:v>
                </c:pt>
                <c:pt idx="5">
                  <c:v>8.872046790882262</c:v>
                </c:pt>
                <c:pt idx="6">
                  <c:v>6.7930466275037613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3-47E0-B42C-E75E0B5A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0.46143496599905182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0-4CEA-925C-6EAD3F916BD5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1.8197973451977489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0-4CEA-925C-6EAD3F91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61960516567242"/>
                  <c:y val="-0.2425055572610562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group'!$V$3:$V$9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E5D-8FB2-B3F354D45BC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6317112312641"/>
                  <c:y val="-9.675379119276757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group'!$V$12:$V$18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-0.32001589401318453</c:v>
                </c:pt>
                <c:pt idx="2">
                  <c:v>-0.3029856615539851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-4.9570413884485784E-2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F-4E5D-8FB2-B3F354D4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44416"/>
        <c:axId val="1536930016"/>
      </c:scatterChart>
      <c:valAx>
        <c:axId val="1536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0016"/>
        <c:crosses val="autoZero"/>
        <c:crossBetween val="midCat"/>
      </c:valAx>
      <c:valAx>
        <c:axId val="1536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group'!$W$3:$W$9</c:f>
              <c:numCache>
                <c:formatCode>0.000</c:formatCode>
                <c:ptCount val="7"/>
                <c:pt idx="0">
                  <c:v>3.2814231304188555</c:v>
                </c:pt>
                <c:pt idx="1">
                  <c:v>2.3676091473568355</c:v>
                </c:pt>
                <c:pt idx="2">
                  <c:v>2.4129313804574042</c:v>
                </c:pt>
                <c:pt idx="3">
                  <c:v>5.4857214725772181</c:v>
                </c:pt>
                <c:pt idx="4">
                  <c:v>5.7458718504735122</c:v>
                </c:pt>
                <c:pt idx="5">
                  <c:v>2.04776946470137</c:v>
                </c:pt>
                <c:pt idx="6">
                  <c:v>2.3235847829399141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8-4C5E-8CA4-E839749796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532103143845026"/>
                  <c:y val="-0.115946810834816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group'!$W$12:$W$18</c:f>
              <c:numCache>
                <c:formatCode>0.000</c:formatCode>
                <c:ptCount val="7"/>
                <c:pt idx="0">
                  <c:v>8.644320387958885</c:v>
                </c:pt>
                <c:pt idx="1">
                  <c:v>3.3323864955329721</c:v>
                </c:pt>
                <c:pt idx="2">
                  <c:v>4.4257501464731632</c:v>
                </c:pt>
                <c:pt idx="3">
                  <c:v>11.763829549334172</c:v>
                </c:pt>
                <c:pt idx="4">
                  <c:v>4.9958964393236975</c:v>
                </c:pt>
                <c:pt idx="5">
                  <c:v>10.277097185081878</c:v>
                </c:pt>
                <c:pt idx="6">
                  <c:v>8.4428209884115173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8-4C5E-8CA4-E8397497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FS+C+S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451649284843055E-2"/>
                  <c:y val="-0.1360494393129210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group'!$X$3:$X$9</c:f>
              <c:numCache>
                <c:formatCode>0.000</c:formatCode>
                <c:ptCount val="7"/>
                <c:pt idx="0">
                  <c:v>10.543748130418855</c:v>
                </c:pt>
                <c:pt idx="1">
                  <c:v>8.0490091473568359</c:v>
                </c:pt>
                <c:pt idx="2">
                  <c:v>7.7741313804574048</c:v>
                </c:pt>
                <c:pt idx="3">
                  <c:v>17.297821472577219</c:v>
                </c:pt>
                <c:pt idx="4">
                  <c:v>18.176771850473514</c:v>
                </c:pt>
                <c:pt idx="5">
                  <c:v>7.27776946470137</c:v>
                </c:pt>
                <c:pt idx="6">
                  <c:v>8.242084782939914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BBB-A5CA-9332E676AE9F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685716275878219"/>
                  <c:y val="-0.105818270053830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group'!$X$12:$X$18</c:f>
              <c:numCache>
                <c:formatCode>0.000</c:formatCode>
                <c:ptCount val="7"/>
                <c:pt idx="0">
                  <c:v>33.845520387958892</c:v>
                </c:pt>
                <c:pt idx="1">
                  <c:v>12.400986495532972</c:v>
                </c:pt>
                <c:pt idx="2">
                  <c:v>14.221650146473165</c:v>
                </c:pt>
                <c:pt idx="3">
                  <c:v>37.123629549334169</c:v>
                </c:pt>
                <c:pt idx="4">
                  <c:v>16.768696439323698</c:v>
                </c:pt>
                <c:pt idx="5">
                  <c:v>35.24269718508188</c:v>
                </c:pt>
                <c:pt idx="6">
                  <c:v>28.758820988411522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E-4BBB-A5CA-9332E676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5998865197079204"/>
                  <c:y val="-6.63620673193918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</c:formatCode>
                <c:ptCount val="23"/>
                <c:pt idx="0">
                  <c:v>0.95561165589832309</c:v>
                </c:pt>
                <c:pt idx="1">
                  <c:v>0.79229075529080606</c:v>
                </c:pt>
                <c:pt idx="2">
                  <c:v>0.27109849572500783</c:v>
                </c:pt>
                <c:pt idx="3">
                  <c:v>0.80098725750566646</c:v>
                </c:pt>
                <c:pt idx="4">
                  <c:v>0.85640371307185381</c:v>
                </c:pt>
                <c:pt idx="5">
                  <c:v>1.1804382500123338</c:v>
                </c:pt>
                <c:pt idx="6">
                  <c:v>1.3326982561237131</c:v>
                </c:pt>
                <c:pt idx="7">
                  <c:v>0.72662826606468844</c:v>
                </c:pt>
                <c:pt idx="8">
                  <c:v>1.8501772853971479</c:v>
                </c:pt>
                <c:pt idx="9">
                  <c:v>0.87177868746086373</c:v>
                </c:pt>
                <c:pt idx="10">
                  <c:v>0.68333814948260607</c:v>
                </c:pt>
                <c:pt idx="11">
                  <c:v>1.2831694146713353</c:v>
                </c:pt>
                <c:pt idx="12">
                  <c:v>1.7758675553185828</c:v>
                </c:pt>
                <c:pt idx="13">
                  <c:v>1.4355807245882688</c:v>
                </c:pt>
                <c:pt idx="14">
                  <c:v>0.92163992573743703</c:v>
                </c:pt>
                <c:pt idx="15">
                  <c:v>0.74122198472203027</c:v>
                </c:pt>
                <c:pt idx="16">
                  <c:v>0.27754676667362871</c:v>
                </c:pt>
                <c:pt idx="17">
                  <c:v>0.52293678755228434</c:v>
                </c:pt>
                <c:pt idx="18">
                  <c:v>0.53723943237030414</c:v>
                </c:pt>
                <c:pt idx="19">
                  <c:v>0.43786631137597964</c:v>
                </c:pt>
                <c:pt idx="20">
                  <c:v>0.8615868762545138</c:v>
                </c:pt>
                <c:pt idx="21">
                  <c:v>0.516485369308475</c:v>
                </c:pt>
                <c:pt idx="22">
                  <c:v>0.62089966474505043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29521314674488"/>
                  <c:y val="0.1767310368380542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0.000</c:formatCode>
                <c:ptCount val="22"/>
                <c:pt idx="0">
                  <c:v>1.3886876520681266</c:v>
                </c:pt>
                <c:pt idx="1">
                  <c:v>1.640225407532321</c:v>
                </c:pt>
                <c:pt idx="2">
                  <c:v>2.7887087546877027</c:v>
                </c:pt>
                <c:pt idx="3">
                  <c:v>1.7753653918970083</c:v>
                </c:pt>
                <c:pt idx="4">
                  <c:v>1.2269792930976999</c:v>
                </c:pt>
                <c:pt idx="5">
                  <c:v>1.6835856044453064</c:v>
                </c:pt>
                <c:pt idx="6">
                  <c:v>1.4503186260478427</c:v>
                </c:pt>
                <c:pt idx="7">
                  <c:v>2.4377309090909089</c:v>
                </c:pt>
                <c:pt idx="8">
                  <c:v>3.2692590636254515</c:v>
                </c:pt>
                <c:pt idx="9">
                  <c:v>2.557988016411997</c:v>
                </c:pt>
                <c:pt idx="10">
                  <c:v>2.5449696867061804</c:v>
                </c:pt>
                <c:pt idx="11">
                  <c:v>1.5718154373927942</c:v>
                </c:pt>
                <c:pt idx="12">
                  <c:v>2.5582620756547048</c:v>
                </c:pt>
                <c:pt idx="13">
                  <c:v>1.7649295506607927</c:v>
                </c:pt>
                <c:pt idx="14">
                  <c:v>1.5476110139131891</c:v>
                </c:pt>
                <c:pt idx="15">
                  <c:v>1.9493750659736113</c:v>
                </c:pt>
                <c:pt idx="16">
                  <c:v>1.866181893807128</c:v>
                </c:pt>
                <c:pt idx="17">
                  <c:v>2.4818063843895048</c:v>
                </c:pt>
                <c:pt idx="18">
                  <c:v>2.5746834467120188</c:v>
                </c:pt>
                <c:pt idx="19">
                  <c:v>1.7076991896272284</c:v>
                </c:pt>
                <c:pt idx="20">
                  <c:v>3.3874389845027637</c:v>
                </c:pt>
                <c:pt idx="21">
                  <c:v>1.6979084533737685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315220676745555"/>
                  <c:y val="-0.314517227521602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</c:formatCode>
                <c:ptCount val="23"/>
                <c:pt idx="0" formatCode="0.0000">
                  <c:v>0.16000831182380906</c:v>
                </c:pt>
                <c:pt idx="1">
                  <c:v>0.12877571176566063</c:v>
                </c:pt>
                <c:pt idx="2">
                  <c:v>4.3028917050452489E-2</c:v>
                </c:pt>
                <c:pt idx="3" formatCode="0.0000">
                  <c:v>0.12962202535912964</c:v>
                </c:pt>
                <c:pt idx="4" formatCode="0.0000">
                  <c:v>0.13238380964895011</c:v>
                </c:pt>
                <c:pt idx="5">
                  <c:v>0.19838337462369771</c:v>
                </c:pt>
                <c:pt idx="6">
                  <c:v>0.23269804300815269</c:v>
                </c:pt>
                <c:pt idx="7" formatCode="0.0000">
                  <c:v>0.12090681526084991</c:v>
                </c:pt>
                <c:pt idx="8" formatCode="0.0000">
                  <c:v>0.32174543062421551</c:v>
                </c:pt>
                <c:pt idx="9">
                  <c:v>0.14591900352662143</c:v>
                </c:pt>
                <c:pt idx="10">
                  <c:v>0.1089397532643475</c:v>
                </c:pt>
                <c:pt idx="11" formatCode="0.0000">
                  <c:v>0.22065374815008071</c:v>
                </c:pt>
                <c:pt idx="12" formatCode="0.0000">
                  <c:v>0.32472434373056097</c:v>
                </c:pt>
                <c:pt idx="13">
                  <c:v>0.25350487407165828</c:v>
                </c:pt>
                <c:pt idx="14">
                  <c:v>0.17018552264393186</c:v>
                </c:pt>
                <c:pt idx="15" formatCode="0.0000">
                  <c:v>0.12314691966104313</c:v>
                </c:pt>
                <c:pt idx="16" formatCode="0.0000">
                  <c:v>4.2238846068331719E-2</c:v>
                </c:pt>
                <c:pt idx="17">
                  <c:v>8.7751258894774364E-2</c:v>
                </c:pt>
                <c:pt idx="18">
                  <c:v>7.6598708923253711E-2</c:v>
                </c:pt>
                <c:pt idx="19" formatCode="0.0000">
                  <c:v>6.5591352842813269E-2</c:v>
                </c:pt>
                <c:pt idx="20">
                  <c:v>0.14223859065114886</c:v>
                </c:pt>
                <c:pt idx="21">
                  <c:v>8.0302038778309603E-2</c:v>
                </c:pt>
                <c:pt idx="22">
                  <c:v>0.10207224320241665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0.46912291153627583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2.0325978604346404</c:v>
                </c:pt>
                <c:pt idx="1">
                  <c:v>2.8780954700828096</c:v>
                </c:pt>
                <c:pt idx="2">
                  <c:v>1.8689745451631676</c:v>
                </c:pt>
                <c:pt idx="3">
                  <c:v>2.7102315660910001</c:v>
                </c:pt>
                <c:pt idx="4">
                  <c:v>1.8033917960597907</c:v>
                </c:pt>
                <c:pt idx="5">
                  <c:v>1.6464905808452204</c:v>
                </c:pt>
                <c:pt idx="6">
                  <c:v>2.8168173454705405</c:v>
                </c:pt>
                <c:pt idx="7">
                  <c:v>1.8734920369751176</c:v>
                </c:pt>
                <c:pt idx="8">
                  <c:v>3.3795291130356002</c:v>
                </c:pt>
                <c:pt idx="9">
                  <c:v>2.7405289037643543</c:v>
                </c:pt>
                <c:pt idx="10">
                  <c:v>2.8293115277040344</c:v>
                </c:pt>
                <c:pt idx="11">
                  <c:v>4.6541728405978002</c:v>
                </c:pt>
                <c:pt idx="12">
                  <c:v>2.8017202130453511</c:v>
                </c:pt>
                <c:pt idx="13">
                  <c:v>2.284483294353592</c:v>
                </c:pt>
                <c:pt idx="14">
                  <c:v>3.1583886806602894</c:v>
                </c:pt>
                <c:pt idx="15">
                  <c:v>2.3259495872661184</c:v>
                </c:pt>
                <c:pt idx="16">
                  <c:v>1.2719716898728184</c:v>
                </c:pt>
                <c:pt idx="17">
                  <c:v>2.0754589483822339</c:v>
                </c:pt>
                <c:pt idx="18">
                  <c:v>3.6106256459958339</c:v>
                </c:pt>
                <c:pt idx="19">
                  <c:v>2.5671973322075234</c:v>
                </c:pt>
                <c:pt idx="20">
                  <c:v>3.5903342706064567</c:v>
                </c:pt>
                <c:pt idx="21">
                  <c:v>1.6523143271018417</c:v>
                </c:pt>
                <c:pt idx="22">
                  <c:v>1.7718121197409211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0.34033966649255454</c:v>
                </c:pt>
                <c:pt idx="1">
                  <c:v>0.46779391304824719</c:v>
                </c:pt>
                <c:pt idx="2">
                  <c:v>0.29664476912040155</c:v>
                </c:pt>
                <c:pt idx="3">
                  <c:v>0.43859087831553428</c:v>
                </c:pt>
                <c:pt idx="4">
                  <c:v>0.27877024890015495</c:v>
                </c:pt>
                <c:pt idx="5">
                  <c:v>0.27670770386404719</c:v>
                </c:pt>
                <c:pt idx="6">
                  <c:v>0.49183517783606073</c:v>
                </c:pt>
                <c:pt idx="7">
                  <c:v>0.31173843103298443</c:v>
                </c:pt>
                <c:pt idx="8">
                  <c:v>0.58769938338493255</c:v>
                </c:pt>
                <c:pt idx="9">
                  <c:v>0.45871188700188437</c:v>
                </c:pt>
                <c:pt idx="10">
                  <c:v>0.4510570644554614</c:v>
                </c:pt>
                <c:pt idx="11">
                  <c:v>0.80033132809610597</c:v>
                </c:pt>
                <c:pt idx="12">
                  <c:v>0.51230552344574332</c:v>
                </c:pt>
                <c:pt idx="13">
                  <c:v>0.40341002072176108</c:v>
                </c:pt>
                <c:pt idx="14">
                  <c:v>0.58321261191106399</c:v>
                </c:pt>
                <c:pt idx="15">
                  <c:v>0.38643420306281678</c:v>
                </c:pt>
                <c:pt idx="16">
                  <c:v>0.19357680529203086</c:v>
                </c:pt>
                <c:pt idx="17">
                  <c:v>0.34827179850443463</c:v>
                </c:pt>
                <c:pt idx="18">
                  <c:v>0.5147970275901832</c:v>
                </c:pt>
                <c:pt idx="19">
                  <c:v>0.38456017660917008</c:v>
                </c:pt>
                <c:pt idx="20">
                  <c:v>0.59272500625546454</c:v>
                </c:pt>
                <c:pt idx="21">
                  <c:v>0.256898291904261</c:v>
                </c:pt>
                <c:pt idx="22">
                  <c:v>0.29127546343489363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93.6487409149982</c:v>
                </c:pt>
                <c:pt idx="1">
                  <c:v>92.213467595165682</c:v>
                </c:pt>
                <c:pt idx="2">
                  <c:v>94.029037862283872</c:v>
                </c:pt>
                <c:pt idx="3">
                  <c:v>92.672107517713201</c:v>
                </c:pt>
                <c:pt idx="4">
                  <c:v>95.341819598429083</c:v>
                </c:pt>
                <c:pt idx="5">
                  <c:v>94.92204390313303</c:v>
                </c:pt>
                <c:pt idx="6">
                  <c:v>92.057017006184466</c:v>
                </c:pt>
                <c:pt idx="7">
                  <c:v>94.711316575866249</c:v>
                </c:pt>
                <c:pt idx="8">
                  <c:v>91.151231309341583</c:v>
                </c:pt>
                <c:pt idx="9">
                  <c:v>92.803027921510434</c:v>
                </c:pt>
                <c:pt idx="10">
                  <c:v>91.294338794556168</c:v>
                </c:pt>
                <c:pt idx="11">
                  <c:v>88.794100898430557</c:v>
                </c:pt>
                <c:pt idx="12">
                  <c:v>92.888842610779534</c:v>
                </c:pt>
                <c:pt idx="13">
                  <c:v>94.009595722503789</c:v>
                </c:pt>
                <c:pt idx="14">
                  <c:v>90.984452052212589</c:v>
                </c:pt>
                <c:pt idx="15">
                  <c:v>94.258727543735787</c:v>
                </c:pt>
                <c:pt idx="16">
                  <c:v>95.889588546392773</c:v>
                </c:pt>
                <c:pt idx="17">
                  <c:v>93.81295592192474</c:v>
                </c:pt>
                <c:pt idx="18">
                  <c:v>88.244821699799729</c:v>
                </c:pt>
                <c:pt idx="19">
                  <c:v>92.14420562610664</c:v>
                </c:pt>
                <c:pt idx="20">
                  <c:v>88.844208122546604</c:v>
                </c:pt>
                <c:pt idx="21">
                  <c:v>95.122575443962091</c:v>
                </c:pt>
                <c:pt idx="22">
                  <c:v>94.291617203908345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5.0378289158830398</c:v>
                </c:pt>
                <c:pt idx="1">
                  <c:v>7.3583366935117658</c:v>
                </c:pt>
                <c:pt idx="2">
                  <c:v>5.3663513774370575</c:v>
                </c:pt>
                <c:pt idx="3">
                  <c:v>7.0710761922163341</c:v>
                </c:pt>
                <c:pt idx="4">
                  <c:v>4.4560261958158289</c:v>
                </c:pt>
                <c:pt idx="5">
                  <c:v>4.9729266802614438</c:v>
                </c:pt>
                <c:pt idx="6">
                  <c:v>7.5094795845469049</c:v>
                </c:pt>
                <c:pt idx="7">
                  <c:v>4.6624055362037096</c:v>
                </c:pt>
                <c:pt idx="8">
                  <c:v>8.5800762056456481</c:v>
                </c:pt>
                <c:pt idx="9">
                  <c:v>6.8187962503065007</c:v>
                </c:pt>
                <c:pt idx="10">
                  <c:v>8.5193420033868712</c:v>
                </c:pt>
                <c:pt idx="11">
                  <c:v>10.475402879185209</c:v>
                </c:pt>
                <c:pt idx="12">
                  <c:v>7.0423712903230911</c:v>
                </c:pt>
                <c:pt idx="13">
                  <c:v>5.9148160819853439</c:v>
                </c:pt>
                <c:pt idx="14">
                  <c:v>8.8561960473874848</c:v>
                </c:pt>
                <c:pt idx="15">
                  <c:v>5.2275829606966351</c:v>
                </c:pt>
                <c:pt idx="16">
                  <c:v>3.8867654741936377</c:v>
                </c:pt>
                <c:pt idx="17">
                  <c:v>6.1191767012486</c:v>
                </c:pt>
                <c:pt idx="18">
                  <c:v>10.411038079492451</c:v>
                </c:pt>
                <c:pt idx="19">
                  <c:v>7.5690951091098828</c:v>
                </c:pt>
                <c:pt idx="20">
                  <c:v>10.751164709510199</c:v>
                </c:pt>
                <c:pt idx="21">
                  <c:v>4.6122149956971423</c:v>
                </c:pt>
                <c:pt idx="22">
                  <c:v>5.412747694274497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12.182646150664771</c:v>
                </c:pt>
                <c:pt idx="1">
                  <c:v>13.00589472645639</c:v>
                </c:pt>
                <c:pt idx="2">
                  <c:v>16.828240813727717</c:v>
                </c:pt>
                <c:pt idx="3">
                  <c:v>20.859656819375026</c:v>
                </c:pt>
                <c:pt idx="4">
                  <c:v>11.907795934566186</c:v>
                </c:pt>
                <c:pt idx="5">
                  <c:v>11.123789920352205</c:v>
                </c:pt>
                <c:pt idx="6">
                  <c:v>31.284510581501813</c:v>
                </c:pt>
                <c:pt idx="7">
                  <c:v>12.628505388122866</c:v>
                </c:pt>
                <c:pt idx="8">
                  <c:v>16.320671863301872</c:v>
                </c:pt>
                <c:pt idx="9">
                  <c:v>17.169433274571244</c:v>
                </c:pt>
                <c:pt idx="10">
                  <c:v>22.153094826004128</c:v>
                </c:pt>
                <c:pt idx="11">
                  <c:v>9.25653650279021</c:v>
                </c:pt>
                <c:pt idx="12">
                  <c:v>14.494566939312087</c:v>
                </c:pt>
                <c:pt idx="13">
                  <c:v>19.99421731308674</c:v>
                </c:pt>
                <c:pt idx="14">
                  <c:v>10.278417296476626</c:v>
                </c:pt>
                <c:pt idx="15">
                  <c:v>15.248076295904472</c:v>
                </c:pt>
                <c:pt idx="16">
                  <c:v>14.231866006292588</c:v>
                </c:pt>
                <c:pt idx="17">
                  <c:v>25.659702071851786</c:v>
                </c:pt>
                <c:pt idx="18">
                  <c:v>20.691323416714365</c:v>
                </c:pt>
                <c:pt idx="19">
                  <c:v>13.726382040247797</c:v>
                </c:pt>
                <c:pt idx="20">
                  <c:v>24.527463901459466</c:v>
                </c:pt>
                <c:pt idx="21">
                  <c:v>12.463542930145847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1.7818282461582982</c:v>
                </c:pt>
                <c:pt idx="1">
                  <c:v>1.9014087765182386</c:v>
                </c:pt>
                <c:pt idx="2">
                  <c:v>2.1769090587525683</c:v>
                </c:pt>
                <c:pt idx="3">
                  <c:v>2.9101331664942789</c:v>
                </c:pt>
                <c:pt idx="4">
                  <c:v>1.8151890433457127</c:v>
                </c:pt>
                <c:pt idx="5">
                  <c:v>1.5512687080516916</c:v>
                </c:pt>
                <c:pt idx="6">
                  <c:v>3.7573783957827378</c:v>
                </c:pt>
                <c:pt idx="7">
                  <c:v>1.8831517053178186</c:v>
                </c:pt>
                <c:pt idx="8">
                  <c:v>2.2906206123932451</c:v>
                </c:pt>
                <c:pt idx="9">
                  <c:v>2.4200657898297999</c:v>
                </c:pt>
                <c:pt idx="10">
                  <c:v>4.083555257494937</c:v>
                </c:pt>
                <c:pt idx="11">
                  <c:v>3.1427029446634029</c:v>
                </c:pt>
                <c:pt idx="12">
                  <c:v>2.2222333290934282</c:v>
                </c:pt>
                <c:pt idx="13">
                  <c:v>3.1775090050057528</c:v>
                </c:pt>
                <c:pt idx="14">
                  <c:v>1.5623194290644471</c:v>
                </c:pt>
                <c:pt idx="15">
                  <c:v>2.1752300300117122</c:v>
                </c:pt>
                <c:pt idx="16">
                  <c:v>2.267821111007239</c:v>
                </c:pt>
                <c:pt idx="17">
                  <c:v>4.8561903074044546</c:v>
                </c:pt>
                <c:pt idx="18">
                  <c:v>2.8922952985750818</c:v>
                </c:pt>
                <c:pt idx="19">
                  <c:v>7.0607677313092827</c:v>
                </c:pt>
                <c:pt idx="20">
                  <c:v>3.5458447315170725</c:v>
                </c:pt>
                <c:pt idx="21">
                  <c:v>2.0673473043764852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50.776829343182243</c:v>
                </c:pt>
                <c:pt idx="1">
                  <c:v>46.968615696909154</c:v>
                </c:pt>
                <c:pt idx="2">
                  <c:v>50.615390185618779</c:v>
                </c:pt>
                <c:pt idx="3">
                  <c:v>36.411702502643642</c:v>
                </c:pt>
                <c:pt idx="4">
                  <c:v>58.360830745341616</c:v>
                </c:pt>
                <c:pt idx="5">
                  <c:v>66.285431119920716</c:v>
                </c:pt>
                <c:pt idx="6">
                  <c:v>49.159817942578563</c:v>
                </c:pt>
                <c:pt idx="7">
                  <c:v>60.48209123781303</c:v>
                </c:pt>
                <c:pt idx="8">
                  <c:v>59.687790169433988</c:v>
                </c:pt>
                <c:pt idx="9">
                  <c:v>53.965164278283041</c:v>
                </c:pt>
                <c:pt idx="10">
                  <c:v>45.493162489880838</c:v>
                </c:pt>
                <c:pt idx="11">
                  <c:v>68.574726452539963</c:v>
                </c:pt>
                <c:pt idx="12">
                  <c:v>62.647735385103523</c:v>
                </c:pt>
                <c:pt idx="13">
                  <c:v>39.51309588544499</c:v>
                </c:pt>
                <c:pt idx="14">
                  <c:v>71.662825681249132</c:v>
                </c:pt>
                <c:pt idx="15">
                  <c:v>59.477175307405894</c:v>
                </c:pt>
                <c:pt idx="16">
                  <c:v>43.091049135570856</c:v>
                </c:pt>
                <c:pt idx="17">
                  <c:v>33.099669148056243</c:v>
                </c:pt>
                <c:pt idx="18">
                  <c:v>46.999590140879029</c:v>
                </c:pt>
                <c:pt idx="19">
                  <c:v>42.294027811269189</c:v>
                </c:pt>
                <c:pt idx="20">
                  <c:v>44.040895531033684</c:v>
                </c:pt>
                <c:pt idx="21">
                  <c:v>57.290611465903254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46.972076252971782</c:v>
                </c:pt>
                <c:pt idx="1">
                  <c:v>51.453446881393027</c:v>
                </c:pt>
                <c:pt idx="2">
                  <c:v>48.07019237732024</c:v>
                </c:pt>
                <c:pt idx="3">
                  <c:v>63.3521325343673</c:v>
                </c:pt>
                <c:pt idx="4">
                  <c:v>39.959239130434781</c:v>
                </c:pt>
                <c:pt idx="5">
                  <c:v>32.713577799801783</c:v>
                </c:pt>
                <c:pt idx="6">
                  <c:v>49.58691947626135</c:v>
                </c:pt>
                <c:pt idx="7">
                  <c:v>38.838235751214818</c:v>
                </c:pt>
                <c:pt idx="8">
                  <c:v>37.743243108319938</c:v>
                </c:pt>
                <c:pt idx="9">
                  <c:v>45.106554351109175</c:v>
                </c:pt>
                <c:pt idx="10">
                  <c:v>52.209677840548039</c:v>
                </c:pt>
                <c:pt idx="11">
                  <c:v>29.923559827096813</c:v>
                </c:pt>
                <c:pt idx="12">
                  <c:v>36.958492447506494</c:v>
                </c:pt>
                <c:pt idx="13">
                  <c:v>59.47185970636216</c:v>
                </c:pt>
                <c:pt idx="14">
                  <c:v>26.056492372267865</c:v>
                </c:pt>
                <c:pt idx="15">
                  <c:v>39.588091736804223</c:v>
                </c:pt>
                <c:pt idx="16">
                  <c:v>54.642445873084874</c:v>
                </c:pt>
                <c:pt idx="17">
                  <c:v>65.627584780810594</c:v>
                </c:pt>
                <c:pt idx="18">
                  <c:v>51.368206183247203</c:v>
                </c:pt>
                <c:pt idx="19">
                  <c:v>56.934330037778317</c:v>
                </c:pt>
                <c:pt idx="20">
                  <c:v>55.410258638167228</c:v>
                </c:pt>
                <c:pt idx="21">
                  <c:v>40.961609043529322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443433</xdr:colOff>
      <xdr:row>27</xdr:row>
      <xdr:rowOff>112059</xdr:rowOff>
    </xdr:from>
    <xdr:to>
      <xdr:col>14</xdr:col>
      <xdr:colOff>490818</xdr:colOff>
      <xdr:row>42</xdr:row>
      <xdr:rowOff>9116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580500</xdr:colOff>
      <xdr:row>27</xdr:row>
      <xdr:rowOff>97971</xdr:rowOff>
    </xdr:from>
    <xdr:to>
      <xdr:col>20</xdr:col>
      <xdr:colOff>5123</xdr:colOff>
      <xdr:row>41</xdr:row>
      <xdr:rowOff>196734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470967</xdr:colOff>
      <xdr:row>42</xdr:row>
      <xdr:rowOff>110138</xdr:rowOff>
    </xdr:from>
    <xdr:to>
      <xdr:col>14</xdr:col>
      <xdr:colOff>518352</xdr:colOff>
      <xdr:row>57</xdr:row>
      <xdr:rowOff>68998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591706</xdr:colOff>
      <xdr:row>42</xdr:row>
      <xdr:rowOff>131908</xdr:rowOff>
    </xdr:from>
    <xdr:to>
      <xdr:col>20</xdr:col>
      <xdr:colOff>16329</xdr:colOff>
      <xdr:row>57</xdr:row>
      <xdr:rowOff>90768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23812</xdr:rowOff>
    </xdr:from>
    <xdr:to>
      <xdr:col>16</xdr:col>
      <xdr:colOff>200025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B8D3-972C-03E6-1846-338382E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19050</xdr:rowOff>
    </xdr:from>
    <xdr:to>
      <xdr:col>21</xdr:col>
      <xdr:colOff>285750</xdr:colOff>
      <xdr:row>13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828-095D-479D-B931-C1C51C83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13</xdr:row>
      <xdr:rowOff>180975</xdr:rowOff>
    </xdr:from>
    <xdr:to>
      <xdr:col>16</xdr:col>
      <xdr:colOff>266700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64B3-FC11-4BB6-8192-A40A033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14</xdr:row>
      <xdr:rowOff>0</xdr:rowOff>
    </xdr:from>
    <xdr:to>
      <xdr:col>21</xdr:col>
      <xdr:colOff>342900</xdr:colOff>
      <xdr:row>25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529FE-B722-4731-96ED-FF853BF1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392206</xdr:colOff>
      <xdr:row>2</xdr:row>
      <xdr:rowOff>57149</xdr:rowOff>
    </xdr:from>
    <xdr:to>
      <xdr:col>29</xdr:col>
      <xdr:colOff>134471</xdr:colOff>
      <xdr:row>14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2B64-5EED-1FD0-82C3-A85BC954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380999</xdr:colOff>
      <xdr:row>15</xdr:row>
      <xdr:rowOff>1</xdr:rowOff>
    </xdr:from>
    <xdr:to>
      <xdr:col>29</xdr:col>
      <xdr:colOff>123264</xdr:colOff>
      <xdr:row>27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B9A2-4F42-441B-9BE4-C45F238D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369795</xdr:colOff>
      <xdr:row>27</xdr:row>
      <xdr:rowOff>179294</xdr:rowOff>
    </xdr:from>
    <xdr:to>
      <xdr:col>29</xdr:col>
      <xdr:colOff>112060</xdr:colOff>
      <xdr:row>40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45DA5-817F-4BD1-82D0-2EDD4A4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414618</xdr:colOff>
      <xdr:row>40</xdr:row>
      <xdr:rowOff>168089</xdr:rowOff>
    </xdr:from>
    <xdr:to>
      <xdr:col>29</xdr:col>
      <xdr:colOff>156883</xdr:colOff>
      <xdr:row>53</xdr:row>
      <xdr:rowOff>32499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961E0-842E-4B9E-9B6D-48584587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268941</xdr:colOff>
      <xdr:row>2</xdr:row>
      <xdr:rowOff>67235</xdr:rowOff>
    </xdr:from>
    <xdr:to>
      <xdr:col>34</xdr:col>
      <xdr:colOff>11206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ED47-7315-49D0-9256-559C51C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235323</xdr:colOff>
      <xdr:row>15</xdr:row>
      <xdr:rowOff>44824</xdr:rowOff>
    </xdr:from>
    <xdr:to>
      <xdr:col>33</xdr:col>
      <xdr:colOff>582705</xdr:colOff>
      <xdr:row>27</xdr:row>
      <xdr:rowOff>122145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D76A3-1183-4813-9562-2491F540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224118</xdr:colOff>
      <xdr:row>28</xdr:row>
      <xdr:rowOff>22411</xdr:rowOff>
    </xdr:from>
    <xdr:to>
      <xdr:col>33</xdr:col>
      <xdr:colOff>571500</xdr:colOff>
      <xdr:row>40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BA7D6-7647-4922-8126-B34F01C9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246530</xdr:colOff>
      <xdr:row>41</xdr:row>
      <xdr:rowOff>0</xdr:rowOff>
    </xdr:from>
    <xdr:to>
      <xdr:col>33</xdr:col>
      <xdr:colOff>593912</xdr:colOff>
      <xdr:row>53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926558-4E17-4A82-ACBF-4D78A76B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324971</xdr:colOff>
      <xdr:row>28</xdr:row>
      <xdr:rowOff>0</xdr:rowOff>
    </xdr:from>
    <xdr:to>
      <xdr:col>17</xdr:col>
      <xdr:colOff>179294</xdr:colOff>
      <xdr:row>40</xdr:row>
      <xdr:rowOff>88527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5B71A-F20D-4212-99A9-588C7A5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537882</xdr:colOff>
      <xdr:row>28</xdr:row>
      <xdr:rowOff>11207</xdr:rowOff>
    </xdr:from>
    <xdr:to>
      <xdr:col>21</xdr:col>
      <xdr:colOff>459441</xdr:colOff>
      <xdr:row>40</xdr:row>
      <xdr:rowOff>99734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F0367-FC75-4706-8F8D-1D4942FB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336176</xdr:colOff>
      <xdr:row>40</xdr:row>
      <xdr:rowOff>168089</xdr:rowOff>
    </xdr:from>
    <xdr:to>
      <xdr:col>17</xdr:col>
      <xdr:colOff>190499</xdr:colOff>
      <xdr:row>53</xdr:row>
      <xdr:rowOff>32499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44A384-9833-4052-82B0-6E6CE52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571500</xdr:colOff>
      <xdr:row>40</xdr:row>
      <xdr:rowOff>179294</xdr:rowOff>
    </xdr:from>
    <xdr:to>
      <xdr:col>21</xdr:col>
      <xdr:colOff>493059</xdr:colOff>
      <xdr:row>53</xdr:row>
      <xdr:rowOff>43704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45BEF-F5AE-4384-9560-369F224D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39</xdr:col>
      <xdr:colOff>347382</xdr:colOff>
      <xdr:row>14</xdr:row>
      <xdr:rowOff>66115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5E293-E33E-47D5-A465-C91CEF8E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593912</xdr:colOff>
      <xdr:row>15</xdr:row>
      <xdr:rowOff>22412</xdr:rowOff>
    </xdr:from>
    <xdr:to>
      <xdr:col>39</xdr:col>
      <xdr:colOff>336176</xdr:colOff>
      <xdr:row>27</xdr:row>
      <xdr:rowOff>99733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B73F6-DB24-4F99-AC06-D936BD87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385802</xdr:colOff>
      <xdr:row>55</xdr:row>
      <xdr:rowOff>2721</xdr:rowOff>
    </xdr:from>
    <xdr:to>
      <xdr:col>6</xdr:col>
      <xdr:colOff>572699</xdr:colOff>
      <xdr:row>69</xdr:row>
      <xdr:rowOff>67715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0C72A-A2BC-255D-2549-844ADF97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95495</xdr:colOff>
      <xdr:row>54</xdr:row>
      <xdr:rowOff>165652</xdr:rowOff>
    </xdr:from>
    <xdr:to>
      <xdr:col>11</xdr:col>
      <xdr:colOff>571014</xdr:colOff>
      <xdr:row>69</xdr:row>
      <xdr:rowOff>40146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47BE56-B15D-471D-B972-5C70F540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369794</xdr:colOff>
      <xdr:row>69</xdr:row>
      <xdr:rowOff>145677</xdr:rowOff>
    </xdr:from>
    <xdr:to>
      <xdr:col>6</xdr:col>
      <xdr:colOff>556691</xdr:colOff>
      <xdr:row>84</xdr:row>
      <xdr:rowOff>20171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4FD7F-4379-4288-89D6-89890964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67235</xdr:colOff>
      <xdr:row>69</xdr:row>
      <xdr:rowOff>134470</xdr:rowOff>
    </xdr:from>
    <xdr:to>
      <xdr:col>11</xdr:col>
      <xdr:colOff>542754</xdr:colOff>
      <xdr:row>84</xdr:row>
      <xdr:rowOff>8964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463E55-347C-4321-9C97-2940791F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228599</xdr:colOff>
      <xdr:row>0</xdr:row>
      <xdr:rowOff>142875</xdr:rowOff>
    </xdr:from>
    <xdr:to>
      <xdr:col>28</xdr:col>
      <xdr:colOff>457200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67068-FADA-2037-536C-F267F31D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11</xdr:row>
      <xdr:rowOff>190500</xdr:rowOff>
    </xdr:from>
    <xdr:to>
      <xdr:col>28</xdr:col>
      <xdr:colOff>504825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268D-595C-41EA-A330-1FFF1A00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23</xdr:row>
      <xdr:rowOff>19050</xdr:rowOff>
    </xdr:from>
    <xdr:to>
      <xdr:col>28</xdr:col>
      <xdr:colOff>495300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E5817-D8F6-4A77-AF66-433B29B9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34</xdr:row>
      <xdr:rowOff>66675</xdr:rowOff>
    </xdr:from>
    <xdr:to>
      <xdr:col>28</xdr:col>
      <xdr:colOff>466725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C242-8A96-42DA-8E32-2FB9B048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542925</xdr:colOff>
      <xdr:row>0</xdr:row>
      <xdr:rowOff>133350</xdr:rowOff>
    </xdr:from>
    <xdr:to>
      <xdr:col>33</xdr:col>
      <xdr:colOff>161926</xdr:colOff>
      <xdr:row>11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80ADB3-5F1E-4D1B-8B63-18186EB08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11</xdr:row>
      <xdr:rowOff>180975</xdr:rowOff>
    </xdr:from>
    <xdr:to>
      <xdr:col>33</xdr:col>
      <xdr:colOff>209550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2444E-905E-4F7E-B43F-29898692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561975</xdr:colOff>
      <xdr:row>23</xdr:row>
      <xdr:rowOff>19050</xdr:rowOff>
    </xdr:from>
    <xdr:to>
      <xdr:col>33</xdr:col>
      <xdr:colOff>219075</xdr:colOff>
      <xdr:row>34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1943B6-6232-4FA1-9412-55FE71873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542925</xdr:colOff>
      <xdr:row>34</xdr:row>
      <xdr:rowOff>95250</xdr:rowOff>
    </xdr:from>
    <xdr:to>
      <xdr:col>33</xdr:col>
      <xdr:colOff>200025</xdr:colOff>
      <xdr:row>45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B7886-30AD-4437-A1F7-409E29EC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484910</xdr:colOff>
      <xdr:row>0</xdr:row>
      <xdr:rowOff>151966</xdr:rowOff>
    </xdr:from>
    <xdr:to>
      <xdr:col>39</xdr:col>
      <xdr:colOff>436852</xdr:colOff>
      <xdr:row>14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DD858-8AD4-6A20-A9B5-3593B196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207819</xdr:colOff>
      <xdr:row>19</xdr:row>
      <xdr:rowOff>51954</xdr:rowOff>
    </xdr:from>
    <xdr:to>
      <xdr:col>16</xdr:col>
      <xdr:colOff>800101</xdr:colOff>
      <xdr:row>30</xdr:row>
      <xdr:rowOff>111701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12392-ED54-4840-BF85-84DA36B7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19</xdr:row>
      <xdr:rowOff>33618</xdr:rowOff>
    </xdr:from>
    <xdr:to>
      <xdr:col>20</xdr:col>
      <xdr:colOff>412988</xdr:colOff>
      <xdr:row>30</xdr:row>
      <xdr:rowOff>93365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B0210A-EB6B-416B-9F75-77C02993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zoomScale="85" zoomScaleNormal="85" workbookViewId="0">
      <selection activeCell="W18" sqref="W18"/>
    </sheetView>
  </sheetViews>
  <sheetFormatPr defaultRowHeight="15" x14ac:dyDescent="0.25"/>
  <cols>
    <col min="2" max="2" width="22.28515625" customWidth="1"/>
    <col min="3" max="3" width="15.42578125" customWidth="1"/>
    <col min="4" max="4" width="16.7109375" customWidth="1"/>
    <col min="5" max="5" width="11.42578125" customWidth="1"/>
    <col min="6" max="6" width="13.42578125" customWidth="1"/>
    <col min="7" max="8" width="11.28515625" customWidth="1"/>
    <col min="23" max="23" width="16.28515625" customWidth="1"/>
    <col min="24" max="24" width="14" customWidth="1"/>
    <col min="25" max="25" width="10.42578125" customWidth="1"/>
    <col min="26" max="26" width="11.5703125" bestFit="1" customWidth="1"/>
    <col min="27" max="27" width="12.28515625" customWidth="1"/>
  </cols>
  <sheetData>
    <row r="1" spans="1:25" x14ac:dyDescent="0.25">
      <c r="A1" s="100" t="s">
        <v>0</v>
      </c>
      <c r="B1" s="101"/>
      <c r="C1" s="101"/>
      <c r="D1" s="101"/>
      <c r="E1" s="101"/>
    </row>
    <row r="2" spans="1:25" ht="15.75" x14ac:dyDescent="0.25">
      <c r="A2" s="2" t="s">
        <v>1</v>
      </c>
      <c r="B2" s="9" t="s">
        <v>13</v>
      </c>
      <c r="C2" s="9" t="s">
        <v>68</v>
      </c>
      <c r="D2" s="60" t="s">
        <v>69</v>
      </c>
      <c r="E2" s="2" t="s">
        <v>14</v>
      </c>
      <c r="F2" s="1" t="s">
        <v>16</v>
      </c>
      <c r="X2" s="60" t="s">
        <v>69</v>
      </c>
      <c r="Y2" s="2" t="s">
        <v>14</v>
      </c>
    </row>
    <row r="3" spans="1:25" x14ac:dyDescent="0.25">
      <c r="A3" s="3" t="s">
        <v>2</v>
      </c>
      <c r="B3" s="10">
        <v>-1.6483971368232724</v>
      </c>
      <c r="C3" s="25">
        <v>-0.37260761394721104</v>
      </c>
      <c r="D3" s="69">
        <v>-0.63264271038860531</v>
      </c>
      <c r="E3" s="12">
        <v>0.22851828638601948</v>
      </c>
      <c r="F3" s="26">
        <v>-0.41446964008822801</v>
      </c>
      <c r="X3" s="69">
        <v>-0.63264271038860531</v>
      </c>
      <c r="Y3" s="12">
        <v>0.22851828638601948</v>
      </c>
    </row>
    <row r="4" spans="1:25" x14ac:dyDescent="0.25">
      <c r="A4" s="3" t="s">
        <v>3</v>
      </c>
      <c r="B4" s="10">
        <v>1.9204594254007796</v>
      </c>
      <c r="C4" s="25">
        <v>0.5237038573595546</v>
      </c>
      <c r="D4" s="69">
        <v>-0.25216621692443686</v>
      </c>
      <c r="E4" s="12">
        <v>0.22851828638601948</v>
      </c>
      <c r="F4" s="26">
        <v>-0.50920004601714819</v>
      </c>
      <c r="X4" s="69">
        <v>-0.25216621692443686</v>
      </c>
      <c r="Y4" s="12">
        <v>0.22851828638601948</v>
      </c>
    </row>
    <row r="5" spans="1:25" x14ac:dyDescent="0.25">
      <c r="A5" s="4" t="s">
        <v>4</v>
      </c>
      <c r="B5" s="10">
        <v>-1.1841267291405169</v>
      </c>
      <c r="C5" s="25">
        <v>-0.2910193630130834</v>
      </c>
      <c r="D5" s="69">
        <v>7.0360183713265176E-2</v>
      </c>
      <c r="E5" s="13">
        <v>-0.3027637470411495</v>
      </c>
      <c r="F5" s="27">
        <v>0.50971708940059157</v>
      </c>
      <c r="X5" s="69">
        <v>7.0360183713265176E-2</v>
      </c>
      <c r="Y5" s="13">
        <v>-0.3027637470411495</v>
      </c>
    </row>
    <row r="6" spans="1:25" x14ac:dyDescent="0.25">
      <c r="A6" s="5" t="s">
        <v>5</v>
      </c>
      <c r="B6" s="10">
        <v>-1.5602010563707491</v>
      </c>
      <c r="C6" s="25">
        <v>-0.3290009554905588</v>
      </c>
      <c r="D6" s="69">
        <v>-0.18146998704026138</v>
      </c>
      <c r="E6" s="14">
        <v>-9.3318329100743891E-2</v>
      </c>
      <c r="F6" s="28">
        <v>0.2198676282142184</v>
      </c>
      <c r="X6" s="69">
        <v>-0.18146998704026138</v>
      </c>
      <c r="Y6" s="14">
        <v>-9.3318329100743891E-2</v>
      </c>
    </row>
    <row r="7" spans="1:25" x14ac:dyDescent="0.25">
      <c r="A7" s="6" t="s">
        <v>6</v>
      </c>
      <c r="B7" s="10">
        <v>-0.60090642056989108</v>
      </c>
      <c r="C7" s="25">
        <v>-0.18419214709373363</v>
      </c>
      <c r="D7" s="69">
        <v>-0.52597353469146801</v>
      </c>
      <c r="E7" s="15">
        <v>5.0766638815107075E-2</v>
      </c>
      <c r="F7" s="29">
        <v>-0.41894839131562506</v>
      </c>
      <c r="X7" s="69">
        <v>-0.52597353469146801</v>
      </c>
      <c r="Y7" s="15">
        <v>5.0766638815107075E-2</v>
      </c>
    </row>
    <row r="8" spans="1:25" x14ac:dyDescent="0.25">
      <c r="A8" s="6" t="s">
        <v>7</v>
      </c>
      <c r="B8" s="10">
        <v>0.83214251247747395</v>
      </c>
      <c r="C8" s="25">
        <v>0.16492205611484825</v>
      </c>
      <c r="D8" s="69">
        <v>2.0493574298844346E-2</v>
      </c>
      <c r="E8" s="15">
        <v>5.0766638815107075E-2</v>
      </c>
      <c r="F8" s="29">
        <v>-0.12398124068290874</v>
      </c>
      <c r="X8" s="69">
        <v>2.0493574298844346E-2</v>
      </c>
      <c r="Y8" s="15">
        <v>5.0766638815107075E-2</v>
      </c>
    </row>
    <row r="9" spans="1:25" x14ac:dyDescent="0.25">
      <c r="A9" s="7" t="s">
        <v>8</v>
      </c>
      <c r="B9" s="10">
        <v>-1.1500861383099454</v>
      </c>
      <c r="C9" s="25">
        <v>-0.46420666562134938</v>
      </c>
      <c r="D9" s="69">
        <v>-0.4688084854749065</v>
      </c>
      <c r="E9" s="16">
        <v>-3.8520880931257544E-2</v>
      </c>
      <c r="F9" s="30">
        <v>-8.5887963852589976E-3</v>
      </c>
      <c r="X9" s="69">
        <v>-0.4688084854749065</v>
      </c>
      <c r="Y9" s="16">
        <v>-3.8520880931257544E-2</v>
      </c>
    </row>
    <row r="10" spans="1:25" x14ac:dyDescent="0.25">
      <c r="A10" s="7" t="s">
        <v>9</v>
      </c>
      <c r="B10" s="10">
        <v>-1.7774606768856516</v>
      </c>
      <c r="C10" s="25">
        <v>-0.4019900129454011</v>
      </c>
      <c r="D10" s="69">
        <v>-0.45240919340255326</v>
      </c>
      <c r="E10" s="16">
        <v>-3.8520880931257544E-2</v>
      </c>
      <c r="F10" s="30">
        <v>-8.4311602730054072E-2</v>
      </c>
      <c r="X10" s="69">
        <v>-0.45240919340255326</v>
      </c>
      <c r="Y10" s="16">
        <v>-3.8520880931257544E-2</v>
      </c>
    </row>
    <row r="11" spans="1:25" x14ac:dyDescent="0.25">
      <c r="A11" s="4" t="s">
        <v>10</v>
      </c>
      <c r="B11" s="10">
        <v>3.2581113671767938</v>
      </c>
      <c r="C11" s="25">
        <v>2.9222985036342748</v>
      </c>
      <c r="D11" s="69">
        <v>3.5291526914175813</v>
      </c>
      <c r="E11" s="13">
        <v>-6.340384840026668E-2</v>
      </c>
      <c r="F11" s="27">
        <v>0.1547190218238147</v>
      </c>
      <c r="X11" s="69"/>
      <c r="Y11" s="13">
        <v>-6.340384840026668E-2</v>
      </c>
    </row>
    <row r="12" spans="1:25" x14ac:dyDescent="0.25">
      <c r="A12" s="4" t="s">
        <v>11</v>
      </c>
      <c r="B12" s="10">
        <v>1.626112202120205</v>
      </c>
      <c r="C12" s="25">
        <v>0.37083044951446603</v>
      </c>
      <c r="D12" s="69">
        <v>0.19587801447599956</v>
      </c>
      <c r="E12" s="13">
        <v>-6.340384840026668E-2</v>
      </c>
      <c r="F12" s="27">
        <v>-0.12762514510852357</v>
      </c>
      <c r="X12" s="69">
        <v>0.19587801447599956</v>
      </c>
      <c r="Y12" s="13">
        <v>-6.340384840026668E-2</v>
      </c>
    </row>
    <row r="13" spans="1:25" x14ac:dyDescent="0.25">
      <c r="A13" s="8" t="s">
        <v>12</v>
      </c>
      <c r="B13" s="10">
        <v>-1.6989755091364964</v>
      </c>
      <c r="C13" s="25">
        <v>-0.45513066137643327</v>
      </c>
      <c r="D13" s="69">
        <v>-0.51398019451713794</v>
      </c>
      <c r="E13" s="17">
        <v>-3.2730377491297959E-2</v>
      </c>
      <c r="F13" s="26">
        <v>-0.10800668888685966</v>
      </c>
      <c r="X13" s="69">
        <v>-0.51398019451713794</v>
      </c>
      <c r="Y13" s="17">
        <v>-3.2730377491297959E-2</v>
      </c>
    </row>
    <row r="14" spans="1:25" ht="15.75" x14ac:dyDescent="0.25">
      <c r="X14" s="60" t="s">
        <v>69</v>
      </c>
      <c r="Y14" s="2" t="s">
        <v>14</v>
      </c>
    </row>
    <row r="15" spans="1:25" x14ac:dyDescent="0.25">
      <c r="A15" s="102" t="s">
        <v>15</v>
      </c>
      <c r="B15" s="103"/>
      <c r="C15" s="103"/>
      <c r="D15" s="103"/>
      <c r="E15" s="103"/>
      <c r="X15" s="68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60" t="s">
        <v>69</v>
      </c>
      <c r="E16" s="2" t="s">
        <v>14</v>
      </c>
      <c r="F16" s="2" t="s">
        <v>17</v>
      </c>
      <c r="X16" s="68">
        <v>1.2490035528539172</v>
      </c>
      <c r="Y16" s="21">
        <v>-0.10058679002726996</v>
      </c>
    </row>
    <row r="17" spans="1:28" x14ac:dyDescent="0.25">
      <c r="A17" s="3" t="s">
        <v>2</v>
      </c>
      <c r="B17" s="20">
        <v>8.1231541756749834</v>
      </c>
      <c r="C17" s="19">
        <v>0.32509818200082385</v>
      </c>
      <c r="D17" s="68">
        <v>0.46604876018608732</v>
      </c>
      <c r="E17" s="21">
        <v>-0.10058679002726996</v>
      </c>
      <c r="F17" s="31">
        <v>0.10636991288633117</v>
      </c>
      <c r="X17" s="68">
        <v>-0.29578886742586713</v>
      </c>
      <c r="Y17" s="22">
        <v>-0.32001589401318453</v>
      </c>
    </row>
    <row r="18" spans="1:28" x14ac:dyDescent="0.25">
      <c r="A18" s="3" t="s">
        <v>3</v>
      </c>
      <c r="B18" s="20">
        <v>3.9533123995991382</v>
      </c>
      <c r="C18" s="19">
        <v>0.1550646430241914</v>
      </c>
      <c r="D18" s="68">
        <v>1.2490035528539172</v>
      </c>
      <c r="E18" s="21">
        <v>-0.10058679002726996</v>
      </c>
      <c r="F18" s="98"/>
      <c r="X18" s="68">
        <v>-0.75698005037210736</v>
      </c>
      <c r="Y18" s="23">
        <v>0.11743877238132332</v>
      </c>
    </row>
    <row r="19" spans="1:28" x14ac:dyDescent="0.25">
      <c r="A19" s="4" t="s">
        <v>4</v>
      </c>
      <c r="B19" s="20">
        <v>-12.254280012382969</v>
      </c>
      <c r="C19" s="19">
        <v>-0.5205687803076402</v>
      </c>
      <c r="D19" s="68">
        <v>-0.29578886742586713</v>
      </c>
      <c r="E19" s="22">
        <v>-0.32001589401318453</v>
      </c>
      <c r="F19" s="32">
        <v>0.46884704968944091</v>
      </c>
      <c r="X19" s="68"/>
      <c r="Y19" s="23">
        <v>0.11743877238132332</v>
      </c>
    </row>
    <row r="20" spans="1:28" x14ac:dyDescent="0.25">
      <c r="A20" s="6" t="s">
        <v>6</v>
      </c>
      <c r="B20" s="20">
        <v>-16.574973463877441</v>
      </c>
      <c r="C20" s="19">
        <v>-0.67325369540717739</v>
      </c>
      <c r="D20" s="68">
        <v>-0.75698005037210736</v>
      </c>
      <c r="E20" s="23">
        <v>0.11743877238132332</v>
      </c>
      <c r="F20" s="33">
        <v>-0.25624269896262869</v>
      </c>
      <c r="X20" s="68">
        <v>0.88690691108488529</v>
      </c>
      <c r="Y20" s="16">
        <v>-4.5718099286610456E-2</v>
      </c>
    </row>
    <row r="21" spans="1:28" x14ac:dyDescent="0.25">
      <c r="A21" s="6" t="s">
        <v>7</v>
      </c>
      <c r="B21" s="20">
        <v>15.05706651889572</v>
      </c>
      <c r="C21" s="19">
        <v>4.1361992971835821</v>
      </c>
      <c r="D21" s="68">
        <v>2.4748578463643631</v>
      </c>
      <c r="E21" s="23">
        <v>0.11743877238132332</v>
      </c>
      <c r="F21" s="33">
        <v>-0.3234573572194151</v>
      </c>
      <c r="X21" s="68">
        <v>0.58802326064616095</v>
      </c>
      <c r="Y21" s="22">
        <v>-0.11251612892623995</v>
      </c>
    </row>
    <row r="22" spans="1:28" x14ac:dyDescent="0.25">
      <c r="A22" s="7" t="s">
        <v>9</v>
      </c>
      <c r="B22" s="20">
        <v>14.802348568297454</v>
      </c>
      <c r="C22" s="19">
        <v>2.2185708570683809</v>
      </c>
      <c r="D22" s="68">
        <v>0.88690691108488529</v>
      </c>
      <c r="E22" s="16">
        <v>-4.5718099286610456E-2</v>
      </c>
      <c r="F22" s="34">
        <v>-0.41374386493899812</v>
      </c>
      <c r="X22" s="68">
        <v>-0.69772415464918003</v>
      </c>
      <c r="Y22" s="22">
        <v>-0.11251612892623995</v>
      </c>
    </row>
    <row r="23" spans="1:28" x14ac:dyDescent="0.25">
      <c r="A23" s="4" t="s">
        <v>10</v>
      </c>
      <c r="B23" s="20">
        <v>7.8467785103607337</v>
      </c>
      <c r="C23" s="19">
        <v>0.54826424560958309</v>
      </c>
      <c r="D23" s="68">
        <v>0.58802326064616095</v>
      </c>
      <c r="E23" s="22">
        <v>-0.11251612892623995</v>
      </c>
      <c r="F23" s="32">
        <v>2.567973467663719E-2</v>
      </c>
      <c r="X23" s="68">
        <v>0.58541681947144408</v>
      </c>
      <c r="Y23" s="24">
        <v>-4.9570413884485784E-2</v>
      </c>
    </row>
    <row r="24" spans="1:28" x14ac:dyDescent="0.25">
      <c r="A24" s="4" t="s">
        <v>11</v>
      </c>
      <c r="B24" s="20">
        <v>-16.888233650856932</v>
      </c>
      <c r="C24" s="19">
        <v>-0.61111362422933635</v>
      </c>
      <c r="D24" s="68">
        <v>-0.69772415464918003</v>
      </c>
      <c r="E24" s="22">
        <v>-0.11251612892623995</v>
      </c>
      <c r="F24" s="32">
        <v>-0.22271423175524177</v>
      </c>
    </row>
    <row r="25" spans="1:28" x14ac:dyDescent="0.25">
      <c r="A25" s="8" t="s">
        <v>12</v>
      </c>
      <c r="B25" s="20">
        <v>7.0700885648010825</v>
      </c>
      <c r="C25" s="19">
        <v>0.56385823642797528</v>
      </c>
      <c r="D25" s="68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0" t="s">
        <v>46</v>
      </c>
      <c r="H29" s="82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0" t="s">
        <v>46</v>
      </c>
    </row>
    <row r="30" spans="1:28" ht="15.75" x14ac:dyDescent="0.25">
      <c r="A30" s="38" t="s">
        <v>23</v>
      </c>
      <c r="B30" s="39">
        <v>47.014299999999999</v>
      </c>
      <c r="C30" s="40">
        <v>44.028299999999994</v>
      </c>
      <c r="D30" s="40">
        <v>2.3685</v>
      </c>
      <c r="E30" s="70">
        <v>0.95561165589832309</v>
      </c>
      <c r="F30" s="92">
        <v>0.16000831182380906</v>
      </c>
      <c r="G30" s="49">
        <v>4.4239491495114969</v>
      </c>
      <c r="H30" s="84">
        <v>2.0798887249987836</v>
      </c>
      <c r="I30" s="12">
        <v>0.22851828638601948</v>
      </c>
      <c r="V30" s="38" t="s">
        <v>23</v>
      </c>
      <c r="W30" s="11">
        <f>C30/B30*100</f>
        <v>93.6487409149982</v>
      </c>
      <c r="X30" s="11">
        <f>D30/B30*100</f>
        <v>5.0378289158830398</v>
      </c>
      <c r="Y30" s="11">
        <f>E30/B30*100</f>
        <v>2.0325978604346404</v>
      </c>
      <c r="Z30" s="11">
        <f>F30/B30*100</f>
        <v>0.34033966649255454</v>
      </c>
      <c r="AA30" s="49">
        <v>4.4239491495114969</v>
      </c>
      <c r="AB30" s="56">
        <f>SUM(W30:Z30)</f>
        <v>101.05950735780843</v>
      </c>
    </row>
    <row r="31" spans="1:28" ht="15.75" x14ac:dyDescent="0.25">
      <c r="A31" s="38" t="s">
        <v>35</v>
      </c>
      <c r="B31" s="47">
        <v>27.528300000000002</v>
      </c>
      <c r="C31" s="48">
        <v>25.384799999999998</v>
      </c>
      <c r="D31" s="48">
        <v>2.0256249999999998</v>
      </c>
      <c r="E31" s="70">
        <v>0.79229075529080606</v>
      </c>
      <c r="F31" s="70">
        <v>0.12877571176566063</v>
      </c>
      <c r="G31" s="49">
        <v>2.7755520126882245</v>
      </c>
      <c r="H31" s="84">
        <v>0.76406228470885296</v>
      </c>
      <c r="I31" s="12">
        <v>0.22851828638601948</v>
      </c>
      <c r="V31" s="38" t="s">
        <v>35</v>
      </c>
      <c r="W31" s="11">
        <f t="shared" ref="W31:W52" si="0">C31/B31*100</f>
        <v>92.213467595165682</v>
      </c>
      <c r="X31" s="11">
        <f t="shared" ref="X31:X52" si="1">D31/B31*100</f>
        <v>7.3583366935117658</v>
      </c>
      <c r="Y31" s="11">
        <f t="shared" ref="Y31:Y52" si="2">E31/B31*100</f>
        <v>2.8780954700828096</v>
      </c>
      <c r="Z31" s="11">
        <f t="shared" ref="Z31:Z52" si="3">F31/B31*100</f>
        <v>0.46779391304824719</v>
      </c>
      <c r="AA31" s="49">
        <v>2.7755520126882245</v>
      </c>
      <c r="AB31" s="56">
        <f t="shared" ref="AB31:AB52" si="4">SUM(W31:Z31)</f>
        <v>102.91769367180851</v>
      </c>
    </row>
    <row r="32" spans="1:28" ht="15.75" x14ac:dyDescent="0.25">
      <c r="A32" s="38" t="s">
        <v>36</v>
      </c>
      <c r="B32" s="47">
        <v>14.5052</v>
      </c>
      <c r="C32" s="48">
        <v>13.639100000000001</v>
      </c>
      <c r="D32" s="48">
        <v>0.77839999999999998</v>
      </c>
      <c r="E32" s="70">
        <v>0.27109849572500783</v>
      </c>
      <c r="F32" s="70">
        <v>4.3028917050452489E-2</v>
      </c>
      <c r="G32" s="49">
        <v>5.5875308025021084</v>
      </c>
      <c r="H32" s="84">
        <v>0.81048251796453585</v>
      </c>
      <c r="I32" s="12">
        <v>0.22851828638601948</v>
      </c>
      <c r="V32" s="38" t="s">
        <v>36</v>
      </c>
      <c r="W32" s="11">
        <f t="shared" si="0"/>
        <v>94.029037862283872</v>
      </c>
      <c r="X32" s="11">
        <f t="shared" si="1"/>
        <v>5.3663513774370575</v>
      </c>
      <c r="Y32" s="11">
        <f t="shared" si="2"/>
        <v>1.8689745451631676</v>
      </c>
      <c r="Z32" s="11">
        <f t="shared" si="3"/>
        <v>0.29664476912040155</v>
      </c>
      <c r="AA32" s="49">
        <v>5.5875308025021084</v>
      </c>
      <c r="AB32" s="56">
        <f t="shared" si="4"/>
        <v>101.5610085540045</v>
      </c>
    </row>
    <row r="33" spans="1:28" ht="15.75" x14ac:dyDescent="0.25">
      <c r="A33" s="38" t="s">
        <v>24</v>
      </c>
      <c r="B33" s="39">
        <v>29.554200000000002</v>
      </c>
      <c r="C33" s="40">
        <v>27.388499999999997</v>
      </c>
      <c r="D33" s="40">
        <v>2.0897999999999999</v>
      </c>
      <c r="E33" s="70">
        <v>0.80098725750566646</v>
      </c>
      <c r="F33" s="92">
        <v>0.12962202535912964</v>
      </c>
      <c r="G33" s="49">
        <v>3.6670713771013288</v>
      </c>
      <c r="H33" s="84">
        <v>1.0837736089312811</v>
      </c>
      <c r="I33" s="12">
        <v>0.22851828638601948</v>
      </c>
      <c r="V33" s="38" t="s">
        <v>24</v>
      </c>
      <c r="W33" s="11">
        <f t="shared" si="0"/>
        <v>92.672107517713201</v>
      </c>
      <c r="X33" s="11">
        <f t="shared" si="1"/>
        <v>7.0710761922163341</v>
      </c>
      <c r="Y33" s="11">
        <f t="shared" si="2"/>
        <v>2.7102315660910001</v>
      </c>
      <c r="Z33" s="11">
        <f t="shared" si="3"/>
        <v>0.43859087831553428</v>
      </c>
      <c r="AA33" s="49">
        <v>3.6670713771013288</v>
      </c>
      <c r="AB33" s="56">
        <f t="shared" si="4"/>
        <v>102.89200615433607</v>
      </c>
    </row>
    <row r="34" spans="1:28" ht="15.75" x14ac:dyDescent="0.25">
      <c r="A34" s="41" t="s">
        <v>25</v>
      </c>
      <c r="B34" s="39">
        <v>47.488500000000002</v>
      </c>
      <c r="C34" s="40">
        <v>45.276400000000002</v>
      </c>
      <c r="D34" s="40">
        <v>2.1161000000000003</v>
      </c>
      <c r="E34" s="93">
        <v>0.85640371307185381</v>
      </c>
      <c r="F34" s="52">
        <v>0.13238380964895011</v>
      </c>
      <c r="G34" s="49">
        <v>4.0688932752810745</v>
      </c>
      <c r="H34" s="84">
        <v>1.9322563830318531</v>
      </c>
      <c r="I34" s="13">
        <v>-0.3027637470411495</v>
      </c>
      <c r="V34" s="41" t="s">
        <v>25</v>
      </c>
      <c r="W34" s="11">
        <f t="shared" si="0"/>
        <v>95.341819598429083</v>
      </c>
      <c r="X34" s="11">
        <f t="shared" si="1"/>
        <v>4.4560261958158289</v>
      </c>
      <c r="Y34" s="11">
        <f t="shared" si="2"/>
        <v>1.8033917960597907</v>
      </c>
      <c r="Z34" s="11">
        <f t="shared" si="3"/>
        <v>0.27877024890015495</v>
      </c>
      <c r="AA34" s="49">
        <v>4.0688932752810745</v>
      </c>
      <c r="AB34" s="56">
        <f t="shared" si="4"/>
        <v>101.88000783920485</v>
      </c>
    </row>
    <row r="35" spans="1:28" ht="15.75" x14ac:dyDescent="0.25">
      <c r="A35" s="41" t="s">
        <v>37</v>
      </c>
      <c r="B35" s="47">
        <v>71.694199999999995</v>
      </c>
      <c r="C35" s="48">
        <v>68.053600000000003</v>
      </c>
      <c r="D35" s="48">
        <v>3.5653000000000001</v>
      </c>
      <c r="E35" s="93">
        <v>1.1804382500123338</v>
      </c>
      <c r="F35" s="93">
        <v>0.19838337462369771</v>
      </c>
      <c r="G35" s="49">
        <v>2.8847665461405576</v>
      </c>
      <c r="H35" s="84">
        <v>2.0682102971231036</v>
      </c>
      <c r="I35" s="13">
        <v>-0.3027637470411495</v>
      </c>
      <c r="V35" s="41" t="s">
        <v>37</v>
      </c>
      <c r="W35" s="11">
        <f t="shared" si="0"/>
        <v>94.92204390313303</v>
      </c>
      <c r="X35" s="11">
        <f t="shared" si="1"/>
        <v>4.9729266802614438</v>
      </c>
      <c r="Y35" s="11">
        <f t="shared" si="2"/>
        <v>1.6464905808452204</v>
      </c>
      <c r="Z35" s="11">
        <f t="shared" si="3"/>
        <v>0.27670770386404719</v>
      </c>
      <c r="AA35" s="49">
        <v>2.8847665461405576</v>
      </c>
      <c r="AB35" s="56">
        <f t="shared" si="4"/>
        <v>101.81816886810374</v>
      </c>
    </row>
    <row r="36" spans="1:28" ht="15.75" x14ac:dyDescent="0.25">
      <c r="A36" s="42" t="s">
        <v>38</v>
      </c>
      <c r="B36" s="47">
        <v>47.312199999999997</v>
      </c>
      <c r="C36" s="48">
        <v>43.554200000000002</v>
      </c>
      <c r="D36" s="48">
        <v>3.5529000000000002</v>
      </c>
      <c r="E36" s="72">
        <v>1.3326982561237131</v>
      </c>
      <c r="F36" s="72">
        <v>0.23269804300815269</v>
      </c>
      <c r="G36" s="49">
        <v>3.1820376220683517</v>
      </c>
      <c r="H36" s="84">
        <v>1.5054920038282225</v>
      </c>
      <c r="I36" s="14">
        <v>-9.3318329100743891E-2</v>
      </c>
      <c r="V36" s="42" t="s">
        <v>38</v>
      </c>
      <c r="W36" s="11">
        <f t="shared" si="0"/>
        <v>92.057017006184466</v>
      </c>
      <c r="X36" s="11">
        <f t="shared" si="1"/>
        <v>7.5094795845469049</v>
      </c>
      <c r="Y36" s="11">
        <f t="shared" si="2"/>
        <v>2.8168173454705405</v>
      </c>
      <c r="Z36" s="11">
        <f t="shared" si="3"/>
        <v>0.49183517783606073</v>
      </c>
      <c r="AA36" s="49">
        <v>3.1820376220683517</v>
      </c>
      <c r="AB36" s="56">
        <f t="shared" si="4"/>
        <v>102.87514911403798</v>
      </c>
    </row>
    <row r="37" spans="1:28" ht="15.75" x14ac:dyDescent="0.25">
      <c r="A37" s="42" t="s">
        <v>26</v>
      </c>
      <c r="B37" s="39">
        <v>38.784700000000001</v>
      </c>
      <c r="C37" s="40">
        <v>36.733499999999999</v>
      </c>
      <c r="D37" s="40">
        <v>1.8083</v>
      </c>
      <c r="E37" s="72">
        <v>0.72662826606468844</v>
      </c>
      <c r="F37" s="94">
        <v>0.12090681526084991</v>
      </c>
      <c r="G37" s="49">
        <v>4.7422386784391009</v>
      </c>
      <c r="H37" s="84">
        <v>1.8392630447165701</v>
      </c>
      <c r="I37" s="14">
        <v>-9.3318329100743891E-2</v>
      </c>
      <c r="V37" s="42" t="s">
        <v>26</v>
      </c>
      <c r="W37" s="11">
        <f t="shared" si="0"/>
        <v>94.711316575866249</v>
      </c>
      <c r="X37" s="11">
        <f t="shared" si="1"/>
        <v>4.6624055362037096</v>
      </c>
      <c r="Y37" s="11">
        <f t="shared" si="2"/>
        <v>1.8734920369751176</v>
      </c>
      <c r="Z37" s="11">
        <f t="shared" si="3"/>
        <v>0.31173843103298443</v>
      </c>
      <c r="AA37" s="49">
        <v>4.7422386784391009</v>
      </c>
      <c r="AB37" s="56">
        <f t="shared" si="4"/>
        <v>101.55895258007806</v>
      </c>
    </row>
    <row r="38" spans="1:28" ht="15.75" x14ac:dyDescent="0.25">
      <c r="A38" s="43" t="s">
        <v>27</v>
      </c>
      <c r="B38" s="39">
        <v>54.746600000000001</v>
      </c>
      <c r="C38" s="40">
        <v>49.902200000000001</v>
      </c>
      <c r="D38" s="40">
        <v>4.6973000000000003</v>
      </c>
      <c r="E38" s="73">
        <v>1.8501772853971479</v>
      </c>
      <c r="F38" s="95">
        <v>0.32174543062421551</v>
      </c>
      <c r="G38" s="49">
        <v>3.2623889240190871</v>
      </c>
      <c r="H38" s="84">
        <v>1.7860470146770338</v>
      </c>
      <c r="I38" s="15">
        <v>5.0766638815107075E-2</v>
      </c>
      <c r="V38" s="43" t="s">
        <v>27</v>
      </c>
      <c r="W38" s="11">
        <f t="shared" si="0"/>
        <v>91.151231309341583</v>
      </c>
      <c r="X38" s="11">
        <f t="shared" si="1"/>
        <v>8.5800762056456481</v>
      </c>
      <c r="Y38" s="11">
        <f t="shared" si="2"/>
        <v>3.3795291130356002</v>
      </c>
      <c r="Z38" s="11">
        <f t="shared" si="3"/>
        <v>0.58769938338493255</v>
      </c>
      <c r="AA38" s="49">
        <v>3.2623889240190871</v>
      </c>
      <c r="AB38" s="56">
        <f t="shared" si="4"/>
        <v>103.69853601140777</v>
      </c>
    </row>
    <row r="39" spans="1:28" ht="15.75" x14ac:dyDescent="0.25">
      <c r="A39" s="43" t="s">
        <v>39</v>
      </c>
      <c r="B39" s="47">
        <v>31.810600000000001</v>
      </c>
      <c r="C39" s="48">
        <v>29.5212</v>
      </c>
      <c r="D39" s="48">
        <v>2.1690999999999998</v>
      </c>
      <c r="E39" s="73">
        <v>0.87177868746086373</v>
      </c>
      <c r="F39" s="73">
        <v>0.14591900352662143</v>
      </c>
      <c r="G39" s="49">
        <v>2.661482503449196</v>
      </c>
      <c r="H39" s="84">
        <v>0.84663355324221001</v>
      </c>
      <c r="I39" s="15">
        <v>5.0766638815107075E-2</v>
      </c>
      <c r="V39" s="43" t="s">
        <v>39</v>
      </c>
      <c r="W39" s="11">
        <f t="shared" si="0"/>
        <v>92.803027921510434</v>
      </c>
      <c r="X39" s="11">
        <f t="shared" si="1"/>
        <v>6.8187962503065007</v>
      </c>
      <c r="Y39" s="11">
        <f t="shared" si="2"/>
        <v>2.7405289037643543</v>
      </c>
      <c r="Z39" s="11">
        <f t="shared" si="3"/>
        <v>0.45871188700188437</v>
      </c>
      <c r="AA39" s="49">
        <v>2.661482503449196</v>
      </c>
      <c r="AB39" s="56">
        <f t="shared" si="4"/>
        <v>102.82106496258318</v>
      </c>
    </row>
    <row r="40" spans="1:28" ht="15.75" x14ac:dyDescent="0.25">
      <c r="A40" s="43" t="s">
        <v>40</v>
      </c>
      <c r="B40" s="47">
        <v>24.152100000000001</v>
      </c>
      <c r="C40" s="48">
        <v>22.049499999999998</v>
      </c>
      <c r="D40" s="48">
        <v>2.0576000000000003</v>
      </c>
      <c r="E40" s="73">
        <v>0.68333814948260607</v>
      </c>
      <c r="F40" s="73">
        <v>0.1089397532643475</v>
      </c>
      <c r="G40" s="49">
        <v>5.8778139774147498</v>
      </c>
      <c r="H40" s="84">
        <v>1.419615509639188</v>
      </c>
      <c r="I40" s="15">
        <v>5.0766638815107075E-2</v>
      </c>
      <c r="V40" s="43" t="s">
        <v>40</v>
      </c>
      <c r="W40" s="11">
        <f t="shared" si="0"/>
        <v>91.294338794556168</v>
      </c>
      <c r="X40" s="11">
        <f t="shared" si="1"/>
        <v>8.5193420033868712</v>
      </c>
      <c r="Y40" s="11">
        <f t="shared" si="2"/>
        <v>2.8293115277040344</v>
      </c>
      <c r="Z40" s="11">
        <f t="shared" si="3"/>
        <v>0.4510570644554614</v>
      </c>
      <c r="AA40" s="49">
        <v>5.8778139774147498</v>
      </c>
      <c r="AB40" s="56">
        <f t="shared" si="4"/>
        <v>103.09404939010253</v>
      </c>
    </row>
    <row r="41" spans="1:28" ht="15.75" x14ac:dyDescent="0.25">
      <c r="A41" s="43" t="s">
        <v>28</v>
      </c>
      <c r="B41" s="39">
        <v>27.5703</v>
      </c>
      <c r="C41" s="40">
        <v>24.480800000000002</v>
      </c>
      <c r="D41" s="40">
        <v>2.8880999999999997</v>
      </c>
      <c r="E41" s="73">
        <v>1.2831694146713353</v>
      </c>
      <c r="F41" s="95">
        <v>0.22065374815008071</v>
      </c>
      <c r="G41" s="49">
        <v>5.0456714649372758</v>
      </c>
      <c r="H41" s="84">
        <v>1.3911067598976019</v>
      </c>
      <c r="I41" s="15">
        <v>5.0766638815107075E-2</v>
      </c>
      <c r="V41" s="43" t="s">
        <v>28</v>
      </c>
      <c r="W41" s="11">
        <f t="shared" si="0"/>
        <v>88.794100898430557</v>
      </c>
      <c r="X41" s="11">
        <f t="shared" si="1"/>
        <v>10.475402879185209</v>
      </c>
      <c r="Y41" s="11">
        <f t="shared" si="2"/>
        <v>4.6541728405978002</v>
      </c>
      <c r="Z41" s="11">
        <f t="shared" si="3"/>
        <v>0.80033132809610597</v>
      </c>
      <c r="AA41" s="49">
        <v>5.0456714649372758</v>
      </c>
      <c r="AB41" s="56">
        <f t="shared" si="4"/>
        <v>104.72400794630967</v>
      </c>
    </row>
    <row r="42" spans="1:28" ht="15.75" x14ac:dyDescent="0.25">
      <c r="A42" s="44" t="s">
        <v>29</v>
      </c>
      <c r="B42" s="39">
        <v>63.384900000000002</v>
      </c>
      <c r="C42" s="40">
        <v>58.877499999999998</v>
      </c>
      <c r="D42" s="40">
        <v>4.4638000000000009</v>
      </c>
      <c r="E42" s="74">
        <v>1.7758675553185828</v>
      </c>
      <c r="F42" s="96">
        <v>0.32472434373056097</v>
      </c>
      <c r="G42" s="49">
        <v>2.477530426605429</v>
      </c>
      <c r="H42" s="84">
        <v>1.5703801833734246</v>
      </c>
      <c r="I42" s="16">
        <v>-3.8520880931257544E-2</v>
      </c>
      <c r="V42" s="44" t="s">
        <v>29</v>
      </c>
      <c r="W42" s="11">
        <f t="shared" si="0"/>
        <v>92.888842610779534</v>
      </c>
      <c r="X42" s="11">
        <f t="shared" si="1"/>
        <v>7.0423712903230911</v>
      </c>
      <c r="Y42" s="11">
        <f t="shared" si="2"/>
        <v>2.8017202130453511</v>
      </c>
      <c r="Z42" s="11">
        <f t="shared" si="3"/>
        <v>0.51230552344574332</v>
      </c>
      <c r="AA42" s="49">
        <v>2.477530426605429</v>
      </c>
      <c r="AB42" s="56">
        <f t="shared" si="4"/>
        <v>103.24523963759373</v>
      </c>
    </row>
    <row r="43" spans="1:28" ht="15.75" x14ac:dyDescent="0.25">
      <c r="A43" s="44" t="s">
        <v>41</v>
      </c>
      <c r="B43" s="47">
        <v>62.840499999999999</v>
      </c>
      <c r="C43" s="48">
        <v>59.076099999999997</v>
      </c>
      <c r="D43" s="48">
        <v>3.7168999999999999</v>
      </c>
      <c r="E43" s="74">
        <v>1.4355807245882688</v>
      </c>
      <c r="F43" s="74">
        <v>0.25350487407165828</v>
      </c>
      <c r="G43" s="49">
        <v>1.3274442882954836</v>
      </c>
      <c r="H43" s="84">
        <v>0.83417262798632341</v>
      </c>
      <c r="I43" s="16">
        <v>-3.8520880931257544E-2</v>
      </c>
      <c r="V43" s="44" t="s">
        <v>41</v>
      </c>
      <c r="W43" s="11">
        <f t="shared" si="0"/>
        <v>94.009595722503789</v>
      </c>
      <c r="X43" s="11">
        <f t="shared" si="1"/>
        <v>5.9148160819853439</v>
      </c>
      <c r="Y43" s="11">
        <f t="shared" si="2"/>
        <v>2.284483294353592</v>
      </c>
      <c r="Z43" s="11">
        <f t="shared" si="3"/>
        <v>0.40341002072176108</v>
      </c>
      <c r="AA43" s="49">
        <v>1.3274442882954836</v>
      </c>
      <c r="AB43" s="56">
        <f t="shared" si="4"/>
        <v>102.6123051195645</v>
      </c>
    </row>
    <row r="44" spans="1:28" ht="15.75" x14ac:dyDescent="0.25">
      <c r="A44" s="44" t="s">
        <v>42</v>
      </c>
      <c r="B44" s="47">
        <v>29.180700000000002</v>
      </c>
      <c r="C44" s="48">
        <v>26.549900000000001</v>
      </c>
      <c r="D44" s="48">
        <v>2.5842999999999998</v>
      </c>
      <c r="E44" s="74">
        <v>0.92163992573743703</v>
      </c>
      <c r="F44" s="74">
        <v>0.17018552264393186</v>
      </c>
      <c r="G44" s="49">
        <v>2.6441931444670419</v>
      </c>
      <c r="H44" s="84">
        <v>0.77159406890749405</v>
      </c>
      <c r="I44" s="16">
        <v>-3.8520880931257544E-2</v>
      </c>
      <c r="V44" s="44" t="s">
        <v>42</v>
      </c>
      <c r="W44" s="11">
        <f t="shared" si="0"/>
        <v>90.984452052212589</v>
      </c>
      <c r="X44" s="11">
        <f t="shared" si="1"/>
        <v>8.8561960473874848</v>
      </c>
      <c r="Y44" s="11">
        <f t="shared" si="2"/>
        <v>3.1583886806602894</v>
      </c>
      <c r="Z44" s="11">
        <f t="shared" si="3"/>
        <v>0.58321261191106399</v>
      </c>
      <c r="AA44" s="49">
        <v>2.6441931444670419</v>
      </c>
      <c r="AB44" s="56">
        <f t="shared" si="4"/>
        <v>103.58224939217143</v>
      </c>
    </row>
    <row r="45" spans="1:28" ht="15.75" x14ac:dyDescent="0.25">
      <c r="A45" s="44" t="s">
        <v>30</v>
      </c>
      <c r="B45" s="39">
        <v>31.8675</v>
      </c>
      <c r="C45" s="40">
        <v>30.0379</v>
      </c>
      <c r="D45" s="40">
        <v>1.6659000000000002</v>
      </c>
      <c r="E45" s="74">
        <v>0.74122198472203027</v>
      </c>
      <c r="F45" s="96">
        <v>0.12314691966104313</v>
      </c>
      <c r="G45" s="49">
        <v>4.4216538213526935</v>
      </c>
      <c r="H45" s="84">
        <v>1.4090705315195695</v>
      </c>
      <c r="I45" s="16">
        <v>-3.8520880931257544E-2</v>
      </c>
      <c r="V45" s="44" t="s">
        <v>30</v>
      </c>
      <c r="W45" s="11">
        <f t="shared" si="0"/>
        <v>94.258727543735787</v>
      </c>
      <c r="X45" s="11">
        <f t="shared" si="1"/>
        <v>5.2275829606966351</v>
      </c>
      <c r="Y45" s="11">
        <f t="shared" si="2"/>
        <v>2.3259495872661184</v>
      </c>
      <c r="Z45" s="11">
        <f t="shared" si="3"/>
        <v>0.38643420306281678</v>
      </c>
      <c r="AA45" s="49">
        <v>4.4216538213526935</v>
      </c>
      <c r="AB45" s="56">
        <f t="shared" si="4"/>
        <v>102.19869429476137</v>
      </c>
    </row>
    <row r="46" spans="1:28" ht="15.75" x14ac:dyDescent="0.25">
      <c r="A46" s="45" t="s">
        <v>31</v>
      </c>
      <c r="B46" s="39">
        <v>21.8202</v>
      </c>
      <c r="C46" s="40">
        <v>20.923299999999998</v>
      </c>
      <c r="D46" s="40">
        <v>0.84810000000000008</v>
      </c>
      <c r="E46" s="71">
        <v>0.27754676667362871</v>
      </c>
      <c r="F46" s="97">
        <v>4.2238846068331719E-2</v>
      </c>
      <c r="G46" s="49">
        <v>1.1149139497983831</v>
      </c>
      <c r="H46" s="84">
        <v>0.2432764536739068</v>
      </c>
      <c r="I46" s="13">
        <v>-6.340384840026668E-2</v>
      </c>
      <c r="V46" s="45" t="s">
        <v>31</v>
      </c>
      <c r="W46" s="11">
        <f t="shared" si="0"/>
        <v>95.889588546392773</v>
      </c>
      <c r="X46" s="11">
        <f t="shared" si="1"/>
        <v>3.8867654741936377</v>
      </c>
      <c r="Y46" s="11">
        <f t="shared" si="2"/>
        <v>1.2719716898728184</v>
      </c>
      <c r="Z46" s="11">
        <f t="shared" si="3"/>
        <v>0.19357680529203086</v>
      </c>
      <c r="AA46" s="49">
        <v>1.1149139497983831</v>
      </c>
      <c r="AB46" s="56">
        <f t="shared" si="4"/>
        <v>101.24190251575125</v>
      </c>
    </row>
    <row r="47" spans="1:28" ht="15.75" x14ac:dyDescent="0.25">
      <c r="A47" s="45" t="s">
        <v>43</v>
      </c>
      <c r="B47" s="47">
        <v>25.196200000000001</v>
      </c>
      <c r="C47" s="48">
        <v>23.637300000000003</v>
      </c>
      <c r="D47" s="48">
        <v>1.5417999999999998</v>
      </c>
      <c r="E47" s="71">
        <v>0.52293678755228434</v>
      </c>
      <c r="F47" s="71">
        <v>8.7751258894774364E-2</v>
      </c>
      <c r="G47" s="49">
        <v>4.3730253169751769</v>
      </c>
      <c r="H47" s="84">
        <v>1.1018362049156996</v>
      </c>
      <c r="I47" s="13">
        <v>-6.340384840026668E-2</v>
      </c>
      <c r="V47" s="45" t="s">
        <v>43</v>
      </c>
      <c r="W47" s="11">
        <f t="shared" si="0"/>
        <v>93.81295592192474</v>
      </c>
      <c r="X47" s="11">
        <f t="shared" si="1"/>
        <v>6.1191767012486</v>
      </c>
      <c r="Y47" s="11">
        <f t="shared" si="2"/>
        <v>2.0754589483822339</v>
      </c>
      <c r="Z47" s="11">
        <f t="shared" si="3"/>
        <v>0.34827179850443463</v>
      </c>
      <c r="AA47" s="49">
        <v>4.3730253169751769</v>
      </c>
      <c r="AB47" s="56">
        <f t="shared" si="4"/>
        <v>102.35586337006002</v>
      </c>
    </row>
    <row r="48" spans="1:28" ht="15.75" x14ac:dyDescent="0.25">
      <c r="A48" s="45" t="s">
        <v>44</v>
      </c>
      <c r="B48" s="47">
        <v>14.8794</v>
      </c>
      <c r="C48" s="48">
        <v>13.130300000000002</v>
      </c>
      <c r="D48" s="48">
        <v>1.5490999999999999</v>
      </c>
      <c r="E48" s="71">
        <v>0.53723943237030414</v>
      </c>
      <c r="F48" s="71">
        <v>7.6598708923253711E-2</v>
      </c>
      <c r="G48" s="49">
        <v>6.0111679715407007</v>
      </c>
      <c r="H48" s="84">
        <v>0.89442572715742696</v>
      </c>
      <c r="I48" s="13">
        <v>-6.340384840026668E-2</v>
      </c>
      <c r="V48" s="45" t="s">
        <v>44</v>
      </c>
      <c r="W48" s="11">
        <f t="shared" si="0"/>
        <v>88.244821699799729</v>
      </c>
      <c r="X48" s="11">
        <f t="shared" si="1"/>
        <v>10.411038079492451</v>
      </c>
      <c r="Y48" s="11">
        <f t="shared" si="2"/>
        <v>3.6106256459958339</v>
      </c>
      <c r="Z48" s="11">
        <f t="shared" si="3"/>
        <v>0.5147970275901832</v>
      </c>
      <c r="AA48" s="49">
        <v>6.0111679715407007</v>
      </c>
      <c r="AB48" s="56">
        <f t="shared" si="4"/>
        <v>102.7812824528782</v>
      </c>
    </row>
    <row r="49" spans="1:28" ht="15.75" x14ac:dyDescent="0.25">
      <c r="A49" s="45" t="s">
        <v>32</v>
      </c>
      <c r="B49" s="39">
        <v>17.0562</v>
      </c>
      <c r="C49" s="40">
        <v>15.7163</v>
      </c>
      <c r="D49" s="40">
        <v>1.2909999999999999</v>
      </c>
      <c r="E49" s="71">
        <v>0.43786631137597964</v>
      </c>
      <c r="F49" s="97">
        <v>6.5591352842813269E-2</v>
      </c>
      <c r="G49" s="49">
        <v>4.3850557694204957</v>
      </c>
      <c r="H49" s="84">
        <v>0.7479238821438986</v>
      </c>
      <c r="I49" s="13">
        <v>-6.340384840026668E-2</v>
      </c>
      <c r="V49" s="45" t="s">
        <v>32</v>
      </c>
      <c r="W49" s="11">
        <f t="shared" si="0"/>
        <v>92.14420562610664</v>
      </c>
      <c r="X49" s="11">
        <f t="shared" si="1"/>
        <v>7.5690951091098828</v>
      </c>
      <c r="Y49" s="11">
        <f t="shared" si="2"/>
        <v>2.5671973322075234</v>
      </c>
      <c r="Z49" s="11">
        <f t="shared" si="3"/>
        <v>0.38456017660917008</v>
      </c>
      <c r="AA49" s="49">
        <v>4.3850557694204957</v>
      </c>
      <c r="AB49" s="56">
        <f t="shared" si="4"/>
        <v>102.66505824403322</v>
      </c>
    </row>
    <row r="50" spans="1:28" ht="15.75" x14ac:dyDescent="0.25">
      <c r="A50" s="46" t="s">
        <v>33</v>
      </c>
      <c r="B50" s="39">
        <v>23.997399999999999</v>
      </c>
      <c r="C50" s="40">
        <v>21.3203</v>
      </c>
      <c r="D50" s="40">
        <v>2.58</v>
      </c>
      <c r="E50" s="79">
        <v>0.8615868762545138</v>
      </c>
      <c r="F50" s="79">
        <v>0.14223859065114886</v>
      </c>
      <c r="G50" s="49">
        <v>3.7976054649702036</v>
      </c>
      <c r="H50" s="84">
        <v>0.91132657385075955</v>
      </c>
      <c r="I50" s="17">
        <v>-3.2730377491297959E-2</v>
      </c>
      <c r="V50" s="46" t="s">
        <v>33</v>
      </c>
      <c r="W50" s="11">
        <f t="shared" si="0"/>
        <v>88.844208122546604</v>
      </c>
      <c r="X50" s="11">
        <f t="shared" si="1"/>
        <v>10.751164709510199</v>
      </c>
      <c r="Y50" s="11">
        <f t="shared" si="2"/>
        <v>3.5903342706064567</v>
      </c>
      <c r="Z50" s="11">
        <f t="shared" si="3"/>
        <v>0.59272500625546454</v>
      </c>
      <c r="AA50" s="49">
        <v>3.7976054649702036</v>
      </c>
      <c r="AB50" s="56">
        <f t="shared" si="4"/>
        <v>103.77843210891872</v>
      </c>
    </row>
    <row r="51" spans="1:28" ht="15.75" x14ac:dyDescent="0.25">
      <c r="A51" s="46" t="s">
        <v>45</v>
      </c>
      <c r="B51" s="47">
        <v>31.258299999999998</v>
      </c>
      <c r="C51" s="48">
        <v>29.733700000000002</v>
      </c>
      <c r="D51" s="48">
        <v>1.4417</v>
      </c>
      <c r="E51" s="75">
        <v>0.516485369308475</v>
      </c>
      <c r="F51" s="75">
        <v>8.0302038778309603E-2</v>
      </c>
      <c r="G51" s="49">
        <v>2.0339646184267695</v>
      </c>
      <c r="H51" s="84">
        <v>0.63578276232169484</v>
      </c>
      <c r="I51" s="17">
        <v>-3.2730377491297959E-2</v>
      </c>
      <c r="V51" s="46" t="s">
        <v>45</v>
      </c>
      <c r="W51" s="11">
        <f t="shared" si="0"/>
        <v>95.122575443962091</v>
      </c>
      <c r="X51" s="11">
        <f t="shared" si="1"/>
        <v>4.6122149956971423</v>
      </c>
      <c r="Y51" s="11">
        <f t="shared" si="2"/>
        <v>1.6523143271018417</v>
      </c>
      <c r="Z51" s="11">
        <f t="shared" si="3"/>
        <v>0.256898291904261</v>
      </c>
      <c r="AA51" s="49">
        <v>2.0339646184267695</v>
      </c>
      <c r="AB51" s="56">
        <f t="shared" si="4"/>
        <v>101.64400305866535</v>
      </c>
    </row>
    <row r="52" spans="1:28" ht="15.75" x14ac:dyDescent="0.25">
      <c r="A52" s="46" t="s">
        <v>34</v>
      </c>
      <c r="B52" s="39">
        <v>35.043199999999999</v>
      </c>
      <c r="C52" s="40">
        <v>33.042800000000007</v>
      </c>
      <c r="D52" s="40">
        <v>1.8968000000000003</v>
      </c>
      <c r="E52" s="79">
        <v>0.62089966474505043</v>
      </c>
      <c r="F52" s="79">
        <v>0.10207224320241665</v>
      </c>
      <c r="G52" s="49">
        <v>3.7329401275632659</v>
      </c>
      <c r="H52" s="84">
        <v>1.3081416747822505</v>
      </c>
      <c r="I52" s="17">
        <v>-3.2730377491297959E-2</v>
      </c>
      <c r="V52" s="46" t="s">
        <v>34</v>
      </c>
      <c r="W52" s="11">
        <f t="shared" si="0"/>
        <v>94.291617203908345</v>
      </c>
      <c r="X52" s="11">
        <f t="shared" si="1"/>
        <v>5.412747694274497</v>
      </c>
      <c r="Y52" s="11">
        <f t="shared" si="2"/>
        <v>1.7718121197409211</v>
      </c>
      <c r="Z52" s="11">
        <f t="shared" si="3"/>
        <v>0.29127546343489363</v>
      </c>
      <c r="AA52" s="49">
        <v>3.7329401275632659</v>
      </c>
      <c r="AB52" s="56">
        <f t="shared" si="4"/>
        <v>101.76745248135866</v>
      </c>
    </row>
    <row r="54" spans="1:28" x14ac:dyDescent="0.25">
      <c r="F54" t="s">
        <v>54</v>
      </c>
      <c r="G54" s="58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0" t="s">
        <v>46</v>
      </c>
    </row>
    <row r="56" spans="1:28" ht="15.75" x14ac:dyDescent="0.25">
      <c r="V56" s="38" t="s">
        <v>23</v>
      </c>
      <c r="W56" s="57">
        <f>C58/B58*100</f>
        <v>50.776829343182243</v>
      </c>
      <c r="X56" s="57">
        <f>D58/B58*100</f>
        <v>46.972076252971782</v>
      </c>
      <c r="Y56" s="57">
        <f>E58/B58*100</f>
        <v>12.182646150664771</v>
      </c>
      <c r="Z56" s="57">
        <f>F58/B58*100</f>
        <v>1.7818282461582982</v>
      </c>
      <c r="AA56" s="55">
        <v>24.986772075072381</v>
      </c>
      <c r="AB56" s="56">
        <f>SUM(W56:Z56)</f>
        <v>111.7133799929771</v>
      </c>
    </row>
    <row r="57" spans="1:28" ht="15.75" x14ac:dyDescent="0.25">
      <c r="A57" s="9" t="s">
        <v>52</v>
      </c>
      <c r="B57" s="35" t="s">
        <v>18</v>
      </c>
      <c r="C57" s="41" t="s">
        <v>19</v>
      </c>
      <c r="D57" s="41" t="s">
        <v>20</v>
      </c>
      <c r="E57" s="36" t="s">
        <v>21</v>
      </c>
      <c r="F57" s="36" t="s">
        <v>22</v>
      </c>
      <c r="G57" s="50" t="s">
        <v>46</v>
      </c>
      <c r="H57" s="82" t="s">
        <v>70</v>
      </c>
      <c r="I57" s="1" t="s">
        <v>14</v>
      </c>
      <c r="V57" s="38" t="s">
        <v>35</v>
      </c>
      <c r="W57" s="57">
        <f t="shared" ref="W57:W77" si="5">C59/B59*100</f>
        <v>46.968615696909154</v>
      </c>
      <c r="X57" s="57">
        <f t="shared" ref="X57:X77" si="6">D59/B59*100</f>
        <v>51.453446881393027</v>
      </c>
      <c r="Y57" s="57">
        <f t="shared" ref="Y57:Y77" si="7">E59/B59*100</f>
        <v>13.00589472645639</v>
      </c>
      <c r="Z57" s="57">
        <f t="shared" ref="Z57:Z77" si="8">F59/B59*100</f>
        <v>1.9014087765182386</v>
      </c>
      <c r="AA57" s="55">
        <v>33.109926250747364</v>
      </c>
      <c r="AB57" s="56">
        <f t="shared" ref="AB57:AB77" si="9">SUM(W57:Z57)</f>
        <v>113.32936608127682</v>
      </c>
    </row>
    <row r="58" spans="1:28" ht="15.75" x14ac:dyDescent="0.25">
      <c r="A58" s="38" t="s">
        <v>23</v>
      </c>
      <c r="B58" s="39">
        <v>11.398899999999999</v>
      </c>
      <c r="C58" s="51">
        <v>5.7880000000000003</v>
      </c>
      <c r="D58" s="93">
        <v>5.3543000000000003</v>
      </c>
      <c r="E58" s="53">
        <v>1.3886876520681266</v>
      </c>
      <c r="F58" s="53">
        <v>0.20310881995133825</v>
      </c>
      <c r="G58" s="55">
        <v>24.986772075072381</v>
      </c>
      <c r="H58" s="85">
        <v>2.8482171620654255</v>
      </c>
      <c r="I58" s="21">
        <v>-0.10058679002726996</v>
      </c>
      <c r="V58" s="38" t="s">
        <v>36</v>
      </c>
      <c r="W58" s="57">
        <f t="shared" si="5"/>
        <v>50.615390185618779</v>
      </c>
      <c r="X58" s="57">
        <f t="shared" si="6"/>
        <v>48.07019237732024</v>
      </c>
      <c r="Y58" s="57">
        <f t="shared" si="7"/>
        <v>16.828240813727717</v>
      </c>
      <c r="Z58" s="57">
        <f t="shared" si="8"/>
        <v>2.1769090587525683</v>
      </c>
      <c r="AA58" s="55">
        <v>29.447921115671104</v>
      </c>
      <c r="AB58" s="56">
        <f t="shared" si="9"/>
        <v>117.69073243541931</v>
      </c>
    </row>
    <row r="59" spans="1:28" ht="15.75" x14ac:dyDescent="0.25">
      <c r="A59" s="38" t="s">
        <v>35</v>
      </c>
      <c r="B59" s="47">
        <v>12.6114</v>
      </c>
      <c r="C59" s="52">
        <v>5.9234000000000009</v>
      </c>
      <c r="D59" s="93">
        <v>6.4890000000000008</v>
      </c>
      <c r="E59" s="53">
        <v>1.640225407532321</v>
      </c>
      <c r="F59" s="53">
        <v>0.23979426644182111</v>
      </c>
      <c r="G59" s="55">
        <v>33.109926250747364</v>
      </c>
      <c r="H59" s="85">
        <v>4.1756252391867532</v>
      </c>
      <c r="I59" s="21">
        <v>-0.10058679002726996</v>
      </c>
      <c r="V59" s="38" t="s">
        <v>24</v>
      </c>
      <c r="W59" s="57">
        <f t="shared" si="5"/>
        <v>36.411702502643642</v>
      </c>
      <c r="X59" s="57">
        <f t="shared" si="6"/>
        <v>63.3521325343673</v>
      </c>
      <c r="Y59" s="57">
        <f t="shared" si="7"/>
        <v>20.859656819375026</v>
      </c>
      <c r="Z59" s="57">
        <f t="shared" si="8"/>
        <v>2.9101331664942789</v>
      </c>
      <c r="AA59" s="55">
        <v>25.494608716071966</v>
      </c>
      <c r="AB59" s="56">
        <f t="shared" si="9"/>
        <v>123.53362502288026</v>
      </c>
    </row>
    <row r="60" spans="1:28" ht="15.75" x14ac:dyDescent="0.25">
      <c r="A60" s="38" t="s">
        <v>36</v>
      </c>
      <c r="B60" s="47">
        <v>16.5716</v>
      </c>
      <c r="C60" s="52">
        <v>8.3877800000000011</v>
      </c>
      <c r="D60" s="93">
        <v>7.9660000000000002</v>
      </c>
      <c r="E60" s="53">
        <v>2.7887087546877027</v>
      </c>
      <c r="F60" s="53">
        <v>0.3607486615802406</v>
      </c>
      <c r="G60" s="55">
        <v>29.447921115671104</v>
      </c>
      <c r="H60" s="85">
        <v>4.8799916956045521</v>
      </c>
      <c r="I60" s="21">
        <v>-0.10058679002726996</v>
      </c>
      <c r="V60" s="41" t="s">
        <v>25</v>
      </c>
      <c r="W60" s="57">
        <f t="shared" si="5"/>
        <v>58.360830745341616</v>
      </c>
      <c r="X60" s="57">
        <f t="shared" si="6"/>
        <v>39.959239130434781</v>
      </c>
      <c r="Y60" s="57">
        <f t="shared" si="7"/>
        <v>11.907795934566186</v>
      </c>
      <c r="Z60" s="57">
        <f t="shared" si="8"/>
        <v>1.8151890433457127</v>
      </c>
      <c r="AA60" s="55">
        <v>23.540174662685427</v>
      </c>
      <c r="AB60" s="56">
        <f t="shared" si="9"/>
        <v>112.04305485368829</v>
      </c>
    </row>
    <row r="61" spans="1:28" ht="15.75" x14ac:dyDescent="0.25">
      <c r="A61" s="38" t="s">
        <v>24</v>
      </c>
      <c r="B61" s="39">
        <v>8.5109999999999992</v>
      </c>
      <c r="C61" s="52">
        <v>3.0990000000000002</v>
      </c>
      <c r="D61" s="93">
        <v>5.3919000000000006</v>
      </c>
      <c r="E61" s="53">
        <v>1.7753653918970083</v>
      </c>
      <c r="F61" s="53">
        <v>0.24768143380032806</v>
      </c>
      <c r="G61" s="55">
        <v>25.494608716071966</v>
      </c>
      <c r="H61" s="85">
        <v>2.1698461478248849</v>
      </c>
      <c r="I61" s="21">
        <v>-0.10058679002726996</v>
      </c>
      <c r="V61" s="41" t="s">
        <v>37</v>
      </c>
      <c r="W61" s="57">
        <f t="shared" si="5"/>
        <v>66.285431119920716</v>
      </c>
      <c r="X61" s="57">
        <f t="shared" si="6"/>
        <v>32.713577799801783</v>
      </c>
      <c r="Y61" s="57">
        <f t="shared" si="7"/>
        <v>11.123789920352205</v>
      </c>
      <c r="Z61" s="57">
        <f t="shared" si="8"/>
        <v>1.5512687080516916</v>
      </c>
      <c r="AA61" s="55">
        <v>11.285894650302458</v>
      </c>
      <c r="AB61" s="56">
        <f t="shared" si="9"/>
        <v>111.6740675481264</v>
      </c>
    </row>
    <row r="62" spans="1:28" ht="15.75" x14ac:dyDescent="0.25">
      <c r="A62" s="41" t="s">
        <v>25</v>
      </c>
      <c r="B62" s="39">
        <v>10.304</v>
      </c>
      <c r="C62" s="52">
        <v>6.0135000000000005</v>
      </c>
      <c r="D62" s="93">
        <v>4.1173999999999999</v>
      </c>
      <c r="E62" s="53">
        <v>1.2269792930976999</v>
      </c>
      <c r="F62" s="53">
        <v>0.18703707902634226</v>
      </c>
      <c r="G62" s="55">
        <v>23.540174662685427</v>
      </c>
      <c r="H62" s="85">
        <v>2.4255795972431065</v>
      </c>
      <c r="I62" s="22">
        <v>-0.32001589401318453</v>
      </c>
      <c r="V62" s="42" t="s">
        <v>38</v>
      </c>
      <c r="W62" s="57">
        <f t="shared" si="5"/>
        <v>49.159817942578563</v>
      </c>
      <c r="X62" s="57">
        <f t="shared" si="6"/>
        <v>49.58691947626135</v>
      </c>
      <c r="Y62" s="57">
        <f t="shared" si="7"/>
        <v>31.284510581501813</v>
      </c>
      <c r="Z62" s="57">
        <f t="shared" si="8"/>
        <v>3.7573783957827378</v>
      </c>
      <c r="AA62" s="55">
        <v>9.71413479556821</v>
      </c>
      <c r="AB62" s="56">
        <f t="shared" si="9"/>
        <v>133.78862639612447</v>
      </c>
    </row>
    <row r="63" spans="1:28" ht="15.75" x14ac:dyDescent="0.25">
      <c r="A63" s="41" t="s">
        <v>37</v>
      </c>
      <c r="B63" s="47">
        <v>15.135</v>
      </c>
      <c r="C63" s="52">
        <v>10.032299999999999</v>
      </c>
      <c r="D63" s="93">
        <v>4.9512</v>
      </c>
      <c r="E63" s="53">
        <v>1.6835856044453064</v>
      </c>
      <c r="F63" s="53">
        <v>0.23478451896362351</v>
      </c>
      <c r="G63" s="55">
        <v>11.285894650302458</v>
      </c>
      <c r="H63" s="85">
        <v>1.708120155323277</v>
      </c>
      <c r="I63" s="22">
        <v>-0.32001589401318453</v>
      </c>
      <c r="V63" s="42" t="s">
        <v>26</v>
      </c>
      <c r="W63" s="57">
        <f t="shared" si="5"/>
        <v>60.48209123781303</v>
      </c>
      <c r="X63" s="57">
        <f t="shared" si="6"/>
        <v>38.838235751214818</v>
      </c>
      <c r="Y63" s="57">
        <f t="shared" si="7"/>
        <v>12.628505388122866</v>
      </c>
      <c r="Z63" s="57">
        <f t="shared" si="8"/>
        <v>1.8831517053178186</v>
      </c>
      <c r="AA63" s="55">
        <v>22.88531964015602</v>
      </c>
      <c r="AB63" s="56">
        <f t="shared" si="9"/>
        <v>113.83198408246852</v>
      </c>
    </row>
    <row r="64" spans="1:28" ht="15.75" x14ac:dyDescent="0.25">
      <c r="A64" s="42" t="s">
        <v>38</v>
      </c>
      <c r="B64" s="47">
        <v>4.6359000000000004</v>
      </c>
      <c r="C64" s="52">
        <v>2.2789999999999999</v>
      </c>
      <c r="D64" s="93">
        <v>2.2988</v>
      </c>
      <c r="E64" s="53">
        <v>1.4503186260478427</v>
      </c>
      <c r="F64" s="53">
        <v>0.17418830505009195</v>
      </c>
      <c r="G64" s="55">
        <v>9.71413479556821</v>
      </c>
      <c r="H64" s="85">
        <v>0.45033757498774668</v>
      </c>
      <c r="I64" s="80">
        <v>-0.3029856615539851</v>
      </c>
      <c r="V64" s="43" t="s">
        <v>27</v>
      </c>
      <c r="W64" s="57">
        <f t="shared" si="5"/>
        <v>59.687790169433988</v>
      </c>
      <c r="X64" s="57">
        <f t="shared" si="6"/>
        <v>37.743243108319938</v>
      </c>
      <c r="Y64" s="57">
        <f t="shared" si="7"/>
        <v>16.320671863301872</v>
      </c>
      <c r="Z64" s="57">
        <f t="shared" si="8"/>
        <v>2.2906206123932451</v>
      </c>
      <c r="AA64" s="55">
        <v>24.619209039547947</v>
      </c>
      <c r="AB64" s="56">
        <f t="shared" si="9"/>
        <v>116.04232575344903</v>
      </c>
    </row>
    <row r="65" spans="1:28" ht="15.75" x14ac:dyDescent="0.25">
      <c r="A65" s="42" t="s">
        <v>26</v>
      </c>
      <c r="B65" s="39">
        <v>19.3034</v>
      </c>
      <c r="C65" s="52">
        <v>11.6751</v>
      </c>
      <c r="D65" s="93">
        <v>7.4971000000000005</v>
      </c>
      <c r="E65" s="53">
        <v>2.4377309090909089</v>
      </c>
      <c r="F65" s="53">
        <v>0.3635123062843198</v>
      </c>
      <c r="G65" s="55">
        <v>22.88531964015602</v>
      </c>
      <c r="H65" s="85">
        <v>4.4176447914178771</v>
      </c>
      <c r="I65" s="80">
        <v>-0.3029856615539851</v>
      </c>
      <c r="V65" s="43" t="s">
        <v>39</v>
      </c>
      <c r="W65" s="57">
        <f t="shared" si="5"/>
        <v>53.965164278283041</v>
      </c>
      <c r="X65" s="57">
        <f t="shared" si="6"/>
        <v>45.106554351109175</v>
      </c>
      <c r="Y65" s="57">
        <f t="shared" si="7"/>
        <v>17.169433274571244</v>
      </c>
      <c r="Z65" s="57">
        <f t="shared" si="8"/>
        <v>2.4200657898297999</v>
      </c>
      <c r="AA65" s="55">
        <v>8.0442355756705073</v>
      </c>
      <c r="AB65" s="56">
        <f t="shared" si="9"/>
        <v>118.66121769379328</v>
      </c>
    </row>
    <row r="66" spans="1:28" ht="15.75" x14ac:dyDescent="0.25">
      <c r="A66" s="43" t="s">
        <v>27</v>
      </c>
      <c r="B66" s="39">
        <v>20.031400000000001</v>
      </c>
      <c r="C66" s="52">
        <v>11.956300000000001</v>
      </c>
      <c r="D66" s="93">
        <v>7.5605000000000011</v>
      </c>
      <c r="E66" s="53">
        <v>3.2692590636254515</v>
      </c>
      <c r="F66" s="53">
        <v>0.45884337735094055</v>
      </c>
      <c r="G66" s="55">
        <v>24.619209039547947</v>
      </c>
      <c r="H66" s="85">
        <v>4.9315722395480073</v>
      </c>
      <c r="I66" s="23">
        <v>0.11743877238132332</v>
      </c>
      <c r="V66" s="43" t="s">
        <v>40</v>
      </c>
      <c r="W66" s="57">
        <f t="shared" si="5"/>
        <v>45.493162489880838</v>
      </c>
      <c r="X66" s="57">
        <f t="shared" si="6"/>
        <v>52.209677840548039</v>
      </c>
      <c r="Y66" s="57">
        <f t="shared" si="7"/>
        <v>22.153094826004128</v>
      </c>
      <c r="Z66" s="57">
        <f t="shared" si="8"/>
        <v>4.083555257494937</v>
      </c>
      <c r="AA66" s="55">
        <v>18.697381077516813</v>
      </c>
      <c r="AB66" s="56">
        <f t="shared" si="9"/>
        <v>123.93949041392793</v>
      </c>
    </row>
    <row r="67" spans="1:28" ht="15.75" x14ac:dyDescent="0.25">
      <c r="A67" s="43" t="s">
        <v>39</v>
      </c>
      <c r="B67" s="47">
        <v>14.8985</v>
      </c>
      <c r="C67" s="52">
        <v>8.0399999999999991</v>
      </c>
      <c r="D67" s="99">
        <v>6.7202000000000002</v>
      </c>
      <c r="E67" s="54">
        <v>2.557988016411997</v>
      </c>
      <c r="F67" s="54">
        <v>0.36055350169779277</v>
      </c>
      <c r="G67" s="55">
        <v>8.0442355756705073</v>
      </c>
      <c r="H67" s="85">
        <v>1.1984704372412707</v>
      </c>
      <c r="I67" s="23">
        <v>0.11743877238132332</v>
      </c>
      <c r="V67" s="43" t="s">
        <v>28</v>
      </c>
      <c r="W67" s="57">
        <f t="shared" si="5"/>
        <v>68.574726452539963</v>
      </c>
      <c r="X67" s="57">
        <f t="shared" si="6"/>
        <v>29.923559827096813</v>
      </c>
      <c r="Y67" s="57">
        <f t="shared" si="7"/>
        <v>9.25653650279021</v>
      </c>
      <c r="Z67" s="57">
        <f t="shared" si="8"/>
        <v>3.1427029446634029</v>
      </c>
      <c r="AA67" s="55">
        <v>3.6403145586210917</v>
      </c>
      <c r="AB67" s="56">
        <f t="shared" si="9"/>
        <v>110.89752572709038</v>
      </c>
    </row>
    <row r="68" spans="1:28" ht="15.75" x14ac:dyDescent="0.25">
      <c r="A68" s="43" t="s">
        <v>40</v>
      </c>
      <c r="B68" s="47">
        <v>11.488099999999999</v>
      </c>
      <c r="C68" s="52">
        <v>5.2263000000000002</v>
      </c>
      <c r="D68" s="99">
        <v>5.9978999999999996</v>
      </c>
      <c r="E68" s="54">
        <v>2.5449696867061804</v>
      </c>
      <c r="F68" s="54">
        <v>0.46912291153627583</v>
      </c>
      <c r="G68" s="55">
        <v>18.697381077516813</v>
      </c>
      <c r="H68" s="85">
        <v>2.1479738355662086</v>
      </c>
      <c r="I68" s="23">
        <v>0.11743877238132332</v>
      </c>
      <c r="V68" s="44" t="s">
        <v>41</v>
      </c>
      <c r="W68" s="57">
        <f t="shared" si="5"/>
        <v>62.647735385103523</v>
      </c>
      <c r="X68" s="57">
        <f t="shared" si="6"/>
        <v>36.958492447506494</v>
      </c>
      <c r="Y68" s="57">
        <f t="shared" si="7"/>
        <v>14.494566939312087</v>
      </c>
      <c r="Z68" s="57">
        <f t="shared" si="8"/>
        <v>2.2222333290934282</v>
      </c>
      <c r="AA68" s="55">
        <v>10.31214421915047</v>
      </c>
      <c r="AB68" s="56">
        <f t="shared" si="9"/>
        <v>116.32302810101552</v>
      </c>
    </row>
    <row r="69" spans="1:28" ht="15.75" x14ac:dyDescent="0.25">
      <c r="A69" s="43" t="s">
        <v>28</v>
      </c>
      <c r="B69" s="39">
        <v>16.980599999999999</v>
      </c>
      <c r="C69" s="52">
        <v>11.644400000000001</v>
      </c>
      <c r="D69" s="99">
        <v>5.0812000000000008</v>
      </c>
      <c r="E69" s="54">
        <v>1.5718154373927942</v>
      </c>
      <c r="F69" s="54">
        <v>0.53364981622151375</v>
      </c>
      <c r="G69" s="55">
        <v>3.6403145586210917</v>
      </c>
      <c r="H69" s="85">
        <v>0.61814725394121306</v>
      </c>
      <c r="I69" s="23">
        <v>0.11743877238132332</v>
      </c>
      <c r="V69" s="44" t="s">
        <v>42</v>
      </c>
      <c r="W69" s="57">
        <f t="shared" si="5"/>
        <v>39.51309588544499</v>
      </c>
      <c r="X69" s="57">
        <f t="shared" si="6"/>
        <v>59.47185970636216</v>
      </c>
      <c r="Y69" s="57">
        <f t="shared" si="7"/>
        <v>19.99421731308674</v>
      </c>
      <c r="Z69" s="57">
        <f t="shared" si="8"/>
        <v>3.1775090050057528</v>
      </c>
      <c r="AA69" s="55">
        <v>21.474368315215646</v>
      </c>
      <c r="AB69" s="56">
        <f t="shared" si="9"/>
        <v>122.15668190989965</v>
      </c>
    </row>
    <row r="70" spans="1:28" ht="15.75" x14ac:dyDescent="0.25">
      <c r="A70" s="44" t="s">
        <v>41</v>
      </c>
      <c r="B70" s="47">
        <v>17.649799999999999</v>
      </c>
      <c r="C70" s="52">
        <v>11.0572</v>
      </c>
      <c r="D70" s="99">
        <v>6.5231000000000003</v>
      </c>
      <c r="E70" s="54">
        <v>2.5582620756547048</v>
      </c>
      <c r="F70" s="54">
        <v>0.39221973811833188</v>
      </c>
      <c r="G70" s="55">
        <v>10.31214421915047</v>
      </c>
      <c r="H70" s="85">
        <v>1.8200728303916196</v>
      </c>
      <c r="I70" s="16">
        <v>-4.5718099286610456E-2</v>
      </c>
      <c r="V70" s="44" t="s">
        <v>30</v>
      </c>
      <c r="W70" s="57">
        <f t="shared" si="5"/>
        <v>71.662825681249132</v>
      </c>
      <c r="X70" s="57">
        <f t="shared" si="6"/>
        <v>26.056492372267865</v>
      </c>
      <c r="Y70" s="57">
        <f t="shared" si="7"/>
        <v>10.278417296476626</v>
      </c>
      <c r="Z70" s="57">
        <f t="shared" si="8"/>
        <v>1.5623194290644471</v>
      </c>
      <c r="AA70" s="55">
        <v>6.672019746918191</v>
      </c>
      <c r="AB70" s="56">
        <f t="shared" si="9"/>
        <v>109.56005477905808</v>
      </c>
    </row>
    <row r="71" spans="1:28" ht="15.75" x14ac:dyDescent="0.25">
      <c r="A71" s="44" t="s">
        <v>42</v>
      </c>
      <c r="B71" s="47">
        <v>8.8271999999999995</v>
      </c>
      <c r="C71" s="52">
        <v>3.4878999999999998</v>
      </c>
      <c r="D71" s="99">
        <v>5.2497000000000007</v>
      </c>
      <c r="E71" s="54">
        <v>1.7649295506607927</v>
      </c>
      <c r="F71" s="54">
        <v>0.28048507488986779</v>
      </c>
      <c r="G71" s="55">
        <v>21.474368315215646</v>
      </c>
      <c r="H71" s="85">
        <v>1.8955854399207155</v>
      </c>
      <c r="I71" s="16">
        <v>-4.5718099286610456E-2</v>
      </c>
      <c r="V71" s="45" t="s">
        <v>31</v>
      </c>
      <c r="W71" s="57">
        <f t="shared" si="5"/>
        <v>59.477175307405894</v>
      </c>
      <c r="X71" s="57">
        <f t="shared" si="6"/>
        <v>39.588091736804223</v>
      </c>
      <c r="Y71" s="57">
        <f t="shared" si="7"/>
        <v>15.248076295904472</v>
      </c>
      <c r="Z71" s="57">
        <f t="shared" si="8"/>
        <v>2.1752300300117122</v>
      </c>
      <c r="AA71" s="55">
        <v>14.312037622727628</v>
      </c>
      <c r="AB71" s="56">
        <f t="shared" si="9"/>
        <v>116.4885733701263</v>
      </c>
    </row>
    <row r="72" spans="1:28" ht="15.75" x14ac:dyDescent="0.25">
      <c r="A72" s="44" t="s">
        <v>30</v>
      </c>
      <c r="B72" s="39">
        <v>15.056900000000001</v>
      </c>
      <c r="C72" s="52">
        <v>10.7902</v>
      </c>
      <c r="D72" s="99">
        <v>3.9233000000000002</v>
      </c>
      <c r="E72" s="54">
        <v>1.5476110139131891</v>
      </c>
      <c r="F72" s="54">
        <v>0.23523687411480473</v>
      </c>
      <c r="G72" s="55">
        <v>6.672019746918191</v>
      </c>
      <c r="H72" s="85">
        <v>1.0045993412737253</v>
      </c>
      <c r="I72" s="16">
        <v>-4.5718099286610456E-2</v>
      </c>
      <c r="V72" s="45" t="s">
        <v>43</v>
      </c>
      <c r="W72" s="57">
        <f t="shared" si="5"/>
        <v>43.091049135570856</v>
      </c>
      <c r="X72" s="57">
        <f t="shared" si="6"/>
        <v>54.642445873084874</v>
      </c>
      <c r="Y72" s="57">
        <f t="shared" si="7"/>
        <v>14.231866006292588</v>
      </c>
      <c r="Z72" s="57">
        <f t="shared" si="8"/>
        <v>2.267821111007239</v>
      </c>
      <c r="AA72" s="55">
        <v>22.158816133088362</v>
      </c>
      <c r="AB72" s="56">
        <f t="shared" si="9"/>
        <v>114.23318212595555</v>
      </c>
    </row>
    <row r="73" spans="1:28" ht="15.75" x14ac:dyDescent="0.25">
      <c r="A73" s="45" t="s">
        <v>31</v>
      </c>
      <c r="B73" s="39">
        <v>12.7844</v>
      </c>
      <c r="C73" s="52">
        <v>7.6037999999999997</v>
      </c>
      <c r="D73" s="99">
        <v>5.0610999999999997</v>
      </c>
      <c r="E73" s="54">
        <v>1.9493750659736113</v>
      </c>
      <c r="F73" s="54">
        <v>0.27809010795681738</v>
      </c>
      <c r="G73" s="55">
        <v>14.312037622727628</v>
      </c>
      <c r="H73" s="85">
        <v>1.8297081378399909</v>
      </c>
      <c r="I73" s="22">
        <v>-0.11251612892623995</v>
      </c>
      <c r="V73" s="45" t="s">
        <v>44</v>
      </c>
      <c r="W73" s="57">
        <f t="shared" si="5"/>
        <v>33.099669148056243</v>
      </c>
      <c r="X73" s="57">
        <f t="shared" si="6"/>
        <v>65.627584780810594</v>
      </c>
      <c r="Y73" s="57">
        <f t="shared" si="7"/>
        <v>25.659702071851786</v>
      </c>
      <c r="Z73" s="57">
        <f t="shared" si="8"/>
        <v>4.8561903074044546</v>
      </c>
      <c r="AA73" s="55">
        <v>10.746944131596139</v>
      </c>
      <c r="AB73" s="56">
        <f t="shared" si="9"/>
        <v>129.24314630812307</v>
      </c>
    </row>
    <row r="74" spans="1:28" ht="15.75" x14ac:dyDescent="0.25">
      <c r="A74" s="45" t="s">
        <v>43</v>
      </c>
      <c r="B74" s="47">
        <v>13.1127</v>
      </c>
      <c r="C74" s="52">
        <v>5.6504000000000003</v>
      </c>
      <c r="D74" s="99">
        <v>7.1651000000000007</v>
      </c>
      <c r="E74" s="54">
        <v>1.866181893807128</v>
      </c>
      <c r="F74" s="54">
        <v>0.29737257882304624</v>
      </c>
      <c r="G74" s="55">
        <v>22.158816133088362</v>
      </c>
      <c r="H74" s="85">
        <v>2.9056190830834776</v>
      </c>
      <c r="I74" s="22">
        <v>-0.11251612892623995</v>
      </c>
      <c r="V74" s="45" t="s">
        <v>32</v>
      </c>
      <c r="W74" s="57">
        <f t="shared" si="5"/>
        <v>46.999590140879029</v>
      </c>
      <c r="X74" s="57">
        <f t="shared" si="6"/>
        <v>51.368206183247203</v>
      </c>
      <c r="Y74" s="57">
        <f t="shared" si="7"/>
        <v>20.691323416714365</v>
      </c>
      <c r="Z74" s="57">
        <f t="shared" si="8"/>
        <v>2.8922952985750818</v>
      </c>
      <c r="AA74" s="55">
        <v>27.635177782453074</v>
      </c>
      <c r="AB74" s="56">
        <f t="shared" si="9"/>
        <v>121.95141503941568</v>
      </c>
    </row>
    <row r="75" spans="1:28" ht="15.75" x14ac:dyDescent="0.25">
      <c r="A75" s="45" t="s">
        <v>44</v>
      </c>
      <c r="B75" s="47">
        <v>9.6720000000000006</v>
      </c>
      <c r="C75" s="52">
        <v>3.2014</v>
      </c>
      <c r="D75" s="99">
        <v>6.347500000000001</v>
      </c>
      <c r="E75" s="54">
        <v>2.4818063843895048</v>
      </c>
      <c r="F75" s="54">
        <v>0.46969072653215888</v>
      </c>
      <c r="G75" s="55">
        <v>10.746944131596139</v>
      </c>
      <c r="H75" s="85">
        <v>1.0394444364079787</v>
      </c>
      <c r="I75" s="22">
        <v>-0.11251612892623995</v>
      </c>
      <c r="V75" s="46" t="s">
        <v>33</v>
      </c>
      <c r="W75" s="57">
        <f t="shared" si="5"/>
        <v>42.294027811269189</v>
      </c>
      <c r="X75" s="57">
        <f t="shared" si="6"/>
        <v>56.934330037778317</v>
      </c>
      <c r="Y75" s="57">
        <f t="shared" si="7"/>
        <v>13.726382040247797</v>
      </c>
      <c r="Z75" s="57">
        <f t="shared" si="8"/>
        <v>7.0607677313092827</v>
      </c>
      <c r="AA75" s="55">
        <v>6.3947586970563393</v>
      </c>
      <c r="AB75" s="56">
        <f t="shared" si="9"/>
        <v>120.01550762060459</v>
      </c>
    </row>
    <row r="76" spans="1:28" ht="15.75" x14ac:dyDescent="0.25">
      <c r="A76" s="45" t="s">
        <v>32</v>
      </c>
      <c r="B76" s="39">
        <v>12.443300000000001</v>
      </c>
      <c r="C76" s="52">
        <v>5.8483000000000001</v>
      </c>
      <c r="D76" s="99">
        <v>6.3918999999999997</v>
      </c>
      <c r="E76" s="54">
        <v>2.5746834467120188</v>
      </c>
      <c r="F76" s="54">
        <v>0.3598969808875932</v>
      </c>
      <c r="G76" s="55">
        <v>27.635177782453074</v>
      </c>
      <c r="H76" s="85">
        <v>3.4387280770039839</v>
      </c>
      <c r="I76" s="22">
        <v>-0.11251612892623995</v>
      </c>
      <c r="V76" s="46" t="s">
        <v>45</v>
      </c>
      <c r="W76" s="57">
        <f t="shared" si="5"/>
        <v>44.040895531033684</v>
      </c>
      <c r="X76" s="57">
        <f t="shared" si="6"/>
        <v>55.410258638167228</v>
      </c>
      <c r="Y76" s="57">
        <f t="shared" si="7"/>
        <v>24.527463901459466</v>
      </c>
      <c r="Z76" s="57">
        <f t="shared" si="8"/>
        <v>3.5458447315170725</v>
      </c>
      <c r="AA76" s="55">
        <v>19.608858255547958</v>
      </c>
      <c r="AB76" s="56">
        <f t="shared" si="9"/>
        <v>127.52446280217747</v>
      </c>
    </row>
    <row r="77" spans="1:28" ht="15.75" x14ac:dyDescent="0.25">
      <c r="A77" s="46" t="s">
        <v>33</v>
      </c>
      <c r="B77" s="39">
        <v>12.441000000000001</v>
      </c>
      <c r="C77" s="52">
        <v>5.2618</v>
      </c>
      <c r="D77" s="99">
        <v>7.0831999999999997</v>
      </c>
      <c r="E77" s="54">
        <v>1.7076991896272284</v>
      </c>
      <c r="F77" s="54">
        <v>0.8784301134521878</v>
      </c>
      <c r="G77" s="55">
        <v>6.3947586970563393</v>
      </c>
      <c r="H77" s="85">
        <v>0.79557192950077915</v>
      </c>
      <c r="I77" s="24">
        <v>-4.9570413884485784E-2</v>
      </c>
      <c r="V77" s="46" t="s">
        <v>34</v>
      </c>
      <c r="W77" s="57">
        <f t="shared" si="5"/>
        <v>57.290611465903254</v>
      </c>
      <c r="X77" s="57">
        <f t="shared" si="6"/>
        <v>40.961609043529322</v>
      </c>
      <c r="Y77" s="57">
        <f t="shared" si="7"/>
        <v>12.463542930145847</v>
      </c>
      <c r="Z77" s="57">
        <f t="shared" si="8"/>
        <v>2.0673473043764852</v>
      </c>
      <c r="AA77" s="55">
        <v>12.538769690746875</v>
      </c>
      <c r="AB77" s="56">
        <f t="shared" si="9"/>
        <v>112.78311074395491</v>
      </c>
    </row>
    <row r="78" spans="1:28" ht="15.75" x14ac:dyDescent="0.25">
      <c r="A78" s="46" t="s">
        <v>45</v>
      </c>
      <c r="B78" s="47">
        <v>13.8108</v>
      </c>
      <c r="C78" s="52">
        <v>6.0823999999999998</v>
      </c>
      <c r="D78" s="99">
        <v>7.6526000000000005</v>
      </c>
      <c r="E78" s="54">
        <v>3.3874389845027637</v>
      </c>
      <c r="F78" s="54">
        <v>0.48970952418035985</v>
      </c>
      <c r="G78" s="55">
        <v>19.608858255547958</v>
      </c>
      <c r="H78" s="85">
        <v>2.7081401959572173</v>
      </c>
      <c r="I78" s="24">
        <v>-4.9570413884485784E-2</v>
      </c>
    </row>
    <row r="79" spans="1:28" ht="15.75" x14ac:dyDescent="0.25">
      <c r="A79" s="46" t="s">
        <v>34</v>
      </c>
      <c r="B79" s="39">
        <v>13.622999999999999</v>
      </c>
      <c r="C79" s="52">
        <v>7.8046999999999995</v>
      </c>
      <c r="D79" s="99">
        <v>5.5801999999999996</v>
      </c>
      <c r="E79" s="54">
        <v>1.6979084533737685</v>
      </c>
      <c r="F79" s="54">
        <v>0.28163472327520855</v>
      </c>
      <c r="G79" s="55">
        <v>12.538769690746875</v>
      </c>
      <c r="H79" s="85">
        <v>1.7081565949704467</v>
      </c>
      <c r="I79" s="24">
        <v>-4.9570413884485784E-2</v>
      </c>
    </row>
    <row r="81" spans="2:7" x14ac:dyDescent="0.25">
      <c r="F81" t="s">
        <v>53</v>
      </c>
      <c r="G81" s="58">
        <f>AVERAGE(G58:G79)</f>
        <v>17.605444852369633</v>
      </c>
    </row>
    <row r="82" spans="2:7" x14ac:dyDescent="0.25">
      <c r="B82" t="s">
        <v>55</v>
      </c>
      <c r="C82" s="59">
        <f>G81/G54</f>
        <v>4.792077454461503</v>
      </c>
    </row>
    <row r="83" spans="2:7" x14ac:dyDescent="0.25">
      <c r="B83" t="s">
        <v>56</v>
      </c>
    </row>
    <row r="97" spans="1:9" x14ac:dyDescent="0.25">
      <c r="A97" s="104" t="s">
        <v>71</v>
      </c>
      <c r="B97" s="104"/>
      <c r="C97" s="104"/>
      <c r="D97" s="104"/>
      <c r="F97" s="104" t="s">
        <v>72</v>
      </c>
      <c r="G97" s="104"/>
      <c r="H97" s="104"/>
      <c r="I97" s="104"/>
    </row>
    <row r="98" spans="1:9" ht="15.75" x14ac:dyDescent="0.25">
      <c r="A98" s="9" t="s">
        <v>47</v>
      </c>
      <c r="B98" s="50" t="s">
        <v>46</v>
      </c>
      <c r="C98" s="82" t="s">
        <v>70</v>
      </c>
      <c r="D98" s="1" t="s">
        <v>14</v>
      </c>
      <c r="F98" s="9" t="s">
        <v>47</v>
      </c>
      <c r="G98" s="50" t="s">
        <v>46</v>
      </c>
      <c r="H98" s="82" t="s">
        <v>70</v>
      </c>
      <c r="I98" s="1" t="s">
        <v>14</v>
      </c>
    </row>
    <row r="99" spans="1:9" ht="15.75" x14ac:dyDescent="0.25">
      <c r="A99" s="38" t="s">
        <v>23</v>
      </c>
      <c r="B99" s="49">
        <v>4.4239491495114969</v>
      </c>
      <c r="C99" s="84">
        <v>2.0798887249987836</v>
      </c>
      <c r="D99" s="12">
        <v>0.22851828638601948</v>
      </c>
      <c r="F99" s="38" t="s">
        <v>35</v>
      </c>
      <c r="G99" s="49">
        <v>2.7755520126882245</v>
      </c>
      <c r="H99" s="84">
        <v>0.76406228470885251</v>
      </c>
      <c r="I99" s="12">
        <v>0.22851828638601948</v>
      </c>
    </row>
    <row r="100" spans="1:9" ht="15.75" x14ac:dyDescent="0.25">
      <c r="A100" s="38" t="s">
        <v>24</v>
      </c>
      <c r="B100" s="49">
        <v>3.6670713771013288</v>
      </c>
      <c r="C100" s="84">
        <v>1.0837736089312811</v>
      </c>
      <c r="D100" s="12">
        <v>0.22851828638601948</v>
      </c>
      <c r="F100" s="38" t="s">
        <v>36</v>
      </c>
      <c r="G100" s="49">
        <v>5.5875308025021084</v>
      </c>
      <c r="H100" s="84">
        <v>0.81048251796453585</v>
      </c>
      <c r="I100" s="12">
        <v>0.22851828638601948</v>
      </c>
    </row>
    <row r="101" spans="1:9" ht="15.75" x14ac:dyDescent="0.25">
      <c r="A101" s="41" t="s">
        <v>25</v>
      </c>
      <c r="B101" s="49">
        <v>4.0688932752810745</v>
      </c>
      <c r="C101" s="84">
        <v>1.9322563830318531</v>
      </c>
      <c r="D101" s="13">
        <v>-0.3027637470411495</v>
      </c>
      <c r="F101" s="41" t="s">
        <v>37</v>
      </c>
      <c r="G101" s="49">
        <v>2.8847665461405576</v>
      </c>
      <c r="H101" s="84">
        <v>2.0682102971231036</v>
      </c>
      <c r="I101" s="13">
        <v>-0.3027637470411495</v>
      </c>
    </row>
    <row r="102" spans="1:9" ht="15.75" x14ac:dyDescent="0.25">
      <c r="A102" s="42" t="s">
        <v>26</v>
      </c>
      <c r="B102" s="49">
        <v>4.7422386784391009</v>
      </c>
      <c r="C102" s="84">
        <v>1.8392630447165701</v>
      </c>
      <c r="D102" s="14">
        <v>-9.3318329100743891E-2</v>
      </c>
      <c r="F102" s="42" t="s">
        <v>38</v>
      </c>
      <c r="G102" s="49">
        <v>3.1820376220683517</v>
      </c>
      <c r="H102" s="84">
        <v>1.5054920038282225</v>
      </c>
      <c r="I102" s="14">
        <v>-9.3318329100743891E-2</v>
      </c>
    </row>
    <row r="103" spans="1:9" ht="15.75" x14ac:dyDescent="0.25">
      <c r="A103" s="43" t="s">
        <v>27</v>
      </c>
      <c r="B103" s="49">
        <v>3.2623889240190871</v>
      </c>
      <c r="C103" s="84">
        <v>1.7860470146770338</v>
      </c>
      <c r="D103" s="15">
        <v>5.0766638815107075E-2</v>
      </c>
      <c r="F103" s="43" t="s">
        <v>39</v>
      </c>
      <c r="G103" s="49">
        <v>2.661482503449196</v>
      </c>
      <c r="H103" s="84">
        <v>0.84663355324221001</v>
      </c>
      <c r="I103" s="15">
        <v>5.0766638815107075E-2</v>
      </c>
    </row>
    <row r="104" spans="1:9" ht="15.75" x14ac:dyDescent="0.25">
      <c r="A104" s="43" t="s">
        <v>28</v>
      </c>
      <c r="B104" s="49">
        <v>5.0456714649372758</v>
      </c>
      <c r="C104" s="84">
        <v>1.3911067598976019</v>
      </c>
      <c r="D104" s="15">
        <v>5.0766638815107075E-2</v>
      </c>
      <c r="F104" s="43" t="s">
        <v>40</v>
      </c>
      <c r="G104" s="49">
        <v>5.8778139774147498</v>
      </c>
      <c r="H104" s="84">
        <v>1.419615509639188</v>
      </c>
      <c r="I104" s="15">
        <v>5.0766638815107075E-2</v>
      </c>
    </row>
    <row r="105" spans="1:9" ht="15.75" x14ac:dyDescent="0.25">
      <c r="A105" s="44" t="s">
        <v>29</v>
      </c>
      <c r="B105" s="49">
        <v>2.477530426605429</v>
      </c>
      <c r="C105" s="84">
        <v>1.5703801833734246</v>
      </c>
      <c r="D105" s="16">
        <v>-3.8520880931257544E-2</v>
      </c>
      <c r="F105" s="44" t="s">
        <v>41</v>
      </c>
      <c r="G105" s="49">
        <v>1.3274442882954836</v>
      </c>
      <c r="H105" s="84">
        <v>0.83417262798632341</v>
      </c>
      <c r="I105" s="16">
        <v>-3.8520880931257544E-2</v>
      </c>
    </row>
    <row r="106" spans="1:9" ht="15.75" x14ac:dyDescent="0.25">
      <c r="A106" s="44" t="s">
        <v>30</v>
      </c>
      <c r="B106" s="49">
        <v>4.4216538213526935</v>
      </c>
      <c r="C106" s="84">
        <v>1.4090705315195695</v>
      </c>
      <c r="D106" s="16">
        <v>-3.8520880931257544E-2</v>
      </c>
      <c r="F106" s="44" t="s">
        <v>42</v>
      </c>
      <c r="G106" s="49">
        <v>2.6441931444670419</v>
      </c>
      <c r="H106" s="84">
        <v>0.77159406890749405</v>
      </c>
      <c r="I106" s="16">
        <v>-3.8520880931257544E-2</v>
      </c>
    </row>
    <row r="107" spans="1:9" ht="15.75" x14ac:dyDescent="0.25">
      <c r="A107" s="45" t="s">
        <v>31</v>
      </c>
      <c r="B107" s="49">
        <v>1.1149139497983831</v>
      </c>
      <c r="C107" s="84">
        <v>0.2432764536739068</v>
      </c>
      <c r="D107" s="13">
        <v>-6.340384840026668E-2</v>
      </c>
      <c r="F107" s="45" t="s">
        <v>43</v>
      </c>
      <c r="G107" s="49">
        <v>4.3730253169751769</v>
      </c>
      <c r="H107" s="84">
        <v>1.1018362049156996</v>
      </c>
      <c r="I107" s="13">
        <v>-6.340384840026668E-2</v>
      </c>
    </row>
    <row r="108" spans="1:9" ht="15.75" x14ac:dyDescent="0.25">
      <c r="A108" s="45" t="s">
        <v>32</v>
      </c>
      <c r="B108" s="49">
        <v>4.3850557694204957</v>
      </c>
      <c r="C108" s="84">
        <v>0.7479238821438986</v>
      </c>
      <c r="D108" s="13">
        <v>-6.340384840026668E-2</v>
      </c>
      <c r="F108" s="45" t="s">
        <v>44</v>
      </c>
      <c r="G108" s="49">
        <v>6.0111679715407007</v>
      </c>
      <c r="H108" s="84">
        <v>0.89442572715742696</v>
      </c>
      <c r="I108" s="13">
        <v>-6.340384840026668E-2</v>
      </c>
    </row>
    <row r="109" spans="1:9" ht="15.75" x14ac:dyDescent="0.25">
      <c r="A109" s="46" t="s">
        <v>33</v>
      </c>
      <c r="B109" s="49">
        <v>3.7976054649702036</v>
      </c>
      <c r="C109" s="84">
        <v>0.91132657385075955</v>
      </c>
      <c r="D109" s="17">
        <v>-3.2730377491297959E-2</v>
      </c>
      <c r="F109" s="46" t="s">
        <v>45</v>
      </c>
      <c r="G109" s="49">
        <v>2.0339646184267695</v>
      </c>
      <c r="H109" s="84">
        <v>0.63578276232169484</v>
      </c>
      <c r="I109" s="17">
        <v>-3.2730377491297959E-2</v>
      </c>
    </row>
    <row r="110" spans="1:9" ht="15.75" x14ac:dyDescent="0.25">
      <c r="A110" s="46" t="s">
        <v>34</v>
      </c>
      <c r="B110" s="49">
        <v>3.7329401275632659</v>
      </c>
      <c r="C110" s="84">
        <v>1.3081416747822505</v>
      </c>
      <c r="D110" s="17">
        <v>-3.2730377491297959E-2</v>
      </c>
    </row>
    <row r="112" spans="1:9" ht="15.75" x14ac:dyDescent="0.25">
      <c r="A112" s="9" t="s">
        <v>52</v>
      </c>
      <c r="B112" s="50" t="s">
        <v>46</v>
      </c>
      <c r="C112" s="82" t="s">
        <v>70</v>
      </c>
      <c r="D112" s="1" t="s">
        <v>14</v>
      </c>
      <c r="F112" s="9" t="s">
        <v>52</v>
      </c>
      <c r="G112" s="50" t="s">
        <v>46</v>
      </c>
      <c r="H112" s="82" t="s">
        <v>70</v>
      </c>
      <c r="I112" s="1" t="s">
        <v>14</v>
      </c>
    </row>
    <row r="113" spans="1:9" ht="15.75" x14ac:dyDescent="0.25">
      <c r="A113" s="38" t="s">
        <v>23</v>
      </c>
      <c r="B113" s="55">
        <v>24.986772075072381</v>
      </c>
      <c r="C113" s="85">
        <v>2.8482171620654255</v>
      </c>
      <c r="D113" s="21">
        <v>-0.10058679002726996</v>
      </c>
      <c r="F113" s="38" t="s">
        <v>35</v>
      </c>
      <c r="G113" s="55">
        <v>33.109926250747364</v>
      </c>
      <c r="H113" s="85">
        <v>4.1756252391867532</v>
      </c>
      <c r="I113" s="21">
        <v>-0.10058679002726996</v>
      </c>
    </row>
    <row r="114" spans="1:9" ht="15.75" x14ac:dyDescent="0.25">
      <c r="A114" s="38" t="s">
        <v>24</v>
      </c>
      <c r="B114" s="55">
        <v>25.494608716071966</v>
      </c>
      <c r="C114" s="85">
        <v>2.1698461478248849</v>
      </c>
      <c r="D114" s="21">
        <v>-0.10058679002726996</v>
      </c>
      <c r="F114" s="38" t="s">
        <v>36</v>
      </c>
      <c r="G114" s="55">
        <v>29.447921115671104</v>
      </c>
      <c r="H114" s="85">
        <v>4.8799916956045521</v>
      </c>
      <c r="I114" s="21">
        <v>-0.10058679002726996</v>
      </c>
    </row>
    <row r="115" spans="1:9" ht="15.75" x14ac:dyDescent="0.25">
      <c r="A115" s="41" t="s">
        <v>25</v>
      </c>
      <c r="B115" s="55">
        <v>23.540174662685427</v>
      </c>
      <c r="C115" s="85">
        <v>2.4255795972431065</v>
      </c>
      <c r="D115" s="22">
        <v>-0.32001589401318453</v>
      </c>
      <c r="F115" s="41" t="s">
        <v>37</v>
      </c>
      <c r="G115" s="55">
        <v>11.285894650302458</v>
      </c>
      <c r="H115" s="85">
        <v>1.708120155323277</v>
      </c>
      <c r="I115" s="22">
        <v>-0.32001589401318453</v>
      </c>
    </row>
    <row r="116" spans="1:9" ht="15.75" x14ac:dyDescent="0.25">
      <c r="A116" s="42" t="s">
        <v>26</v>
      </c>
      <c r="B116" s="55">
        <v>22.88531964015602</v>
      </c>
      <c r="C116" s="85">
        <v>4.4176447914178771</v>
      </c>
      <c r="D116" s="80">
        <v>-0.3029856615539851</v>
      </c>
      <c r="F116" s="42" t="s">
        <v>38</v>
      </c>
      <c r="G116" s="55">
        <v>9.71413479556821</v>
      </c>
      <c r="H116" s="85">
        <v>0.45033757498774668</v>
      </c>
      <c r="I116" s="80">
        <v>-0.3029856615539851</v>
      </c>
    </row>
    <row r="117" spans="1:9" ht="15.75" x14ac:dyDescent="0.25">
      <c r="A117" s="43" t="s">
        <v>27</v>
      </c>
      <c r="B117" s="55">
        <v>24.619209039547947</v>
      </c>
      <c r="C117" s="85">
        <v>4.9315722395480073</v>
      </c>
      <c r="D117" s="23">
        <v>0.11743877238132332</v>
      </c>
      <c r="F117" s="43" t="s">
        <v>39</v>
      </c>
      <c r="G117" s="55">
        <v>8.0442355756705073</v>
      </c>
      <c r="H117" s="85">
        <v>1.1984704372412707</v>
      </c>
      <c r="I117" s="23">
        <v>0.11743877238132332</v>
      </c>
    </row>
    <row r="118" spans="1:9" ht="15.75" x14ac:dyDescent="0.25">
      <c r="A118" s="43" t="s">
        <v>28</v>
      </c>
      <c r="B118" s="55">
        <v>3.6403145586210917</v>
      </c>
      <c r="C118" s="85">
        <v>0.61814725394121306</v>
      </c>
      <c r="D118" s="23">
        <v>0.11743877238132332</v>
      </c>
      <c r="F118" s="43" t="s">
        <v>40</v>
      </c>
      <c r="G118" s="55">
        <v>18.697381077516813</v>
      </c>
      <c r="H118" s="85">
        <v>2.1479738355662086</v>
      </c>
      <c r="I118" s="23">
        <v>0.11743877238132332</v>
      </c>
    </row>
    <row r="119" spans="1:9" ht="15.75" x14ac:dyDescent="0.25">
      <c r="A119" s="44" t="s">
        <v>30</v>
      </c>
      <c r="B119" s="55">
        <v>6.672019746918191</v>
      </c>
      <c r="C119" s="85">
        <v>1.0045993412737253</v>
      </c>
      <c r="D119" s="16">
        <v>-4.5718099286610456E-2</v>
      </c>
      <c r="F119" s="44" t="s">
        <v>41</v>
      </c>
      <c r="G119" s="55">
        <v>10.31214421915047</v>
      </c>
      <c r="H119" s="85">
        <v>1.8200728303916196</v>
      </c>
      <c r="I119" s="16">
        <v>-4.5718099286610456E-2</v>
      </c>
    </row>
    <row r="120" spans="1:9" ht="15.75" x14ac:dyDescent="0.25">
      <c r="A120" s="45" t="s">
        <v>31</v>
      </c>
      <c r="B120" s="55">
        <v>14.312037622727628</v>
      </c>
      <c r="C120" s="85">
        <v>1.8297081378399909</v>
      </c>
      <c r="D120" s="22">
        <v>-0.11251612892623995</v>
      </c>
      <c r="F120" s="44" t="s">
        <v>42</v>
      </c>
      <c r="G120" s="55">
        <v>21.474368315215646</v>
      </c>
      <c r="H120" s="85">
        <v>1.8955854399207155</v>
      </c>
      <c r="I120" s="16">
        <v>-4.5718099286610456E-2</v>
      </c>
    </row>
    <row r="121" spans="1:9" ht="15.75" x14ac:dyDescent="0.25">
      <c r="A121" s="45" t="s">
        <v>32</v>
      </c>
      <c r="B121" s="55">
        <v>27.635177782453074</v>
      </c>
      <c r="C121" s="85">
        <v>3.4387280770039839</v>
      </c>
      <c r="D121" s="22">
        <v>-0.11251612892623995</v>
      </c>
      <c r="F121" s="45" t="s">
        <v>43</v>
      </c>
      <c r="G121" s="55">
        <v>22.158816133088362</v>
      </c>
      <c r="H121" s="85">
        <v>2.9056190830834776</v>
      </c>
      <c r="I121" s="22">
        <v>-0.11251612892623995</v>
      </c>
    </row>
    <row r="122" spans="1:9" ht="15.75" x14ac:dyDescent="0.25">
      <c r="A122" s="46" t="s">
        <v>33</v>
      </c>
      <c r="B122" s="55">
        <v>6.3947586970563393</v>
      </c>
      <c r="C122" s="85">
        <v>0.79557192950077915</v>
      </c>
      <c r="D122" s="24">
        <v>-4.9570413884485784E-2</v>
      </c>
      <c r="F122" s="45" t="s">
        <v>44</v>
      </c>
      <c r="G122" s="55">
        <v>10.746944131596139</v>
      </c>
      <c r="H122" s="85">
        <v>1.0394444364079787</v>
      </c>
      <c r="I122" s="22">
        <v>-0.11251612892623995</v>
      </c>
    </row>
    <row r="123" spans="1:9" ht="15.75" x14ac:dyDescent="0.25">
      <c r="A123" s="46" t="s">
        <v>34</v>
      </c>
      <c r="B123" s="55">
        <v>12.538769690746875</v>
      </c>
      <c r="C123" s="85">
        <v>1.7081565949704467</v>
      </c>
      <c r="D123" s="24">
        <v>-4.9570413884485784E-2</v>
      </c>
      <c r="F123" s="46" t="s">
        <v>45</v>
      </c>
      <c r="G123" s="55">
        <v>19.608858255547958</v>
      </c>
      <c r="H123" s="85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topLeftCell="K1" zoomScale="85" zoomScaleNormal="85" workbookViewId="0">
      <selection activeCell="Z39" sqref="Z39"/>
    </sheetView>
  </sheetViews>
  <sheetFormatPr defaultRowHeight="15" x14ac:dyDescent="0.25"/>
  <cols>
    <col min="2" max="2" width="13.42578125" customWidth="1"/>
    <col min="3" max="3" width="18.42578125" customWidth="1"/>
    <col min="4" max="4" width="15.5703125" customWidth="1"/>
    <col min="5" max="5" width="15.42578125" customWidth="1"/>
    <col min="6" max="6" width="11.42578125" customWidth="1"/>
    <col min="7" max="7" width="11.7109375" customWidth="1"/>
  </cols>
  <sheetData>
    <row r="1" spans="1:10" x14ac:dyDescent="0.25">
      <c r="B1" s="104" t="s">
        <v>60</v>
      </c>
      <c r="C1" s="104"/>
      <c r="D1" s="104" t="s">
        <v>61</v>
      </c>
      <c r="E1" s="104"/>
      <c r="G1" s="105" t="s">
        <v>63</v>
      </c>
      <c r="H1" s="105"/>
      <c r="I1" s="105"/>
      <c r="J1" s="105"/>
    </row>
    <row r="2" spans="1:10" ht="15.75" x14ac:dyDescent="0.25">
      <c r="A2" s="18" t="s">
        <v>47</v>
      </c>
      <c r="B2" s="60" t="s">
        <v>57</v>
      </c>
      <c r="C2" s="60" t="s">
        <v>58</v>
      </c>
      <c r="D2" s="60" t="s">
        <v>57</v>
      </c>
      <c r="E2" s="60" t="s">
        <v>58</v>
      </c>
      <c r="F2" s="2" t="s">
        <v>62</v>
      </c>
      <c r="G2" s="1" t="s">
        <v>64</v>
      </c>
      <c r="H2" s="82" t="s">
        <v>65</v>
      </c>
      <c r="I2" s="82" t="s">
        <v>66</v>
      </c>
      <c r="J2" s="82" t="s">
        <v>67</v>
      </c>
    </row>
    <row r="3" spans="1:10" x14ac:dyDescent="0.25">
      <c r="A3" s="61" t="s">
        <v>2</v>
      </c>
      <c r="B3" s="69">
        <v>-1.6483971368232724</v>
      </c>
      <c r="C3" s="69">
        <v>-0.37260761394721104</v>
      </c>
      <c r="D3" s="69">
        <v>-1.3158264402899311</v>
      </c>
      <c r="E3" s="69">
        <v>-0.63264271038860531</v>
      </c>
      <c r="F3" s="70">
        <v>0.22851828638601948</v>
      </c>
      <c r="G3" s="80">
        <v>-0.42344355789344579</v>
      </c>
      <c r="H3" s="80">
        <v>-0.14476461895714599</v>
      </c>
      <c r="I3" s="80">
        <v>-0.17090718766294993</v>
      </c>
      <c r="J3" s="80">
        <v>-0.19519361027032006</v>
      </c>
    </row>
    <row r="4" spans="1:10" x14ac:dyDescent="0.25">
      <c r="A4" s="61" t="s">
        <v>3</v>
      </c>
      <c r="B4" s="69">
        <v>1.9204594254007796</v>
      </c>
      <c r="C4" s="69">
        <v>0.5237038573595546</v>
      </c>
      <c r="D4" s="69">
        <v>-0.2732910909667452</v>
      </c>
      <c r="E4" s="69">
        <v>-0.25216621692443686</v>
      </c>
      <c r="F4" s="70">
        <v>0.22851828638601948</v>
      </c>
      <c r="G4" s="80">
        <v>-0.5020136188546287</v>
      </c>
      <c r="H4" s="80">
        <v>-0.62752416499186525</v>
      </c>
      <c r="I4" s="80">
        <v>-0.66154455868720241</v>
      </c>
      <c r="J4" s="80">
        <v>-0.66804316680566478</v>
      </c>
    </row>
    <row r="5" spans="1:10" x14ac:dyDescent="0.25">
      <c r="A5" s="62" t="s">
        <v>4</v>
      </c>
      <c r="B5" s="69">
        <v>-1.1841267291405169</v>
      </c>
      <c r="C5" s="69">
        <v>-0.2910193630130834</v>
      </c>
      <c r="D5" s="69">
        <v>0.13595391409125046</v>
      </c>
      <c r="E5" s="69">
        <v>7.0360183713265176E-2</v>
      </c>
      <c r="F5" s="71">
        <v>-0.3027637470411495</v>
      </c>
      <c r="G5" s="80">
        <v>0.50307003206968748</v>
      </c>
      <c r="H5" s="80">
        <v>0.68484476158971674</v>
      </c>
      <c r="I5" s="80">
        <v>0.37836657174008881</v>
      </c>
      <c r="J5" s="80">
        <v>0.49854710443643002</v>
      </c>
    </row>
    <row r="6" spans="1:10" x14ac:dyDescent="0.25">
      <c r="A6" s="63" t="s">
        <v>5</v>
      </c>
      <c r="B6" s="69">
        <v>-1.5602010563707491</v>
      </c>
      <c r="C6" s="69">
        <v>-0.3290009554905588</v>
      </c>
      <c r="D6" s="69">
        <v>-0.33377104088834764</v>
      </c>
      <c r="E6" s="69">
        <v>-0.18146998704026138</v>
      </c>
      <c r="F6" s="72">
        <v>-9.3318329100743891E-2</v>
      </c>
      <c r="G6" s="80">
        <v>0.18568064573209747</v>
      </c>
      <c r="H6" s="80">
        <v>0.9647735442127966</v>
      </c>
      <c r="I6" s="80">
        <v>0.83408534785112387</v>
      </c>
      <c r="J6" s="80">
        <v>0.9246065038279212</v>
      </c>
    </row>
    <row r="7" spans="1:10" x14ac:dyDescent="0.25">
      <c r="A7" s="64" t="s">
        <v>6</v>
      </c>
      <c r="B7" s="69">
        <v>-0.60090642056989108</v>
      </c>
      <c r="C7" s="69">
        <v>-0.18419214709373363</v>
      </c>
      <c r="D7" s="69">
        <v>-0.93941346143482374</v>
      </c>
      <c r="E7" s="69">
        <v>-0.52597353469146801</v>
      </c>
      <c r="F7" s="73">
        <v>5.0766638815107075E-2</v>
      </c>
      <c r="G7" s="80">
        <v>-0.40841886730444749</v>
      </c>
      <c r="H7" s="80">
        <v>-0.53822408617716566</v>
      </c>
      <c r="I7" s="80">
        <v>-0.52881343083090926</v>
      </c>
      <c r="J7" s="80">
        <v>-0.5464768427525909</v>
      </c>
    </row>
    <row r="8" spans="1:10" x14ac:dyDescent="0.25">
      <c r="A8" s="64" t="s">
        <v>7</v>
      </c>
      <c r="B8" s="69">
        <v>0.83214251247747395</v>
      </c>
      <c r="C8" s="69">
        <v>0.16492205611484825</v>
      </c>
      <c r="D8" s="69">
        <v>2.8508749741586126E-2</v>
      </c>
      <c r="E8" s="69">
        <v>2.0493574298844346E-2</v>
      </c>
      <c r="F8" s="73">
        <v>5.0766638815107075E-2</v>
      </c>
      <c r="G8" s="80">
        <v>-9.9314564883500683E-2</v>
      </c>
      <c r="H8" s="80">
        <v>-0.28755929503826028</v>
      </c>
      <c r="I8" s="80">
        <v>-0.46746069406771751</v>
      </c>
      <c r="J8" s="80">
        <v>-0.50628641399623708</v>
      </c>
    </row>
    <row r="9" spans="1:10" x14ac:dyDescent="0.25">
      <c r="A9" s="65" t="s">
        <v>8</v>
      </c>
      <c r="B9" s="69">
        <v>-1.1500861383099454</v>
      </c>
      <c r="C9" s="69">
        <v>-0.46420666562134938</v>
      </c>
      <c r="D9" s="69">
        <v>-0.73620755538710114</v>
      </c>
      <c r="E9" s="69">
        <v>-0.4688084854749065</v>
      </c>
      <c r="F9" s="74">
        <v>-3.8520880931257544E-2</v>
      </c>
      <c r="G9" s="80">
        <v>3.3731051760010023E-3</v>
      </c>
      <c r="H9" s="80">
        <v>-0.1673238048299657</v>
      </c>
      <c r="I9" s="80">
        <v>-0.1916172350303838</v>
      </c>
      <c r="J9" s="80">
        <v>-0.21932285347228794</v>
      </c>
    </row>
    <row r="10" spans="1:10" x14ac:dyDescent="0.25">
      <c r="A10" s="65" t="s">
        <v>9</v>
      </c>
      <c r="B10" s="69">
        <v>-1.7774606768856516</v>
      </c>
      <c r="C10" s="69">
        <v>-0.4019900129454011</v>
      </c>
      <c r="D10" s="69">
        <v>-0.63747646261207547</v>
      </c>
      <c r="E10" s="69">
        <v>-0.45240919340255326</v>
      </c>
      <c r="F10" s="74">
        <v>-3.8520880931257544E-2</v>
      </c>
      <c r="G10" s="80">
        <v>-0.11611996843987095</v>
      </c>
      <c r="H10" s="80">
        <v>0.55129359505372444</v>
      </c>
      <c r="I10" s="80">
        <v>0.24340608445804029</v>
      </c>
      <c r="J10" s="80">
        <v>0.38197141359573233</v>
      </c>
    </row>
    <row r="11" spans="1:10" x14ac:dyDescent="0.25">
      <c r="A11" s="62" t="s">
        <v>10</v>
      </c>
      <c r="B11" s="69">
        <v>3.2581113671767938</v>
      </c>
      <c r="C11" s="69"/>
      <c r="D11" s="69">
        <v>0.85855975124179273</v>
      </c>
      <c r="E11" s="69">
        <v>3.5291526914175813</v>
      </c>
      <c r="F11" s="71">
        <v>-6.340384840026668E-2</v>
      </c>
      <c r="G11" s="80">
        <v>0.12971185233686874</v>
      </c>
      <c r="H11" s="80">
        <v>0.81794599693432346</v>
      </c>
      <c r="I11" s="80">
        <v>0.88413936079901567</v>
      </c>
      <c r="J11" s="80">
        <v>1.0775013302402989</v>
      </c>
    </row>
    <row r="12" spans="1:10" x14ac:dyDescent="0.25">
      <c r="A12" s="62" t="s">
        <v>11</v>
      </c>
      <c r="B12" s="69">
        <v>1.626112202120205</v>
      </c>
      <c r="C12" s="69">
        <v>0.37083044951446603</v>
      </c>
      <c r="D12" s="69">
        <v>0.14650184501352836</v>
      </c>
      <c r="E12" s="69">
        <v>0.19587801447599956</v>
      </c>
      <c r="F12" s="71">
        <v>-6.340384840026668E-2</v>
      </c>
      <c r="G12" s="80">
        <v>-0.16454254500104976</v>
      </c>
      <c r="H12" s="80">
        <v>0.19992254066615028</v>
      </c>
      <c r="I12" s="80">
        <v>0.22694854208365087</v>
      </c>
      <c r="J12" s="80">
        <v>0.16781718326223696</v>
      </c>
    </row>
    <row r="13" spans="1:10" x14ac:dyDescent="0.25">
      <c r="A13" s="66" t="s">
        <v>12</v>
      </c>
      <c r="B13" s="69">
        <v>-1.6989755091364964</v>
      </c>
      <c r="C13" s="69">
        <v>-0.45513066137643327</v>
      </c>
      <c r="D13" s="69">
        <v>-0.67235891246055568</v>
      </c>
      <c r="E13" s="69">
        <v>-0.51398019451713794</v>
      </c>
      <c r="F13" s="75">
        <v>-3.2730377491297959E-2</v>
      </c>
      <c r="G13" s="80">
        <v>-0.10014587141525548</v>
      </c>
      <c r="H13" s="80">
        <v>-0.23993040911008026</v>
      </c>
      <c r="I13" s="80">
        <v>-0.16816613273490705</v>
      </c>
      <c r="J13" s="80">
        <v>-0.21328231594690392</v>
      </c>
    </row>
    <row r="15" spans="1:10" x14ac:dyDescent="0.25">
      <c r="B15" s="104" t="s">
        <v>60</v>
      </c>
      <c r="C15" s="104"/>
      <c r="D15" s="104" t="s">
        <v>61</v>
      </c>
      <c r="E15" s="104"/>
      <c r="G15" s="81" t="s">
        <v>63</v>
      </c>
      <c r="H15" s="81"/>
      <c r="I15" s="81"/>
      <c r="J15" s="81"/>
    </row>
    <row r="16" spans="1:10" ht="15.75" x14ac:dyDescent="0.25">
      <c r="A16" s="18" t="s">
        <v>1</v>
      </c>
      <c r="B16" s="60" t="s">
        <v>57</v>
      </c>
      <c r="C16" s="60" t="s">
        <v>59</v>
      </c>
      <c r="D16" s="60" t="s">
        <v>57</v>
      </c>
      <c r="E16" s="60" t="s">
        <v>58</v>
      </c>
      <c r="F16" s="2" t="s">
        <v>62</v>
      </c>
      <c r="G16" s="1" t="s">
        <v>64</v>
      </c>
      <c r="H16" s="82" t="s">
        <v>65</v>
      </c>
      <c r="I16" s="82" t="s">
        <v>66</v>
      </c>
      <c r="J16" s="82" t="s">
        <v>67</v>
      </c>
    </row>
    <row r="17" spans="1:10" x14ac:dyDescent="0.25">
      <c r="A17" s="61" t="s">
        <v>2</v>
      </c>
      <c r="B17" s="67">
        <v>8.1231541756749834</v>
      </c>
      <c r="C17" s="67">
        <v>0.32509818200082385</v>
      </c>
      <c r="D17" s="68">
        <v>1.3274080771213277</v>
      </c>
      <c r="E17" s="68">
        <v>0.46604876018608732</v>
      </c>
      <c r="F17" s="76">
        <v>-0.10058679002726996</v>
      </c>
      <c r="G17" s="80">
        <v>2.3393227366966245E-2</v>
      </c>
      <c r="H17" s="80">
        <v>0.21192312720617082</v>
      </c>
      <c r="I17" s="83">
        <v>0.18113342844921793</v>
      </c>
      <c r="J17" s="83">
        <v>0.18061966240201743</v>
      </c>
    </row>
    <row r="18" spans="1:10" x14ac:dyDescent="0.25">
      <c r="A18" s="61" t="s">
        <v>3</v>
      </c>
      <c r="B18" s="67">
        <v>3.9533123995991382</v>
      </c>
      <c r="C18" s="67">
        <v>0.1550646430241914</v>
      </c>
      <c r="D18" s="68">
        <v>2.7101455477796672</v>
      </c>
      <c r="E18" s="68">
        <v>1.2490035528539172</v>
      </c>
      <c r="F18" s="76">
        <v>-0.10058679002726996</v>
      </c>
      <c r="G18" s="80">
        <v>1.7066085834140048</v>
      </c>
      <c r="H18" s="80">
        <v>0.47740128711585883</v>
      </c>
      <c r="I18" s="80">
        <v>0.57078017145975779</v>
      </c>
      <c r="J18" s="80">
        <v>0.45650263746076064</v>
      </c>
    </row>
    <row r="19" spans="1:10" x14ac:dyDescent="0.25">
      <c r="A19" s="62" t="s">
        <v>4</v>
      </c>
      <c r="B19" s="67">
        <v>-12.254280012382969</v>
      </c>
      <c r="C19" s="67">
        <v>-0.5205687803076402</v>
      </c>
      <c r="D19" s="68">
        <v>-0.71745944191982947</v>
      </c>
      <c r="E19" s="68">
        <v>-0.29578886742586713</v>
      </c>
      <c r="F19" s="77">
        <v>-0.32001589401318453</v>
      </c>
      <c r="G19" s="80">
        <v>0.66829633325018678</v>
      </c>
      <c r="H19" s="80">
        <v>0.20250643610045177</v>
      </c>
      <c r="I19" s="80">
        <v>0.37213856331253387</v>
      </c>
      <c r="J19" s="80">
        <v>0.25528328492852753</v>
      </c>
    </row>
    <row r="20" spans="1:10" x14ac:dyDescent="0.25">
      <c r="A20" s="64" t="s">
        <v>6</v>
      </c>
      <c r="B20" s="67">
        <v>-16.574973463877441</v>
      </c>
      <c r="C20" s="67">
        <v>-0.67325369540717739</v>
      </c>
      <c r="D20" s="68">
        <v>-3.7331018023067366</v>
      </c>
      <c r="E20" s="68">
        <v>-0.75698005037210736</v>
      </c>
      <c r="F20" s="78">
        <v>0.11743877238132332</v>
      </c>
      <c r="G20" s="80">
        <v>-0.32755116549434199</v>
      </c>
      <c r="H20" s="80">
        <v>-0.1111434428939886</v>
      </c>
      <c r="I20" s="80">
        <v>-0.21756337854262581</v>
      </c>
      <c r="J20" s="80">
        <v>-0.2142122573951242</v>
      </c>
    </row>
    <row r="21" spans="1:10" x14ac:dyDescent="0.25">
      <c r="A21" s="64" t="s">
        <v>7</v>
      </c>
      <c r="B21" s="67">
        <v>15.05706651889572</v>
      </c>
      <c r="C21" s="67">
        <v>4.1361992971835821</v>
      </c>
      <c r="D21" s="68">
        <v>1.5298265816249956</v>
      </c>
      <c r="E21" s="68">
        <v>2.4748578463643631</v>
      </c>
      <c r="F21" s="78">
        <v>0.11743877238132332</v>
      </c>
      <c r="G21" s="80">
        <v>-0.55117481364432686</v>
      </c>
      <c r="H21" s="80">
        <v>0.18041013933716418</v>
      </c>
      <c r="I21" s="80">
        <v>0.61912755541298103</v>
      </c>
      <c r="J21" s="80">
        <v>-0.12091619396052283</v>
      </c>
    </row>
    <row r="22" spans="1:10" x14ac:dyDescent="0.25">
      <c r="A22" s="65" t="s">
        <v>9</v>
      </c>
      <c r="B22" s="67">
        <v>14.802348568297454</v>
      </c>
      <c r="C22" s="67">
        <v>2.2185708570683809</v>
      </c>
      <c r="D22" s="68">
        <v>0.89098609864699019</v>
      </c>
      <c r="E22" s="68">
        <v>0.88690691108488529</v>
      </c>
      <c r="F22" s="74">
        <v>-4.5718099286610456E-2</v>
      </c>
      <c r="G22" s="80">
        <v>-0.6767529795555226</v>
      </c>
      <c r="H22" s="80">
        <v>0.33808273647184778</v>
      </c>
      <c r="I22" s="80">
        <v>0.14042193729166219</v>
      </c>
      <c r="J22" s="80">
        <v>0.19235164956740658</v>
      </c>
    </row>
    <row r="23" spans="1:10" x14ac:dyDescent="0.25">
      <c r="A23" s="62" t="s">
        <v>10</v>
      </c>
      <c r="B23" s="67">
        <v>7.8467785103607337</v>
      </c>
      <c r="C23" s="67">
        <v>0.54826424560958309</v>
      </c>
      <c r="D23" s="68">
        <v>1.0759109452434867</v>
      </c>
      <c r="E23" s="68">
        <v>0.58802326064616095</v>
      </c>
      <c r="F23" s="77">
        <v>-0.11251612892623995</v>
      </c>
      <c r="G23" s="80">
        <v>-0.2568978668560456</v>
      </c>
      <c r="H23" s="80">
        <v>0.41571990278793169</v>
      </c>
      <c r="I23" s="80">
        <v>-4.2676842244790236E-2</v>
      </c>
      <c r="J23" s="80">
        <v>6.9338931211544927E-2</v>
      </c>
    </row>
    <row r="24" spans="1:10" x14ac:dyDescent="0.25">
      <c r="A24" s="62" t="s">
        <v>11</v>
      </c>
      <c r="B24" s="67">
        <v>-16.888233650856932</v>
      </c>
      <c r="C24" s="67">
        <v>-0.61111362422933635</v>
      </c>
      <c r="D24" s="68">
        <v>-2.3992836405960052</v>
      </c>
      <c r="E24" s="68">
        <v>-0.69772415464918003</v>
      </c>
      <c r="F24" s="77">
        <v>-0.11251612892623995</v>
      </c>
      <c r="G24" s="80">
        <v>-0.45259306123146897</v>
      </c>
      <c r="H24" s="80">
        <v>-6.9462914000529832E-3</v>
      </c>
      <c r="I24" s="80">
        <v>-3.6073196664670334E-2</v>
      </c>
      <c r="J24" s="80">
        <v>0.30506992688237528</v>
      </c>
    </row>
    <row r="25" spans="1:10" x14ac:dyDescent="0.25">
      <c r="A25" s="66" t="s">
        <v>12</v>
      </c>
      <c r="B25" s="67">
        <v>7.0700885648010825</v>
      </c>
      <c r="C25" s="67">
        <v>0.56385823642797528</v>
      </c>
      <c r="D25" s="68">
        <v>0.99998360098677064</v>
      </c>
      <c r="E25" s="68">
        <v>0.58541681947144408</v>
      </c>
      <c r="F25" s="79">
        <v>-4.9570413884485784E-2</v>
      </c>
      <c r="G25" s="80">
        <v>-0.22067472164208743</v>
      </c>
      <c r="H25" s="80">
        <v>0.37138453818859557</v>
      </c>
      <c r="I25" s="80">
        <v>0.99506573971751766</v>
      </c>
      <c r="J25" s="80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CA31-1D95-4921-BD99-995DCFC23FE4}">
  <dimension ref="A2:N56"/>
  <sheetViews>
    <sheetView tabSelected="1" zoomScaleNormal="100" workbookViewId="0">
      <selection activeCell="F12" sqref="F12"/>
    </sheetView>
  </sheetViews>
  <sheetFormatPr defaultRowHeight="15" x14ac:dyDescent="0.25"/>
  <cols>
    <col min="2" max="2" width="17.85546875" customWidth="1"/>
    <col min="3" max="3" width="15.140625" customWidth="1"/>
    <col min="4" max="4" width="14.7109375" customWidth="1"/>
    <col min="7" max="7" width="14.28515625" customWidth="1"/>
    <col min="8" max="8" width="15.140625" customWidth="1"/>
    <col min="10" max="11" width="9.140625" style="9"/>
  </cols>
  <sheetData>
    <row r="2" spans="1:11" ht="15.75" x14ac:dyDescent="0.25">
      <c r="A2" s="9" t="s">
        <v>47</v>
      </c>
      <c r="B2" s="35" t="s">
        <v>18</v>
      </c>
      <c r="C2" s="36" t="s">
        <v>19</v>
      </c>
      <c r="D2" s="36" t="s">
        <v>20</v>
      </c>
      <c r="E2" s="37" t="s">
        <v>21</v>
      </c>
      <c r="F2" s="37" t="s">
        <v>22</v>
      </c>
      <c r="G2" s="50" t="s">
        <v>46</v>
      </c>
      <c r="H2" s="82" t="s">
        <v>70</v>
      </c>
      <c r="I2" s="1" t="s">
        <v>14</v>
      </c>
      <c r="J2" s="9" t="s">
        <v>73</v>
      </c>
      <c r="K2" s="9" t="s">
        <v>74</v>
      </c>
    </row>
    <row r="3" spans="1:11" ht="15.75" x14ac:dyDescent="0.25">
      <c r="A3" s="38" t="s">
        <v>23</v>
      </c>
      <c r="B3" s="39">
        <v>47.014299999999999</v>
      </c>
      <c r="C3" s="40">
        <v>44.028299999999994</v>
      </c>
      <c r="D3" s="40">
        <v>2.3685</v>
      </c>
      <c r="E3" s="70">
        <v>0.95561165589832309</v>
      </c>
      <c r="F3" s="92">
        <v>0.16000831182380906</v>
      </c>
      <c r="G3" s="49">
        <v>4.4239491495114969</v>
      </c>
      <c r="H3" s="84">
        <v>2.0798887249987836</v>
      </c>
      <c r="I3" s="12">
        <v>0.22851828638601948</v>
      </c>
      <c r="J3" s="10">
        <f>E3+F3</f>
        <v>1.1156199677221321</v>
      </c>
      <c r="K3" s="10">
        <f>SUM(D3:F3)</f>
        <v>3.4841199677221319</v>
      </c>
    </row>
    <row r="4" spans="1:11" ht="15.75" x14ac:dyDescent="0.25">
      <c r="A4" s="38" t="s">
        <v>35</v>
      </c>
      <c r="B4" s="47">
        <v>27.528300000000002</v>
      </c>
      <c r="C4" s="48">
        <v>25.384799999999998</v>
      </c>
      <c r="D4" s="48">
        <v>2.0256249999999998</v>
      </c>
      <c r="E4" s="70">
        <v>0.79229075529080606</v>
      </c>
      <c r="F4" s="70">
        <v>0.12877571176566063</v>
      </c>
      <c r="G4" s="49">
        <v>2.7755520126882245</v>
      </c>
      <c r="H4" s="84">
        <v>0.76406228470885251</v>
      </c>
      <c r="I4" s="12">
        <v>0.22851828638601948</v>
      </c>
      <c r="J4" s="10">
        <f t="shared" ref="J4:J25" si="0">E4+F4</f>
        <v>0.92106646705646666</v>
      </c>
      <c r="K4" s="10">
        <f t="shared" ref="K4:K25" si="1">SUM(D4:F4)</f>
        <v>2.9466914670564668</v>
      </c>
    </row>
    <row r="5" spans="1:11" ht="15.75" x14ac:dyDescent="0.25">
      <c r="A5" s="38" t="s">
        <v>36</v>
      </c>
      <c r="B5" s="47">
        <v>14.5052</v>
      </c>
      <c r="C5" s="48">
        <v>13.639100000000001</v>
      </c>
      <c r="D5" s="48">
        <v>0.77839999999999998</v>
      </c>
      <c r="E5" s="70">
        <v>0.27109849572500783</v>
      </c>
      <c r="F5" s="70">
        <v>4.3028917050452489E-2</v>
      </c>
      <c r="G5" s="49">
        <v>5.5875308025021084</v>
      </c>
      <c r="H5" s="84">
        <v>0.81048251796453585</v>
      </c>
      <c r="I5" s="12">
        <v>0.22851828638601948</v>
      </c>
      <c r="J5" s="10">
        <f t="shared" si="0"/>
        <v>0.3141274127754603</v>
      </c>
      <c r="K5" s="10">
        <f t="shared" si="1"/>
        <v>1.0925274127754603</v>
      </c>
    </row>
    <row r="6" spans="1:11" ht="15.75" x14ac:dyDescent="0.25">
      <c r="A6" s="38" t="s">
        <v>24</v>
      </c>
      <c r="B6" s="39">
        <v>29.554200000000002</v>
      </c>
      <c r="C6" s="40">
        <v>27.388499999999997</v>
      </c>
      <c r="D6" s="40">
        <v>2.0897999999999999</v>
      </c>
      <c r="E6" s="70">
        <v>0.80098725750566646</v>
      </c>
      <c r="F6" s="92">
        <v>0.12962202535912964</v>
      </c>
      <c r="G6" s="49">
        <v>3.6670713771013288</v>
      </c>
      <c r="H6" s="84">
        <v>1.0837736089312811</v>
      </c>
      <c r="I6" s="12">
        <v>0.22851828638601948</v>
      </c>
      <c r="J6" s="10">
        <f t="shared" si="0"/>
        <v>0.93060928286479605</v>
      </c>
      <c r="K6" s="10">
        <f>SUM(D6:F6)</f>
        <v>3.0204092828647959</v>
      </c>
    </row>
    <row r="7" spans="1:11" ht="15.75" x14ac:dyDescent="0.25">
      <c r="A7" s="41" t="s">
        <v>25</v>
      </c>
      <c r="B7" s="39">
        <v>47.488500000000002</v>
      </c>
      <c r="C7" s="40">
        <v>45.276400000000002</v>
      </c>
      <c r="D7" s="40">
        <v>2.1161000000000003</v>
      </c>
      <c r="E7" s="93">
        <v>0.85640371307185381</v>
      </c>
      <c r="F7" s="52">
        <v>0.13238380964895011</v>
      </c>
      <c r="G7" s="49">
        <v>4.0688932752810745</v>
      </c>
      <c r="H7" s="84">
        <v>1.9322563830318531</v>
      </c>
      <c r="I7" s="13">
        <v>-0.3027637470411495</v>
      </c>
      <c r="J7" s="10">
        <f t="shared" si="0"/>
        <v>0.98878752272080395</v>
      </c>
      <c r="K7" s="10">
        <f t="shared" si="1"/>
        <v>3.1048875227208041</v>
      </c>
    </row>
    <row r="8" spans="1:11" ht="15.75" x14ac:dyDescent="0.25">
      <c r="A8" s="41" t="s">
        <v>37</v>
      </c>
      <c r="B8" s="47">
        <v>71.694199999999995</v>
      </c>
      <c r="C8" s="48">
        <v>68.053600000000003</v>
      </c>
      <c r="D8" s="48">
        <v>3.5653000000000001</v>
      </c>
      <c r="E8" s="93">
        <v>1.1804382500123338</v>
      </c>
      <c r="F8" s="93">
        <v>0.19838337462369771</v>
      </c>
      <c r="G8" s="49">
        <v>2.8847665461405576</v>
      </c>
      <c r="H8" s="84">
        <v>2.0682102971231036</v>
      </c>
      <c r="I8" s="13">
        <v>-0.3027637470411495</v>
      </c>
      <c r="J8" s="10">
        <f t="shared" si="0"/>
        <v>1.3788216246360316</v>
      </c>
      <c r="K8" s="10">
        <f t="shared" si="1"/>
        <v>4.9441216246360318</v>
      </c>
    </row>
    <row r="9" spans="1:11" ht="15.75" x14ac:dyDescent="0.25">
      <c r="A9" s="42" t="s">
        <v>38</v>
      </c>
      <c r="B9" s="47">
        <v>47.312199999999997</v>
      </c>
      <c r="C9" s="48">
        <v>43.554200000000002</v>
      </c>
      <c r="D9" s="48">
        <v>3.5529000000000002</v>
      </c>
      <c r="E9" s="72">
        <v>1.3326982561237131</v>
      </c>
      <c r="F9" s="72">
        <v>0.23269804300815269</v>
      </c>
      <c r="G9" s="49">
        <v>3.1820376220683517</v>
      </c>
      <c r="H9" s="84">
        <v>1.5054920038282225</v>
      </c>
      <c r="I9" s="14">
        <v>-9.3318329100743891E-2</v>
      </c>
      <c r="J9" s="10">
        <f t="shared" si="0"/>
        <v>1.5653962991318657</v>
      </c>
      <c r="K9" s="10">
        <f t="shared" si="1"/>
        <v>5.1182962991318659</v>
      </c>
    </row>
    <row r="10" spans="1:11" ht="15.75" x14ac:dyDescent="0.25">
      <c r="A10" s="42" t="s">
        <v>26</v>
      </c>
      <c r="B10" s="39">
        <v>38.784700000000001</v>
      </c>
      <c r="C10" s="40">
        <v>36.733499999999999</v>
      </c>
      <c r="D10" s="40">
        <v>1.8083</v>
      </c>
      <c r="E10" s="72">
        <v>0.72662826606468844</v>
      </c>
      <c r="F10" s="94">
        <v>0.12090681526084991</v>
      </c>
      <c r="G10" s="49">
        <v>4.7422386784391009</v>
      </c>
      <c r="H10" s="84">
        <v>1.8392630447165701</v>
      </c>
      <c r="I10" s="14">
        <v>-9.3318329100743891E-2</v>
      </c>
      <c r="J10" s="10">
        <f t="shared" si="0"/>
        <v>0.84753508132553834</v>
      </c>
      <c r="K10" s="10">
        <f t="shared" si="1"/>
        <v>2.6558350813255385</v>
      </c>
    </row>
    <row r="11" spans="1:11" ht="15.75" x14ac:dyDescent="0.25">
      <c r="A11" s="43" t="s">
        <v>27</v>
      </c>
      <c r="B11" s="39">
        <v>54.746600000000001</v>
      </c>
      <c r="C11" s="40">
        <v>49.902200000000001</v>
      </c>
      <c r="D11" s="40">
        <v>4.6973000000000003</v>
      </c>
      <c r="E11" s="73">
        <v>1.8501772853971479</v>
      </c>
      <c r="F11" s="95">
        <v>0.32174543062421551</v>
      </c>
      <c r="G11" s="49">
        <v>3.2623889240190871</v>
      </c>
      <c r="H11" s="84">
        <v>1.7860470146770338</v>
      </c>
      <c r="I11" s="15">
        <v>5.0766638815107075E-2</v>
      </c>
      <c r="J11" s="10">
        <f t="shared" si="0"/>
        <v>2.1719227160213634</v>
      </c>
      <c r="K11" s="10">
        <f t="shared" si="1"/>
        <v>6.8692227160213637</v>
      </c>
    </row>
    <row r="12" spans="1:11" ht="15.75" x14ac:dyDescent="0.25">
      <c r="A12" s="43" t="s">
        <v>39</v>
      </c>
      <c r="B12" s="47">
        <v>31.810600000000001</v>
      </c>
      <c r="C12" s="48">
        <v>29.5212</v>
      </c>
      <c r="D12" s="48">
        <v>2.1690999999999998</v>
      </c>
      <c r="E12" s="73">
        <v>0.87177868746086373</v>
      </c>
      <c r="F12" s="73">
        <v>0.14591900352662143</v>
      </c>
      <c r="G12" s="49">
        <v>2.661482503449196</v>
      </c>
      <c r="H12" s="84">
        <v>0.84663355324221001</v>
      </c>
      <c r="I12" s="15">
        <v>5.0766638815107075E-2</v>
      </c>
      <c r="J12" s="10">
        <f t="shared" si="0"/>
        <v>1.0176976909874851</v>
      </c>
      <c r="K12" s="10">
        <f t="shared" si="1"/>
        <v>3.1867976909874849</v>
      </c>
    </row>
    <row r="13" spans="1:11" ht="15.75" x14ac:dyDescent="0.25">
      <c r="A13" s="43" t="s">
        <v>40</v>
      </c>
      <c r="B13" s="47">
        <v>24.152100000000001</v>
      </c>
      <c r="C13" s="48">
        <v>22.049499999999998</v>
      </c>
      <c r="D13" s="48">
        <v>2.0576000000000003</v>
      </c>
      <c r="E13" s="73">
        <v>0.68333814948260607</v>
      </c>
      <c r="F13" s="73">
        <v>0.1089397532643475</v>
      </c>
      <c r="G13" s="49">
        <v>5.8778139774147498</v>
      </c>
      <c r="H13" s="84">
        <v>1.419615509639188</v>
      </c>
      <c r="I13" s="15">
        <v>5.0766638815107075E-2</v>
      </c>
      <c r="J13" s="10">
        <f t="shared" si="0"/>
        <v>0.79227790274695353</v>
      </c>
      <c r="K13" s="10">
        <f t="shared" si="1"/>
        <v>2.8498779027469543</v>
      </c>
    </row>
    <row r="14" spans="1:11" ht="15.75" x14ac:dyDescent="0.25">
      <c r="A14" s="43" t="s">
        <v>28</v>
      </c>
      <c r="B14" s="39">
        <v>27.5703</v>
      </c>
      <c r="C14" s="40">
        <v>24.480800000000002</v>
      </c>
      <c r="D14" s="40">
        <v>2.8880999999999997</v>
      </c>
      <c r="E14" s="73">
        <v>1.2831694146713353</v>
      </c>
      <c r="F14" s="95">
        <v>0.22065374815008071</v>
      </c>
      <c r="G14" s="49">
        <v>5.0456714649372758</v>
      </c>
      <c r="H14" s="84">
        <v>1.3911067598976019</v>
      </c>
      <c r="I14" s="15">
        <v>5.0766638815107075E-2</v>
      </c>
      <c r="J14" s="10">
        <f t="shared" si="0"/>
        <v>1.503823162821416</v>
      </c>
      <c r="K14" s="10">
        <f t="shared" si="1"/>
        <v>4.3919231628214161</v>
      </c>
    </row>
    <row r="15" spans="1:11" ht="15.75" x14ac:dyDescent="0.25">
      <c r="A15" s="44" t="s">
        <v>29</v>
      </c>
      <c r="B15" s="39">
        <v>63.384900000000002</v>
      </c>
      <c r="C15" s="40">
        <v>58.877499999999998</v>
      </c>
      <c r="D15" s="40">
        <v>4.4638000000000009</v>
      </c>
      <c r="E15" s="74">
        <v>1.7758675553185828</v>
      </c>
      <c r="F15" s="96">
        <v>0.32472434373056097</v>
      </c>
      <c r="G15" s="49">
        <v>2.477530426605429</v>
      </c>
      <c r="H15" s="84">
        <v>1.5703801833734246</v>
      </c>
      <c r="I15" s="16">
        <v>-3.8520880931257544E-2</v>
      </c>
      <c r="J15" s="10">
        <f t="shared" si="0"/>
        <v>2.1005918990491437</v>
      </c>
      <c r="K15" s="10">
        <f t="shared" si="1"/>
        <v>6.564391899049145</v>
      </c>
    </row>
    <row r="16" spans="1:11" ht="15.75" x14ac:dyDescent="0.25">
      <c r="A16" s="44" t="s">
        <v>41</v>
      </c>
      <c r="B16" s="47">
        <v>62.840499999999999</v>
      </c>
      <c r="C16" s="48">
        <v>59.076099999999997</v>
      </c>
      <c r="D16" s="48">
        <v>3.7168999999999999</v>
      </c>
      <c r="E16" s="74">
        <v>1.4355807245882688</v>
      </c>
      <c r="F16" s="74">
        <v>0.25350487407165828</v>
      </c>
      <c r="G16" s="49">
        <v>1.3274442882954836</v>
      </c>
      <c r="H16" s="84">
        <v>0.83417262798632341</v>
      </c>
      <c r="I16" s="16">
        <v>-3.8520880931257544E-2</v>
      </c>
      <c r="J16" s="10">
        <f t="shared" si="0"/>
        <v>1.6890855986599271</v>
      </c>
      <c r="K16" s="10">
        <f t="shared" si="1"/>
        <v>5.4059855986599272</v>
      </c>
    </row>
    <row r="17" spans="1:11" ht="15.75" x14ac:dyDescent="0.25">
      <c r="A17" s="44" t="s">
        <v>42</v>
      </c>
      <c r="B17" s="47">
        <v>29.180700000000002</v>
      </c>
      <c r="C17" s="48">
        <v>26.549900000000001</v>
      </c>
      <c r="D17" s="48">
        <v>2.5842999999999998</v>
      </c>
      <c r="E17" s="74">
        <v>0.92163992573743703</v>
      </c>
      <c r="F17" s="74">
        <v>0.17018552264393186</v>
      </c>
      <c r="G17" s="49">
        <v>2.6441931444670419</v>
      </c>
      <c r="H17" s="84">
        <v>0.77159406890749405</v>
      </c>
      <c r="I17" s="16">
        <v>-3.8520880931257544E-2</v>
      </c>
      <c r="J17" s="10">
        <f t="shared" si="0"/>
        <v>1.091825448381369</v>
      </c>
      <c r="K17" s="10">
        <f t="shared" si="1"/>
        <v>3.6761254483813683</v>
      </c>
    </row>
    <row r="18" spans="1:11" ht="15.75" x14ac:dyDescent="0.25">
      <c r="A18" s="44" t="s">
        <v>30</v>
      </c>
      <c r="B18" s="39">
        <v>31.8675</v>
      </c>
      <c r="C18" s="40">
        <v>30.0379</v>
      </c>
      <c r="D18" s="40">
        <v>1.6659000000000002</v>
      </c>
      <c r="E18" s="74">
        <v>0.74122198472203027</v>
      </c>
      <c r="F18" s="96">
        <v>0.12314691966104313</v>
      </c>
      <c r="G18" s="49">
        <v>4.4216538213526935</v>
      </c>
      <c r="H18" s="84">
        <v>1.4090705315195695</v>
      </c>
      <c r="I18" s="16">
        <v>-3.8520880931257544E-2</v>
      </c>
      <c r="J18" s="10">
        <f t="shared" si="0"/>
        <v>0.86436890438307334</v>
      </c>
      <c r="K18" s="10">
        <f t="shared" si="1"/>
        <v>2.5302689043830733</v>
      </c>
    </row>
    <row r="19" spans="1:11" ht="15.75" x14ac:dyDescent="0.25">
      <c r="A19" s="45" t="s">
        <v>31</v>
      </c>
      <c r="B19" s="39">
        <v>21.8202</v>
      </c>
      <c r="C19" s="40">
        <v>20.923299999999998</v>
      </c>
      <c r="D19" s="40">
        <v>0.84810000000000008</v>
      </c>
      <c r="E19" s="71">
        <v>0.27754676667362871</v>
      </c>
      <c r="F19" s="97">
        <v>4.2238846068331719E-2</v>
      </c>
      <c r="G19" s="49">
        <v>1.1149139497983831</v>
      </c>
      <c r="H19" s="84">
        <v>0.2432764536739068</v>
      </c>
      <c r="I19" s="13">
        <v>-6.340384840026668E-2</v>
      </c>
      <c r="J19" s="10">
        <f t="shared" si="0"/>
        <v>0.31978561274196043</v>
      </c>
      <c r="K19" s="10">
        <f t="shared" si="1"/>
        <v>1.1678856127419603</v>
      </c>
    </row>
    <row r="20" spans="1:11" ht="15.75" x14ac:dyDescent="0.25">
      <c r="A20" s="45" t="s">
        <v>43</v>
      </c>
      <c r="B20" s="47">
        <v>25.196200000000001</v>
      </c>
      <c r="C20" s="48">
        <v>23.637300000000003</v>
      </c>
      <c r="D20" s="48">
        <v>1.5417999999999998</v>
      </c>
      <c r="E20" s="71">
        <v>0.52293678755228434</v>
      </c>
      <c r="F20" s="71">
        <v>8.7751258894774364E-2</v>
      </c>
      <c r="G20" s="49">
        <v>4.3730253169751769</v>
      </c>
      <c r="H20" s="84">
        <v>1.1018362049156996</v>
      </c>
      <c r="I20" s="13">
        <v>-6.340384840026668E-2</v>
      </c>
      <c r="J20" s="10">
        <f t="shared" si="0"/>
        <v>0.61068804644705876</v>
      </c>
      <c r="K20" s="10">
        <f t="shared" si="1"/>
        <v>2.1524880464470586</v>
      </c>
    </row>
    <row r="21" spans="1:11" ht="15.75" x14ac:dyDescent="0.25">
      <c r="A21" s="45" t="s">
        <v>44</v>
      </c>
      <c r="B21" s="47">
        <v>14.8794</v>
      </c>
      <c r="C21" s="48">
        <v>13.130300000000002</v>
      </c>
      <c r="D21" s="48">
        <v>1.5490999999999999</v>
      </c>
      <c r="E21" s="71">
        <v>0.53723943237030414</v>
      </c>
      <c r="F21" s="71">
        <v>7.6598708923253711E-2</v>
      </c>
      <c r="G21" s="49">
        <v>6.0111679715407007</v>
      </c>
      <c r="H21" s="84">
        <v>0.89442572715742696</v>
      </c>
      <c r="I21" s="13">
        <v>-6.340384840026668E-2</v>
      </c>
      <c r="J21" s="10">
        <f t="shared" si="0"/>
        <v>0.61383814129355785</v>
      </c>
      <c r="K21" s="10">
        <f t="shared" si="1"/>
        <v>2.1629381412935578</v>
      </c>
    </row>
    <row r="22" spans="1:11" ht="15.75" x14ac:dyDescent="0.25">
      <c r="A22" s="45" t="s">
        <v>32</v>
      </c>
      <c r="B22" s="39">
        <v>17.0562</v>
      </c>
      <c r="C22" s="40">
        <v>15.7163</v>
      </c>
      <c r="D22" s="40">
        <v>1.2909999999999999</v>
      </c>
      <c r="E22" s="71">
        <v>0.43786631137597964</v>
      </c>
      <c r="F22" s="97">
        <v>6.5591352842813269E-2</v>
      </c>
      <c r="G22" s="49">
        <v>4.3850557694204957</v>
      </c>
      <c r="H22" s="84">
        <v>0.7479238821438986</v>
      </c>
      <c r="I22" s="13">
        <v>-6.340384840026668E-2</v>
      </c>
      <c r="J22" s="10">
        <f t="shared" si="0"/>
        <v>0.5034576642187929</v>
      </c>
      <c r="K22" s="10">
        <f t="shared" si="1"/>
        <v>1.794457664218793</v>
      </c>
    </row>
    <row r="23" spans="1:11" ht="15.75" x14ac:dyDescent="0.25">
      <c r="A23" s="46" t="s">
        <v>33</v>
      </c>
      <c r="B23" s="39">
        <v>23.997399999999999</v>
      </c>
      <c r="C23" s="40">
        <v>21.3203</v>
      </c>
      <c r="D23" s="40">
        <v>2.58</v>
      </c>
      <c r="E23" s="79">
        <v>0.8615868762545138</v>
      </c>
      <c r="F23" s="79">
        <v>0.14223859065114886</v>
      </c>
      <c r="G23" s="49">
        <v>3.7976054649702036</v>
      </c>
      <c r="H23" s="84">
        <v>0.91132657385075955</v>
      </c>
      <c r="I23" s="17">
        <v>-3.2730377491297959E-2</v>
      </c>
      <c r="J23" s="10">
        <f t="shared" si="0"/>
        <v>1.0038254669056625</v>
      </c>
      <c r="K23" s="10">
        <f t="shared" si="1"/>
        <v>3.5838254669056626</v>
      </c>
    </row>
    <row r="24" spans="1:11" ht="15.75" x14ac:dyDescent="0.25">
      <c r="A24" s="46" t="s">
        <v>45</v>
      </c>
      <c r="B24" s="47">
        <v>31.258299999999998</v>
      </c>
      <c r="C24" s="48">
        <v>29.733700000000002</v>
      </c>
      <c r="D24" s="48">
        <v>1.4417</v>
      </c>
      <c r="E24" s="75">
        <v>0.516485369308475</v>
      </c>
      <c r="F24" s="75">
        <v>8.0302038778309603E-2</v>
      </c>
      <c r="G24" s="49">
        <v>2.0339646184267695</v>
      </c>
      <c r="H24" s="84">
        <v>0.63578276232169484</v>
      </c>
      <c r="I24" s="17">
        <v>-3.2730377491297959E-2</v>
      </c>
      <c r="J24" s="10">
        <f t="shared" si="0"/>
        <v>0.59678740808678454</v>
      </c>
      <c r="K24" s="10">
        <f t="shared" si="1"/>
        <v>2.0384874080867847</v>
      </c>
    </row>
    <row r="25" spans="1:11" ht="15.75" x14ac:dyDescent="0.25">
      <c r="A25" s="46" t="s">
        <v>34</v>
      </c>
      <c r="B25" s="39">
        <v>35.043199999999999</v>
      </c>
      <c r="C25" s="40">
        <v>33.042800000000007</v>
      </c>
      <c r="D25" s="40">
        <v>1.8968000000000003</v>
      </c>
      <c r="E25" s="79">
        <v>0.62089966474505043</v>
      </c>
      <c r="F25" s="79">
        <v>0.10207224320241665</v>
      </c>
      <c r="G25" s="49">
        <v>3.7329401275632659</v>
      </c>
      <c r="H25" s="84">
        <v>1.3081416747822505</v>
      </c>
      <c r="I25" s="17">
        <v>-3.2730377491297959E-2</v>
      </c>
      <c r="J25" s="10">
        <f t="shared" si="0"/>
        <v>0.72297190794746702</v>
      </c>
      <c r="K25" s="10">
        <f t="shared" si="1"/>
        <v>2.6197719079474671</v>
      </c>
    </row>
    <row r="27" spans="1:11" x14ac:dyDescent="0.25">
      <c r="F27" t="s">
        <v>54</v>
      </c>
      <c r="G27" s="58">
        <f>AVERAGE(G3:G25)</f>
        <v>3.6738648362160076</v>
      </c>
    </row>
    <row r="30" spans="1:11" ht="15.75" x14ac:dyDescent="0.25">
      <c r="A30" s="9" t="s">
        <v>52</v>
      </c>
      <c r="B30" s="35" t="s">
        <v>18</v>
      </c>
      <c r="C30" s="41" t="s">
        <v>19</v>
      </c>
      <c r="D30" s="36" t="s">
        <v>20</v>
      </c>
      <c r="E30" s="36" t="s">
        <v>21</v>
      </c>
      <c r="F30" s="36" t="s">
        <v>22</v>
      </c>
      <c r="G30" s="50" t="s">
        <v>46</v>
      </c>
      <c r="H30" s="82" t="s">
        <v>70</v>
      </c>
      <c r="I30" s="1" t="s">
        <v>14</v>
      </c>
      <c r="J30" s="9" t="s">
        <v>73</v>
      </c>
      <c r="K30" s="9" t="s">
        <v>74</v>
      </c>
    </row>
    <row r="31" spans="1:11" ht="15.75" x14ac:dyDescent="0.25">
      <c r="A31" s="38" t="s">
        <v>23</v>
      </c>
      <c r="B31" s="39">
        <v>11.398899999999999</v>
      </c>
      <c r="C31" s="51">
        <v>5.7880000000000003</v>
      </c>
      <c r="D31" s="93">
        <v>5.3543000000000003</v>
      </c>
      <c r="E31" s="53">
        <v>1.3886876520681266</v>
      </c>
      <c r="F31" s="53">
        <v>0.20310881995133825</v>
      </c>
      <c r="G31" s="55">
        <v>24.986772075072381</v>
      </c>
      <c r="H31" s="85">
        <v>2.8482171620654255</v>
      </c>
      <c r="I31" s="21">
        <v>-0.10058679002726996</v>
      </c>
      <c r="J31" s="10">
        <f t="shared" ref="J31:J52" si="2">E31+F31</f>
        <v>1.5917964720194648</v>
      </c>
      <c r="K31" s="10">
        <f>SUM(D31:F31)</f>
        <v>6.9460964720194651</v>
      </c>
    </row>
    <row r="32" spans="1:11" ht="15.75" x14ac:dyDescent="0.25">
      <c r="A32" s="38" t="s">
        <v>35</v>
      </c>
      <c r="B32" s="47">
        <v>12.6114</v>
      </c>
      <c r="C32" s="52">
        <v>5.9234000000000009</v>
      </c>
      <c r="D32" s="93">
        <v>6.4890000000000008</v>
      </c>
      <c r="E32" s="53">
        <v>1.640225407532321</v>
      </c>
      <c r="F32" s="53">
        <v>0.23979426644182111</v>
      </c>
      <c r="G32" s="55">
        <v>33.109926250747364</v>
      </c>
      <c r="H32" s="85">
        <v>4.1756252391867532</v>
      </c>
      <c r="I32" s="21">
        <v>-0.10058679002726996</v>
      </c>
      <c r="J32" s="10">
        <f t="shared" si="2"/>
        <v>1.8800196739741422</v>
      </c>
      <c r="K32" s="10">
        <f t="shared" ref="K32:K52" si="3">SUM(D32:F32)</f>
        <v>8.3690196739741438</v>
      </c>
    </row>
    <row r="33" spans="1:14" ht="15.75" x14ac:dyDescent="0.25">
      <c r="A33" s="38" t="s">
        <v>36</v>
      </c>
      <c r="B33" s="47">
        <v>16.5716</v>
      </c>
      <c r="C33" s="52">
        <v>8.3877800000000011</v>
      </c>
      <c r="D33" s="93">
        <v>7.9660000000000002</v>
      </c>
      <c r="E33" s="53">
        <v>2.7887087546877027</v>
      </c>
      <c r="F33" s="53">
        <v>0.3607486615802406</v>
      </c>
      <c r="G33" s="55">
        <v>29.447921115671104</v>
      </c>
      <c r="H33" s="85">
        <v>4.8799916956045521</v>
      </c>
      <c r="I33" s="21">
        <v>-0.10058679002726996</v>
      </c>
      <c r="J33" s="10">
        <f t="shared" si="2"/>
        <v>3.1494574162679432</v>
      </c>
      <c r="K33" s="10">
        <f t="shared" si="3"/>
        <v>11.115457416267944</v>
      </c>
    </row>
    <row r="34" spans="1:14" ht="15.75" x14ac:dyDescent="0.25">
      <c r="A34" s="38" t="s">
        <v>24</v>
      </c>
      <c r="B34" s="39">
        <v>8.5109999999999992</v>
      </c>
      <c r="C34" s="52">
        <v>3.0990000000000002</v>
      </c>
      <c r="D34" s="93">
        <v>5.3919000000000006</v>
      </c>
      <c r="E34" s="53">
        <v>1.7753653918970083</v>
      </c>
      <c r="F34" s="53">
        <v>0.24768143380032806</v>
      </c>
      <c r="G34" s="55">
        <v>25.494608716071966</v>
      </c>
      <c r="H34" s="85">
        <v>2.1698461478248849</v>
      </c>
      <c r="I34" s="21">
        <v>-0.10058679002726996</v>
      </c>
      <c r="J34" s="10">
        <f t="shared" si="2"/>
        <v>2.0230468256973362</v>
      </c>
      <c r="K34" s="10">
        <f t="shared" si="3"/>
        <v>7.4149468256973368</v>
      </c>
    </row>
    <row r="35" spans="1:14" ht="15.75" x14ac:dyDescent="0.25">
      <c r="A35" s="41" t="s">
        <v>25</v>
      </c>
      <c r="B35" s="39">
        <v>10.304</v>
      </c>
      <c r="C35" s="52">
        <v>6.0135000000000005</v>
      </c>
      <c r="D35" s="93">
        <v>4.1173999999999999</v>
      </c>
      <c r="E35" s="53">
        <v>1.2269792930976999</v>
      </c>
      <c r="F35" s="53">
        <v>0.18703707902634226</v>
      </c>
      <c r="G35" s="55">
        <v>23.540174662685427</v>
      </c>
      <c r="H35" s="85">
        <v>2.4255795972431065</v>
      </c>
      <c r="I35" s="22">
        <v>-0.32001589401318453</v>
      </c>
      <c r="J35" s="10">
        <f t="shared" si="2"/>
        <v>1.4140163721240422</v>
      </c>
      <c r="K35" s="10">
        <f t="shared" si="3"/>
        <v>5.5314163721240419</v>
      </c>
    </row>
    <row r="36" spans="1:14" ht="15.75" x14ac:dyDescent="0.25">
      <c r="A36" s="41" t="s">
        <v>37</v>
      </c>
      <c r="B36" s="47">
        <v>15.135</v>
      </c>
      <c r="C36" s="52">
        <v>10.032299999999999</v>
      </c>
      <c r="D36" s="93">
        <v>4.9512</v>
      </c>
      <c r="E36" s="53">
        <v>1.6835856044453064</v>
      </c>
      <c r="F36" s="53">
        <v>0.23478451896362351</v>
      </c>
      <c r="G36" s="55">
        <v>11.285894650302458</v>
      </c>
      <c r="H36" s="85">
        <v>1.708120155323277</v>
      </c>
      <c r="I36" s="22">
        <v>-0.32001589401318453</v>
      </c>
      <c r="J36" s="10">
        <f t="shared" si="2"/>
        <v>1.9183701234089299</v>
      </c>
      <c r="K36" s="10">
        <f t="shared" si="3"/>
        <v>6.8695701234089297</v>
      </c>
    </row>
    <row r="37" spans="1:14" ht="15.75" x14ac:dyDescent="0.25">
      <c r="A37" s="42" t="s">
        <v>38</v>
      </c>
      <c r="B37" s="47">
        <v>4.6359000000000004</v>
      </c>
      <c r="C37" s="52">
        <v>2.2789999999999999</v>
      </c>
      <c r="D37" s="93">
        <v>2.2988</v>
      </c>
      <c r="E37" s="53">
        <v>1.4503186260478427</v>
      </c>
      <c r="F37" s="53">
        <v>0.17418830505009195</v>
      </c>
      <c r="G37" s="55">
        <v>9.71413479556821</v>
      </c>
      <c r="H37" s="85">
        <v>0.45033757498774668</v>
      </c>
      <c r="I37" s="80">
        <v>-0.3029856615539851</v>
      </c>
      <c r="J37" s="10">
        <f t="shared" si="2"/>
        <v>1.6245069310979345</v>
      </c>
      <c r="K37" s="10">
        <f t="shared" si="3"/>
        <v>3.9233069310979345</v>
      </c>
    </row>
    <row r="38" spans="1:14" ht="15.75" x14ac:dyDescent="0.25">
      <c r="A38" s="42" t="s">
        <v>26</v>
      </c>
      <c r="B38" s="39">
        <v>19.3034</v>
      </c>
      <c r="C38" s="52">
        <v>11.6751</v>
      </c>
      <c r="D38" s="93">
        <v>7.4971000000000005</v>
      </c>
      <c r="E38" s="53">
        <v>2.4377309090909089</v>
      </c>
      <c r="F38" s="53">
        <v>0.3635123062843198</v>
      </c>
      <c r="G38" s="55">
        <v>22.88531964015602</v>
      </c>
      <c r="H38" s="85">
        <v>4.4176447914178771</v>
      </c>
      <c r="I38" s="80">
        <v>-0.3029856615539851</v>
      </c>
      <c r="J38" s="10">
        <f t="shared" si="2"/>
        <v>2.8012432153752287</v>
      </c>
      <c r="K38" s="10">
        <f t="shared" si="3"/>
        <v>10.29834321537523</v>
      </c>
    </row>
    <row r="39" spans="1:14" ht="15.75" x14ac:dyDescent="0.25">
      <c r="A39" s="43" t="s">
        <v>27</v>
      </c>
      <c r="B39" s="39">
        <v>20.031400000000001</v>
      </c>
      <c r="C39" s="52">
        <v>11.956300000000001</v>
      </c>
      <c r="D39" s="93">
        <v>7.5605000000000011</v>
      </c>
      <c r="E39" s="53">
        <v>3.2692590636254515</v>
      </c>
      <c r="F39" s="53">
        <v>0.45884337735094055</v>
      </c>
      <c r="G39" s="55">
        <v>24.619209039547947</v>
      </c>
      <c r="H39" s="85">
        <v>4.9315722395480073</v>
      </c>
      <c r="I39" s="23">
        <v>0.11743877238132332</v>
      </c>
      <c r="J39" s="10">
        <f t="shared" si="2"/>
        <v>3.7281024409763921</v>
      </c>
      <c r="K39" s="10">
        <f t="shared" si="3"/>
        <v>11.288602440976392</v>
      </c>
    </row>
    <row r="40" spans="1:14" ht="15.75" x14ac:dyDescent="0.25">
      <c r="A40" s="43" t="s">
        <v>39</v>
      </c>
      <c r="B40" s="47">
        <v>14.8985</v>
      </c>
      <c r="C40" s="52">
        <v>8.0399999999999991</v>
      </c>
      <c r="D40" s="99">
        <v>6.7202000000000002</v>
      </c>
      <c r="E40" s="54">
        <v>2.557988016411997</v>
      </c>
      <c r="F40" s="54">
        <v>0.36055350169779277</v>
      </c>
      <c r="G40" s="55">
        <v>8.0442355756705073</v>
      </c>
      <c r="H40" s="85">
        <v>1.1984704372412707</v>
      </c>
      <c r="I40" s="23">
        <v>0.11743877238132332</v>
      </c>
      <c r="J40" s="10">
        <f t="shared" si="2"/>
        <v>2.91854151810979</v>
      </c>
      <c r="K40" s="10">
        <f t="shared" si="3"/>
        <v>9.6387415181097893</v>
      </c>
    </row>
    <row r="41" spans="1:14" ht="15.75" x14ac:dyDescent="0.25">
      <c r="A41" s="43" t="s">
        <v>40</v>
      </c>
      <c r="B41" s="47">
        <v>11.488099999999999</v>
      </c>
      <c r="C41" s="52">
        <v>5.2263000000000002</v>
      </c>
      <c r="D41" s="99">
        <v>5.9978999999999996</v>
      </c>
      <c r="E41" s="54">
        <v>2.5449696867061804</v>
      </c>
      <c r="F41" s="54">
        <v>0.46912291153627583</v>
      </c>
      <c r="G41" s="55">
        <v>18.697381077516813</v>
      </c>
      <c r="H41" s="85">
        <v>2.1479738355662086</v>
      </c>
      <c r="I41" s="23">
        <v>0.11743877238132332</v>
      </c>
      <c r="J41" s="10">
        <f t="shared" si="2"/>
        <v>3.0140925982424562</v>
      </c>
      <c r="K41" s="10">
        <f t="shared" si="3"/>
        <v>9.0119925982424558</v>
      </c>
    </row>
    <row r="42" spans="1:14" ht="15.75" x14ac:dyDescent="0.25">
      <c r="A42" s="43" t="s">
        <v>28</v>
      </c>
      <c r="B42" s="39">
        <v>16.980599999999999</v>
      </c>
      <c r="C42" s="52">
        <v>11.644400000000001</v>
      </c>
      <c r="D42" s="99">
        <v>5.0812000000000008</v>
      </c>
      <c r="E42" s="54">
        <v>1.5718154373927942</v>
      </c>
      <c r="F42" s="54">
        <v>0.53364981622151375</v>
      </c>
      <c r="G42" s="55">
        <v>3.6403145586210917</v>
      </c>
      <c r="H42" s="85">
        <v>0.61814725394121306</v>
      </c>
      <c r="I42" s="23">
        <v>0.11743877238132332</v>
      </c>
      <c r="J42" s="10">
        <f t="shared" si="2"/>
        <v>2.1054652536143079</v>
      </c>
      <c r="K42" s="10">
        <f t="shared" si="3"/>
        <v>7.1866652536143087</v>
      </c>
      <c r="M42" s="58"/>
      <c r="N42" s="58"/>
    </row>
    <row r="43" spans="1:14" ht="15.75" x14ac:dyDescent="0.25">
      <c r="A43" s="44" t="s">
        <v>41</v>
      </c>
      <c r="B43" s="47">
        <v>17.649799999999999</v>
      </c>
      <c r="C43" s="52">
        <v>11.0572</v>
      </c>
      <c r="D43" s="99">
        <v>6.5231000000000003</v>
      </c>
      <c r="E43" s="54">
        <v>2.5582620756547048</v>
      </c>
      <c r="F43" s="54">
        <v>0.39221973811833188</v>
      </c>
      <c r="G43" s="55">
        <v>10.31214421915047</v>
      </c>
      <c r="H43" s="85">
        <v>1.8200728303916196</v>
      </c>
      <c r="I43" s="16">
        <v>-4.5718099286610456E-2</v>
      </c>
      <c r="J43" s="10">
        <f t="shared" si="2"/>
        <v>2.9504818137730364</v>
      </c>
      <c r="K43" s="10">
        <f t="shared" si="3"/>
        <v>9.4735818137730377</v>
      </c>
    </row>
    <row r="44" spans="1:14" ht="15.75" x14ac:dyDescent="0.25">
      <c r="A44" s="44" t="s">
        <v>42</v>
      </c>
      <c r="B44" s="47">
        <v>8.8271999999999995</v>
      </c>
      <c r="C44" s="52">
        <v>3.4878999999999998</v>
      </c>
      <c r="D44" s="99">
        <v>5.2497000000000007</v>
      </c>
      <c r="E44" s="54">
        <v>1.7649295506607927</v>
      </c>
      <c r="F44" s="54">
        <v>0.28048507488986779</v>
      </c>
      <c r="G44" s="55">
        <v>21.474368315215646</v>
      </c>
      <c r="H44" s="85">
        <v>1.8955854399207155</v>
      </c>
      <c r="I44" s="16">
        <v>-4.5718099286610456E-2</v>
      </c>
      <c r="J44" s="10">
        <f t="shared" si="2"/>
        <v>2.0454146255506607</v>
      </c>
      <c r="K44" s="10">
        <f t="shared" si="3"/>
        <v>7.2951146255506618</v>
      </c>
    </row>
    <row r="45" spans="1:14" ht="15.75" x14ac:dyDescent="0.25">
      <c r="A45" s="44" t="s">
        <v>30</v>
      </c>
      <c r="B45" s="39">
        <v>15.056900000000001</v>
      </c>
      <c r="C45" s="52">
        <v>10.7902</v>
      </c>
      <c r="D45" s="99">
        <v>3.9233000000000002</v>
      </c>
      <c r="E45" s="54">
        <v>1.5476110139131891</v>
      </c>
      <c r="F45" s="54">
        <v>0.23523687411480473</v>
      </c>
      <c r="G45" s="55">
        <v>6.672019746918191</v>
      </c>
      <c r="H45" s="85">
        <v>1.0045993412737253</v>
      </c>
      <c r="I45" s="16">
        <v>-4.5718099286610456E-2</v>
      </c>
      <c r="J45" s="10">
        <f t="shared" si="2"/>
        <v>1.7828478880279939</v>
      </c>
      <c r="K45" s="10">
        <f t="shared" si="3"/>
        <v>5.7061478880279948</v>
      </c>
    </row>
    <row r="46" spans="1:14" ht="15.75" x14ac:dyDescent="0.25">
      <c r="A46" s="45" t="s">
        <v>31</v>
      </c>
      <c r="B46" s="39">
        <v>12.7844</v>
      </c>
      <c r="C46" s="52">
        <v>7.6037999999999997</v>
      </c>
      <c r="D46" s="99">
        <v>5.0610999999999997</v>
      </c>
      <c r="E46" s="54">
        <v>1.9493750659736113</v>
      </c>
      <c r="F46" s="54">
        <v>0.27809010795681738</v>
      </c>
      <c r="G46" s="55">
        <v>14.312037622727628</v>
      </c>
      <c r="H46" s="85">
        <v>1.8297081378399909</v>
      </c>
      <c r="I46" s="22">
        <v>-0.11251612892623995</v>
      </c>
      <c r="J46" s="10">
        <f t="shared" si="2"/>
        <v>2.2274651739304288</v>
      </c>
      <c r="K46" s="10">
        <f t="shared" si="3"/>
        <v>7.2885651739304285</v>
      </c>
    </row>
    <row r="47" spans="1:14" ht="15.75" x14ac:dyDescent="0.25">
      <c r="A47" s="45" t="s">
        <v>43</v>
      </c>
      <c r="B47" s="47">
        <v>13.1127</v>
      </c>
      <c r="C47" s="52">
        <v>5.6504000000000003</v>
      </c>
      <c r="D47" s="99">
        <v>7.1651000000000007</v>
      </c>
      <c r="E47" s="54">
        <v>1.866181893807128</v>
      </c>
      <c r="F47" s="54">
        <v>0.29737257882304624</v>
      </c>
      <c r="G47" s="55">
        <v>22.158816133088362</v>
      </c>
      <c r="H47" s="85">
        <v>2.9056190830834776</v>
      </c>
      <c r="I47" s="22">
        <v>-0.11251612892623995</v>
      </c>
      <c r="J47" s="10">
        <f>E47+F47</f>
        <v>2.1635544726301741</v>
      </c>
      <c r="K47" s="10">
        <f t="shared" si="3"/>
        <v>9.3286544726301752</v>
      </c>
    </row>
    <row r="48" spans="1:14" ht="15.75" x14ac:dyDescent="0.25">
      <c r="A48" s="45" t="s">
        <v>44</v>
      </c>
      <c r="B48" s="47">
        <v>9.6720000000000006</v>
      </c>
      <c r="C48" s="52">
        <v>3.2014</v>
      </c>
      <c r="D48" s="99">
        <v>6.347500000000001</v>
      </c>
      <c r="E48" s="54">
        <v>2.4818063843895048</v>
      </c>
      <c r="F48" s="54">
        <v>0.46969072653215888</v>
      </c>
      <c r="G48" s="55">
        <v>10.746944131596139</v>
      </c>
      <c r="H48" s="85">
        <v>1.0394444364079787</v>
      </c>
      <c r="I48" s="22">
        <v>-0.11251612892623995</v>
      </c>
      <c r="J48" s="10">
        <f t="shared" si="2"/>
        <v>2.9514971109216637</v>
      </c>
      <c r="K48" s="10">
        <f t="shared" si="3"/>
        <v>9.2989971109216647</v>
      </c>
    </row>
    <row r="49" spans="1:12" ht="15.75" x14ac:dyDescent="0.25">
      <c r="A49" s="45" t="s">
        <v>32</v>
      </c>
      <c r="B49" s="39">
        <v>12.443300000000001</v>
      </c>
      <c r="C49" s="52">
        <v>5.8483000000000001</v>
      </c>
      <c r="D49" s="99">
        <v>6.3918999999999997</v>
      </c>
      <c r="E49" s="54">
        <v>2.5746834467120188</v>
      </c>
      <c r="F49" s="54">
        <v>0.3598969808875932</v>
      </c>
      <c r="G49" s="55">
        <v>27.635177782453074</v>
      </c>
      <c r="H49" s="85">
        <v>3.4387280770039839</v>
      </c>
      <c r="I49" s="22">
        <v>-0.11251612892623995</v>
      </c>
      <c r="J49" s="10">
        <f t="shared" si="2"/>
        <v>2.9345804275996121</v>
      </c>
      <c r="K49" s="10">
        <f t="shared" si="3"/>
        <v>9.3264804275996109</v>
      </c>
    </row>
    <row r="50" spans="1:12" ht="15.75" x14ac:dyDescent="0.25">
      <c r="A50" s="46" t="s">
        <v>33</v>
      </c>
      <c r="B50" s="39">
        <v>12.441000000000001</v>
      </c>
      <c r="C50" s="52">
        <v>5.2618</v>
      </c>
      <c r="D50" s="99">
        <v>7.0831999999999997</v>
      </c>
      <c r="E50" s="54">
        <v>1.7076991896272284</v>
      </c>
      <c r="F50" s="54">
        <v>0.8784301134521878</v>
      </c>
      <c r="G50" s="55">
        <v>6.3947586970563393</v>
      </c>
      <c r="H50" s="85">
        <v>0.79557192950077915</v>
      </c>
      <c r="I50" s="24">
        <v>-4.9570413884485784E-2</v>
      </c>
      <c r="J50" s="10">
        <f t="shared" si="2"/>
        <v>2.5861293030794164</v>
      </c>
      <c r="K50" s="10">
        <f t="shared" si="3"/>
        <v>9.669329303079417</v>
      </c>
    </row>
    <row r="51" spans="1:12" ht="15.75" x14ac:dyDescent="0.25">
      <c r="A51" s="46" t="s">
        <v>45</v>
      </c>
      <c r="B51" s="47">
        <v>13.8108</v>
      </c>
      <c r="C51" s="52">
        <v>6.0823999999999998</v>
      </c>
      <c r="D51" s="99">
        <v>7.6526000000000005</v>
      </c>
      <c r="E51" s="54">
        <v>3.3874389845027637</v>
      </c>
      <c r="F51" s="54">
        <v>0.48970952418035985</v>
      </c>
      <c r="G51" s="55">
        <v>19.608858255547958</v>
      </c>
      <c r="H51" s="85">
        <v>2.7081401959572173</v>
      </c>
      <c r="I51" s="24">
        <v>-4.9570413884485784E-2</v>
      </c>
      <c r="J51" s="10">
        <f t="shared" si="2"/>
        <v>3.8771485086831237</v>
      </c>
      <c r="K51" s="10">
        <f t="shared" si="3"/>
        <v>11.529748508683124</v>
      </c>
    </row>
    <row r="52" spans="1:12" ht="15.75" x14ac:dyDescent="0.25">
      <c r="A52" s="46" t="s">
        <v>34</v>
      </c>
      <c r="B52" s="39">
        <v>13.622999999999999</v>
      </c>
      <c r="C52" s="52">
        <v>7.8046999999999995</v>
      </c>
      <c r="D52" s="99">
        <v>5.5801999999999996</v>
      </c>
      <c r="E52" s="54">
        <v>1.6979084533737685</v>
      </c>
      <c r="F52" s="54">
        <v>0.28163472327520855</v>
      </c>
      <c r="G52" s="55">
        <v>12.538769690746875</v>
      </c>
      <c r="H52" s="85">
        <v>1.7081565949704467</v>
      </c>
      <c r="I52" s="24">
        <v>-4.9570413884485784E-2</v>
      </c>
      <c r="J52" s="10">
        <f t="shared" si="2"/>
        <v>1.9795431766489771</v>
      </c>
      <c r="K52" s="10">
        <f t="shared" si="3"/>
        <v>7.5597431766489773</v>
      </c>
    </row>
    <row r="53" spans="1:12" x14ac:dyDescent="0.25">
      <c r="K53" s="10"/>
      <c r="L53" s="10"/>
    </row>
    <row r="54" spans="1:12" x14ac:dyDescent="0.25">
      <c r="F54" t="s">
        <v>53</v>
      </c>
      <c r="G54" s="58">
        <f>AVERAGE(G31:G52)</f>
        <v>17.605444852369633</v>
      </c>
    </row>
    <row r="55" spans="1:12" x14ac:dyDescent="0.25">
      <c r="B55" t="s">
        <v>55</v>
      </c>
      <c r="C55" s="59">
        <f>G54/G27</f>
        <v>4.792077454461503</v>
      </c>
    </row>
    <row r="56" spans="1:12" x14ac:dyDescent="0.25">
      <c r="B5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F2C-F7EC-4AEC-AD8D-385A8220E3F8}">
  <dimension ref="B1:AJ93"/>
  <sheetViews>
    <sheetView topLeftCell="Z1" zoomScale="85" zoomScaleNormal="85" workbookViewId="0">
      <selection activeCell="AO30" sqref="AO30"/>
    </sheetView>
  </sheetViews>
  <sheetFormatPr defaultRowHeight="15" x14ac:dyDescent="0.25"/>
  <cols>
    <col min="15" max="15" width="14.28515625" customWidth="1"/>
    <col min="16" max="16" width="14.5703125" customWidth="1"/>
    <col min="20" max="20" width="12" customWidth="1"/>
    <col min="21" max="21" width="12.5703125" customWidth="1"/>
  </cols>
  <sheetData>
    <row r="1" spans="2:24" x14ac:dyDescent="0.25">
      <c r="O1" t="s">
        <v>86</v>
      </c>
    </row>
    <row r="2" spans="2:24" x14ac:dyDescent="0.25">
      <c r="K2" s="9"/>
      <c r="L2" s="9"/>
    </row>
    <row r="3" spans="2:24" ht="15.75" x14ac:dyDescent="0.25">
      <c r="B3" s="9" t="s">
        <v>47</v>
      </c>
      <c r="C3" s="35" t="s">
        <v>18</v>
      </c>
      <c r="D3" s="36" t="s">
        <v>19</v>
      </c>
      <c r="E3" s="36" t="s">
        <v>20</v>
      </c>
      <c r="F3" s="37" t="s">
        <v>21</v>
      </c>
      <c r="G3" s="37" t="s">
        <v>22</v>
      </c>
      <c r="H3" s="50" t="s">
        <v>46</v>
      </c>
      <c r="I3" s="82" t="s">
        <v>70</v>
      </c>
      <c r="J3" s="1" t="s">
        <v>14</v>
      </c>
      <c r="K3" s="9" t="s">
        <v>73</v>
      </c>
      <c r="L3" s="9" t="s">
        <v>74</v>
      </c>
      <c r="N3" s="9" t="s">
        <v>47</v>
      </c>
      <c r="O3" s="35" t="s">
        <v>18</v>
      </c>
      <c r="P3" s="36" t="s">
        <v>19</v>
      </c>
      <c r="Q3" s="36" t="s">
        <v>20</v>
      </c>
      <c r="R3" s="37" t="s">
        <v>21</v>
      </c>
      <c r="S3" s="37" t="s">
        <v>22</v>
      </c>
      <c r="T3" s="50" t="s">
        <v>46</v>
      </c>
      <c r="U3" s="82" t="s">
        <v>70</v>
      </c>
      <c r="V3" s="1" t="s">
        <v>14</v>
      </c>
      <c r="W3" s="9" t="s">
        <v>73</v>
      </c>
      <c r="X3" s="9" t="s">
        <v>74</v>
      </c>
    </row>
    <row r="4" spans="2:24" ht="15.75" x14ac:dyDescent="0.25">
      <c r="B4" s="38" t="s">
        <v>23</v>
      </c>
      <c r="C4" s="39">
        <v>47.014299999999999</v>
      </c>
      <c r="D4" s="40">
        <v>44.028299999999994</v>
      </c>
      <c r="E4" s="40">
        <v>2.3685</v>
      </c>
      <c r="F4" s="70">
        <v>0.95561165589832309</v>
      </c>
      <c r="G4" s="92">
        <v>0.16000831182380906</v>
      </c>
      <c r="H4" s="49">
        <v>4.4239491495114969</v>
      </c>
      <c r="I4" s="84">
        <v>2.0798887249987836</v>
      </c>
      <c r="J4" s="12">
        <v>0.22851828638601948</v>
      </c>
      <c r="K4" s="10">
        <f t="shared" ref="K4:K26" si="0">F4+G4</f>
        <v>1.1156199677221321</v>
      </c>
      <c r="L4" s="10">
        <f>SUM(E4:G4)</f>
        <v>3.4841199677221319</v>
      </c>
      <c r="N4" s="38" t="s">
        <v>75</v>
      </c>
      <c r="O4" s="10">
        <f>SUM(C4:C5)</f>
        <v>74.542599999999993</v>
      </c>
      <c r="P4" s="10">
        <f>SUM(D4:D5)</f>
        <v>69.413099999999986</v>
      </c>
      <c r="Q4" s="10">
        <f>SUM(E4:E5)</f>
        <v>4.3941249999999998</v>
      </c>
      <c r="R4" s="10">
        <f>SUM(F4:F5)</f>
        <v>1.7479024111891293</v>
      </c>
      <c r="S4" s="10">
        <f>SUM(G4:G5)</f>
        <v>0.2887840235894697</v>
      </c>
      <c r="T4" s="10">
        <f t="shared" ref="T4:X4" si="1">SUM(H4:H5)</f>
        <v>7.1995011621997218</v>
      </c>
      <c r="U4" s="10">
        <f t="shared" si="1"/>
        <v>2.8439510097076361</v>
      </c>
      <c r="V4" s="12">
        <v>0.22851828638601948</v>
      </c>
      <c r="W4" s="86">
        <f>SUM(K4:K5)</f>
        <v>2.0366864347785989</v>
      </c>
      <c r="X4" s="86">
        <f t="shared" si="1"/>
        <v>6.4308114347785992</v>
      </c>
    </row>
    <row r="5" spans="2:24" ht="15.75" x14ac:dyDescent="0.25">
      <c r="B5" s="38" t="s">
        <v>35</v>
      </c>
      <c r="C5" s="47">
        <v>27.528300000000002</v>
      </c>
      <c r="D5" s="48">
        <v>25.384799999999998</v>
      </c>
      <c r="E5" s="48">
        <v>2.0256249999999998</v>
      </c>
      <c r="F5" s="70">
        <v>0.79229075529080606</v>
      </c>
      <c r="G5" s="70">
        <v>0.12877571176566063</v>
      </c>
      <c r="H5" s="49">
        <v>2.7755520126882245</v>
      </c>
      <c r="I5" s="84">
        <v>0.76406228470885251</v>
      </c>
      <c r="J5" s="12">
        <v>0.22851828638601948</v>
      </c>
      <c r="K5" s="10">
        <f t="shared" si="0"/>
        <v>0.92106646705646666</v>
      </c>
      <c r="L5" s="10">
        <f t="shared" ref="L5:L26" si="2">SUM(E5:G5)</f>
        <v>2.9466914670564668</v>
      </c>
      <c r="N5" s="38" t="s">
        <v>76</v>
      </c>
      <c r="O5" s="10">
        <f>SUM(C6:C7)</f>
        <v>44.059400000000004</v>
      </c>
      <c r="P5" s="10">
        <f t="shared" ref="P5:X5" si="3">SUM(D6:D7)</f>
        <v>41.0276</v>
      </c>
      <c r="Q5" s="10">
        <f t="shared" si="3"/>
        <v>2.8681999999999999</v>
      </c>
      <c r="R5" s="10">
        <f t="shared" si="3"/>
        <v>1.0720857532306742</v>
      </c>
      <c r="S5" s="10">
        <f t="shared" si="3"/>
        <v>0.17265094240958212</v>
      </c>
      <c r="T5" s="10">
        <f t="shared" si="3"/>
        <v>9.2546021796034381</v>
      </c>
      <c r="U5" s="10">
        <f t="shared" si="3"/>
        <v>1.8942561268958169</v>
      </c>
      <c r="V5" s="12">
        <v>0.22851828638601948</v>
      </c>
      <c r="W5" s="86">
        <f t="shared" si="3"/>
        <v>1.2447366956402564</v>
      </c>
      <c r="X5" s="86">
        <f t="shared" si="3"/>
        <v>4.112936695640256</v>
      </c>
    </row>
    <row r="6" spans="2:24" ht="15.75" x14ac:dyDescent="0.25">
      <c r="B6" s="38" t="s">
        <v>36</v>
      </c>
      <c r="C6" s="47">
        <v>14.5052</v>
      </c>
      <c r="D6" s="48">
        <v>13.639100000000001</v>
      </c>
      <c r="E6" s="48">
        <v>0.77839999999999998</v>
      </c>
      <c r="F6" s="70">
        <v>0.27109849572500783</v>
      </c>
      <c r="G6" s="70">
        <v>4.3028917050452489E-2</v>
      </c>
      <c r="H6" s="49">
        <v>5.5875308025021084</v>
      </c>
      <c r="I6" s="84">
        <v>0.81048251796453585</v>
      </c>
      <c r="J6" s="12">
        <v>0.22851828638601948</v>
      </c>
      <c r="K6" s="10">
        <f t="shared" si="0"/>
        <v>0.3141274127754603</v>
      </c>
      <c r="L6" s="10">
        <f t="shared" si="2"/>
        <v>1.0925274127754603</v>
      </c>
      <c r="N6" s="41" t="s">
        <v>77</v>
      </c>
      <c r="O6" s="10">
        <f>SUM(C8:C9)</f>
        <v>119.1827</v>
      </c>
      <c r="P6" s="10">
        <f t="shared" ref="P6:W6" si="4">SUM(D8:D9)</f>
        <v>113.33000000000001</v>
      </c>
      <c r="Q6" s="10">
        <f>SUM(E8:E9)</f>
        <v>5.6814</v>
      </c>
      <c r="R6" s="10">
        <f t="shared" si="4"/>
        <v>2.0368419630841874</v>
      </c>
      <c r="S6" s="10">
        <f t="shared" si="4"/>
        <v>0.33076718427264784</v>
      </c>
      <c r="T6" s="10">
        <f t="shared" si="4"/>
        <v>6.9536598214216321</v>
      </c>
      <c r="U6" s="10">
        <f t="shared" si="4"/>
        <v>4.0004666801549567</v>
      </c>
      <c r="V6" s="13">
        <v>-0.3027637470411495</v>
      </c>
      <c r="W6" s="86">
        <f t="shared" si="4"/>
        <v>2.3676091473568355</v>
      </c>
      <c r="X6" s="86">
        <f>SUM(L8:L9)</f>
        <v>8.0490091473568359</v>
      </c>
    </row>
    <row r="7" spans="2:24" ht="15.75" x14ac:dyDescent="0.25">
      <c r="B7" s="38" t="s">
        <v>24</v>
      </c>
      <c r="C7" s="39">
        <v>29.554200000000002</v>
      </c>
      <c r="D7" s="40">
        <v>27.388499999999997</v>
      </c>
      <c r="E7" s="40">
        <v>2.0897999999999999</v>
      </c>
      <c r="F7" s="70">
        <v>0.80098725750566646</v>
      </c>
      <c r="G7" s="92">
        <v>0.12962202535912964</v>
      </c>
      <c r="H7" s="49">
        <v>3.6670713771013288</v>
      </c>
      <c r="I7" s="84">
        <v>1.0837736089312811</v>
      </c>
      <c r="J7" s="12">
        <v>0.22851828638601948</v>
      </c>
      <c r="K7" s="10">
        <f t="shared" si="0"/>
        <v>0.93060928286479605</v>
      </c>
      <c r="L7" s="10">
        <f>SUM(E7:G7)</f>
        <v>3.0204092828647959</v>
      </c>
      <c r="N7" s="42" t="s">
        <v>78</v>
      </c>
      <c r="O7" s="10">
        <f>SUM(C10:C11)</f>
        <v>86.096900000000005</v>
      </c>
      <c r="P7" s="10">
        <f t="shared" ref="P7:X7" si="5">SUM(D10:D11)</f>
        <v>80.287700000000001</v>
      </c>
      <c r="Q7" s="10">
        <f t="shared" si="5"/>
        <v>5.3612000000000002</v>
      </c>
      <c r="R7" s="10">
        <f t="shared" si="5"/>
        <v>2.0593265221884014</v>
      </c>
      <c r="S7" s="10">
        <f t="shared" si="5"/>
        <v>0.35360485826900262</v>
      </c>
      <c r="T7" s="10">
        <f t="shared" si="5"/>
        <v>7.9242763005074526</v>
      </c>
      <c r="U7" s="10">
        <f t="shared" si="5"/>
        <v>3.3447550485447923</v>
      </c>
      <c r="V7" s="14">
        <v>-9.3318329100743891E-2</v>
      </c>
      <c r="W7" s="86">
        <f>SUM(K10:K11)</f>
        <v>2.4129313804574042</v>
      </c>
      <c r="X7" s="86">
        <f t="shared" si="5"/>
        <v>7.7741313804574048</v>
      </c>
    </row>
    <row r="8" spans="2:24" ht="15.75" x14ac:dyDescent="0.25">
      <c r="B8" s="41" t="s">
        <v>25</v>
      </c>
      <c r="C8" s="39">
        <v>47.488500000000002</v>
      </c>
      <c r="D8" s="40">
        <v>45.276400000000002</v>
      </c>
      <c r="E8" s="40">
        <v>2.1161000000000003</v>
      </c>
      <c r="F8" s="93">
        <v>0.85640371307185381</v>
      </c>
      <c r="G8" s="52">
        <v>0.13238380964895011</v>
      </c>
      <c r="H8" s="49">
        <v>4.0688932752810745</v>
      </c>
      <c r="I8" s="84">
        <v>1.9322563830318531</v>
      </c>
      <c r="J8" s="13">
        <v>-0.3027637470411495</v>
      </c>
      <c r="K8" s="10">
        <f t="shared" si="0"/>
        <v>0.98878752272080395</v>
      </c>
      <c r="L8" s="10">
        <f t="shared" si="2"/>
        <v>3.1048875227208041</v>
      </c>
      <c r="N8" s="43" t="s">
        <v>79</v>
      </c>
      <c r="O8" s="10">
        <f>SUM(C12:C13)</f>
        <v>86.557199999999995</v>
      </c>
      <c r="P8" s="10">
        <f t="shared" ref="P8:X8" si="6">SUM(D12:D13)</f>
        <v>79.423400000000001</v>
      </c>
      <c r="Q8" s="10">
        <f>SUM(E12:E13)</f>
        <v>6.8664000000000005</v>
      </c>
      <c r="R8" s="10">
        <f t="shared" si="6"/>
        <v>2.7219559728580114</v>
      </c>
      <c r="S8" s="10">
        <f t="shared" si="6"/>
        <v>0.46766443415083692</v>
      </c>
      <c r="T8" s="10">
        <f t="shared" si="6"/>
        <v>5.9238714274682831</v>
      </c>
      <c r="U8" s="10">
        <f t="shared" si="6"/>
        <v>2.6326805679192438</v>
      </c>
      <c r="V8" s="15">
        <v>5.0766638815107075E-2</v>
      </c>
      <c r="W8" s="86">
        <f t="shared" si="6"/>
        <v>3.1896204070088485</v>
      </c>
      <c r="X8" s="86">
        <f t="shared" si="6"/>
        <v>10.056020407008848</v>
      </c>
    </row>
    <row r="9" spans="2:24" ht="15.75" x14ac:dyDescent="0.25">
      <c r="B9" s="41" t="s">
        <v>37</v>
      </c>
      <c r="C9" s="47">
        <v>71.694199999999995</v>
      </c>
      <c r="D9" s="48">
        <v>68.053600000000003</v>
      </c>
      <c r="E9" s="48">
        <v>3.5653000000000001</v>
      </c>
      <c r="F9" s="93">
        <v>1.1804382500123338</v>
      </c>
      <c r="G9" s="93">
        <v>0.19838337462369771</v>
      </c>
      <c r="H9" s="49">
        <v>2.8847665461405576</v>
      </c>
      <c r="I9" s="84">
        <v>2.0682102971231036</v>
      </c>
      <c r="J9" s="13">
        <v>-0.3027637470411495</v>
      </c>
      <c r="K9" s="10">
        <f t="shared" si="0"/>
        <v>1.3788216246360316</v>
      </c>
      <c r="L9" s="10">
        <f t="shared" si="2"/>
        <v>4.9441216246360318</v>
      </c>
      <c r="N9" s="43" t="s">
        <v>80</v>
      </c>
      <c r="O9" s="10">
        <f>SUM(C14:C15)</f>
        <v>51.7224</v>
      </c>
      <c r="P9" s="10">
        <f t="shared" ref="P9:X9" si="7">SUM(D14:D15)</f>
        <v>46.530299999999997</v>
      </c>
      <c r="Q9" s="10">
        <f t="shared" si="7"/>
        <v>4.9457000000000004</v>
      </c>
      <c r="R9" s="10">
        <f t="shared" si="7"/>
        <v>1.9665075641539413</v>
      </c>
      <c r="S9" s="10">
        <f t="shared" si="7"/>
        <v>0.32959350141442822</v>
      </c>
      <c r="T9" s="10">
        <f t="shared" si="7"/>
        <v>10.923485442352025</v>
      </c>
      <c r="U9" s="10">
        <f t="shared" si="7"/>
        <v>2.8107222695367899</v>
      </c>
      <c r="V9" s="15">
        <v>5.0766638815107075E-2</v>
      </c>
      <c r="W9" s="86">
        <f t="shared" si="7"/>
        <v>2.2961010655683696</v>
      </c>
      <c r="X9" s="86">
        <f t="shared" si="7"/>
        <v>7.2418010655683709</v>
      </c>
    </row>
    <row r="10" spans="2:24" ht="15.75" x14ac:dyDescent="0.25">
      <c r="B10" s="42" t="s">
        <v>38</v>
      </c>
      <c r="C10" s="47">
        <v>47.312199999999997</v>
      </c>
      <c r="D10" s="48">
        <v>43.554200000000002</v>
      </c>
      <c r="E10" s="48">
        <v>3.5529000000000002</v>
      </c>
      <c r="F10" s="72">
        <v>1.3326982561237131</v>
      </c>
      <c r="G10" s="72">
        <v>0.23269804300815269</v>
      </c>
      <c r="H10" s="49">
        <v>3.1820376220683517</v>
      </c>
      <c r="I10" s="84">
        <v>1.5054920038282225</v>
      </c>
      <c r="J10" s="14">
        <v>-9.3318329100743891E-2</v>
      </c>
      <c r="K10" s="10">
        <f t="shared" si="0"/>
        <v>1.5653962991318657</v>
      </c>
      <c r="L10" s="10">
        <f t="shared" si="2"/>
        <v>5.1182962991318659</v>
      </c>
      <c r="N10" s="44" t="s">
        <v>81</v>
      </c>
      <c r="O10" s="10">
        <f>SUM(C16:C17)</f>
        <v>126.22540000000001</v>
      </c>
      <c r="P10" s="10">
        <f t="shared" ref="P10:X10" si="8">SUM(D16:D17)</f>
        <v>117.95359999999999</v>
      </c>
      <c r="Q10" s="10">
        <f>SUM(E16:E17)</f>
        <v>8.1807000000000016</v>
      </c>
      <c r="R10" s="10">
        <f t="shared" si="8"/>
        <v>3.2114482799068513</v>
      </c>
      <c r="S10" s="10">
        <f t="shared" si="8"/>
        <v>0.57822921780221925</v>
      </c>
      <c r="T10" s="10">
        <f t="shared" si="8"/>
        <v>3.8049747149009123</v>
      </c>
      <c r="U10" s="10">
        <f t="shared" si="8"/>
        <v>2.4045528113597481</v>
      </c>
      <c r="V10" s="16">
        <v>-3.8520880931257544E-2</v>
      </c>
      <c r="W10" s="86">
        <f t="shared" si="8"/>
        <v>3.7896774977090706</v>
      </c>
      <c r="X10" s="86">
        <f t="shared" si="8"/>
        <v>11.970377497709073</v>
      </c>
    </row>
    <row r="11" spans="2:24" ht="15.75" x14ac:dyDescent="0.25">
      <c r="B11" s="42" t="s">
        <v>26</v>
      </c>
      <c r="C11" s="39">
        <v>38.784700000000001</v>
      </c>
      <c r="D11" s="40">
        <v>36.733499999999999</v>
      </c>
      <c r="E11" s="40">
        <v>1.8083</v>
      </c>
      <c r="F11" s="72">
        <v>0.72662826606468844</v>
      </c>
      <c r="G11" s="94">
        <v>0.12090681526084991</v>
      </c>
      <c r="H11" s="49">
        <v>4.7422386784391009</v>
      </c>
      <c r="I11" s="84">
        <v>1.8392630447165701</v>
      </c>
      <c r="J11" s="14">
        <v>-9.3318329100743891E-2</v>
      </c>
      <c r="K11" s="10">
        <f t="shared" si="0"/>
        <v>0.84753508132553834</v>
      </c>
      <c r="L11" s="10">
        <f t="shared" si="2"/>
        <v>2.6558350813255385</v>
      </c>
      <c r="N11" s="44" t="s">
        <v>82</v>
      </c>
      <c r="O11" s="10">
        <f>SUM(C18:C19)</f>
        <v>61.048200000000001</v>
      </c>
      <c r="P11" s="10">
        <f t="shared" ref="P11:X11" si="9">SUM(D18:D19)</f>
        <v>56.587800000000001</v>
      </c>
      <c r="Q11" s="10">
        <f t="shared" si="9"/>
        <v>4.2501999999999995</v>
      </c>
      <c r="R11" s="10">
        <f t="shared" si="9"/>
        <v>1.6628619104594673</v>
      </c>
      <c r="S11" s="10">
        <f t="shared" si="9"/>
        <v>0.29333244230497502</v>
      </c>
      <c r="T11" s="10">
        <f t="shared" si="9"/>
        <v>7.0658469658197358</v>
      </c>
      <c r="U11" s="10">
        <f t="shared" si="9"/>
        <v>2.1806646004270638</v>
      </c>
      <c r="V11" s="16">
        <v>-3.8520880931257544E-2</v>
      </c>
      <c r="W11" s="86">
        <f t="shared" si="9"/>
        <v>1.9561943527644423</v>
      </c>
      <c r="X11" s="86">
        <f t="shared" si="9"/>
        <v>6.2063943527644412</v>
      </c>
    </row>
    <row r="12" spans="2:24" ht="15.75" x14ac:dyDescent="0.25">
      <c r="B12" s="43" t="s">
        <v>27</v>
      </c>
      <c r="C12" s="39">
        <v>54.746600000000001</v>
      </c>
      <c r="D12" s="40">
        <v>49.902200000000001</v>
      </c>
      <c r="E12" s="40">
        <v>4.6973000000000003</v>
      </c>
      <c r="F12" s="73">
        <v>1.8501772853971479</v>
      </c>
      <c r="G12" s="95">
        <v>0.32174543062421551</v>
      </c>
      <c r="H12" s="49">
        <v>3.2623889240190871</v>
      </c>
      <c r="I12" s="84">
        <v>1.7860470146770338</v>
      </c>
      <c r="J12" s="15">
        <v>5.0766638815107075E-2</v>
      </c>
      <c r="K12" s="10">
        <f t="shared" si="0"/>
        <v>2.1719227160213634</v>
      </c>
      <c r="L12" s="10">
        <f t="shared" si="2"/>
        <v>6.8692227160213637</v>
      </c>
      <c r="N12" s="45" t="s">
        <v>83</v>
      </c>
      <c r="O12" s="10">
        <f>SUM(C20:C21)</f>
        <v>47.016400000000004</v>
      </c>
      <c r="P12" s="10">
        <f t="shared" ref="P12:X12" si="10">SUM(D20:D21)</f>
        <v>44.560600000000001</v>
      </c>
      <c r="Q12" s="10">
        <f t="shared" si="10"/>
        <v>2.3898999999999999</v>
      </c>
      <c r="R12" s="10">
        <f t="shared" si="10"/>
        <v>0.800483554225913</v>
      </c>
      <c r="S12" s="10">
        <f t="shared" si="10"/>
        <v>0.12999010496310609</v>
      </c>
      <c r="T12" s="10">
        <f t="shared" si="10"/>
        <v>5.4879392667735605</v>
      </c>
      <c r="U12" s="10">
        <f t="shared" si="10"/>
        <v>1.3451126585896063</v>
      </c>
      <c r="V12" s="13">
        <v>-6.340384840026668E-2</v>
      </c>
      <c r="W12" s="86">
        <f t="shared" si="10"/>
        <v>0.93047365918901925</v>
      </c>
      <c r="X12" s="86">
        <f t="shared" si="10"/>
        <v>3.3203736591890189</v>
      </c>
    </row>
    <row r="13" spans="2:24" ht="15.75" x14ac:dyDescent="0.25">
      <c r="B13" s="43" t="s">
        <v>39</v>
      </c>
      <c r="C13" s="47">
        <v>31.810600000000001</v>
      </c>
      <c r="D13" s="48">
        <v>29.5212</v>
      </c>
      <c r="E13" s="48">
        <v>2.1690999999999998</v>
      </c>
      <c r="F13" s="73">
        <v>0.87177868746086373</v>
      </c>
      <c r="G13" s="73">
        <v>0.14591900352662143</v>
      </c>
      <c r="H13" s="49">
        <v>2.661482503449196</v>
      </c>
      <c r="I13" s="84">
        <v>0.84663355324221001</v>
      </c>
      <c r="J13" s="15">
        <v>5.0766638815107075E-2</v>
      </c>
      <c r="K13" s="10">
        <f t="shared" si="0"/>
        <v>1.0176976909874851</v>
      </c>
      <c r="L13" s="10">
        <f t="shared" si="2"/>
        <v>3.1867976909874849</v>
      </c>
      <c r="N13" s="45" t="s">
        <v>84</v>
      </c>
      <c r="O13" s="10">
        <f>SUM(C22:C23)</f>
        <v>31.935600000000001</v>
      </c>
      <c r="P13" s="10">
        <f t="shared" ref="P13:X13" si="11">SUM(D22:D23)</f>
        <v>28.846600000000002</v>
      </c>
      <c r="Q13" s="10">
        <f t="shared" si="11"/>
        <v>2.8400999999999996</v>
      </c>
      <c r="R13" s="10">
        <f t="shared" si="11"/>
        <v>0.97510574374628378</v>
      </c>
      <c r="S13" s="10">
        <f t="shared" si="11"/>
        <v>0.14219006176606697</v>
      </c>
      <c r="T13" s="10">
        <f t="shared" si="11"/>
        <v>10.396223740961197</v>
      </c>
      <c r="U13" s="10">
        <f t="shared" si="11"/>
        <v>1.6423496093013257</v>
      </c>
      <c r="V13" s="13">
        <v>-6.340384840026668E-2</v>
      </c>
      <c r="W13" s="86">
        <f t="shared" si="11"/>
        <v>1.1172958055123507</v>
      </c>
      <c r="X13" s="86">
        <f t="shared" si="11"/>
        <v>3.957395805512351</v>
      </c>
    </row>
    <row r="14" spans="2:24" ht="15.75" x14ac:dyDescent="0.25">
      <c r="B14" s="43" t="s">
        <v>40</v>
      </c>
      <c r="C14" s="47">
        <v>24.152100000000001</v>
      </c>
      <c r="D14" s="48">
        <v>22.049499999999998</v>
      </c>
      <c r="E14" s="48">
        <v>2.0576000000000003</v>
      </c>
      <c r="F14" s="73">
        <v>0.68333814948260607</v>
      </c>
      <c r="G14" s="73">
        <v>0.1089397532643475</v>
      </c>
      <c r="H14" s="49">
        <v>5.8778139774147498</v>
      </c>
      <c r="I14" s="84">
        <v>1.419615509639188</v>
      </c>
      <c r="J14" s="15">
        <v>5.0766638815107075E-2</v>
      </c>
      <c r="K14" s="10">
        <f t="shared" si="0"/>
        <v>0.79227790274695353</v>
      </c>
      <c r="L14" s="10">
        <f t="shared" si="2"/>
        <v>2.8498779027469543</v>
      </c>
      <c r="N14" s="46" t="s">
        <v>85</v>
      </c>
      <c r="O14" s="10">
        <f>SUM(C25:C26)</f>
        <v>66.301500000000004</v>
      </c>
      <c r="P14" s="10">
        <f t="shared" ref="P14:X14" si="12">SUM(D25:D26)</f>
        <v>62.776500000000013</v>
      </c>
      <c r="Q14" s="10">
        <f t="shared" si="12"/>
        <v>3.3385000000000002</v>
      </c>
      <c r="R14" s="10">
        <f t="shared" si="12"/>
        <v>1.1373850340535254</v>
      </c>
      <c r="S14" s="10">
        <f t="shared" si="12"/>
        <v>0.18237428198072625</v>
      </c>
      <c r="T14" s="10">
        <f t="shared" si="12"/>
        <v>5.7669047459900353</v>
      </c>
      <c r="U14" s="10">
        <f t="shared" si="12"/>
        <v>1.9439244371039455</v>
      </c>
      <c r="V14" s="17">
        <v>-3.2730377491297959E-2</v>
      </c>
      <c r="W14" s="86">
        <f t="shared" si="12"/>
        <v>1.3197593160342516</v>
      </c>
      <c r="X14" s="86">
        <f t="shared" si="12"/>
        <v>4.6582593160342523</v>
      </c>
    </row>
    <row r="15" spans="2:24" ht="15.75" x14ac:dyDescent="0.25">
      <c r="B15" s="43" t="s">
        <v>28</v>
      </c>
      <c r="C15" s="39">
        <v>27.5703</v>
      </c>
      <c r="D15" s="40">
        <v>24.480800000000002</v>
      </c>
      <c r="E15" s="40">
        <v>2.8880999999999997</v>
      </c>
      <c r="F15" s="73">
        <v>1.2831694146713353</v>
      </c>
      <c r="G15" s="95">
        <v>0.22065374815008071</v>
      </c>
      <c r="H15" s="49">
        <v>5.0456714649372758</v>
      </c>
      <c r="I15" s="84">
        <v>1.3911067598976019</v>
      </c>
      <c r="J15" s="15">
        <v>5.0766638815107075E-2</v>
      </c>
      <c r="K15" s="10">
        <f t="shared" si="0"/>
        <v>1.503823162821416</v>
      </c>
      <c r="L15" s="10">
        <f t="shared" si="2"/>
        <v>4.3919231628214161</v>
      </c>
    </row>
    <row r="16" spans="2:24" ht="15.75" x14ac:dyDescent="0.25">
      <c r="B16" s="44" t="s">
        <v>29</v>
      </c>
      <c r="C16" s="39">
        <v>63.384900000000002</v>
      </c>
      <c r="D16" s="40">
        <v>58.877499999999998</v>
      </c>
      <c r="E16" s="40">
        <v>4.4638000000000009</v>
      </c>
      <c r="F16" s="74">
        <v>1.7758675553185828</v>
      </c>
      <c r="G16" s="96">
        <v>0.32472434373056097</v>
      </c>
      <c r="H16" s="49">
        <v>2.477530426605429</v>
      </c>
      <c r="I16" s="84">
        <v>1.5703801833734246</v>
      </c>
      <c r="J16" s="16">
        <v>-3.8520880931257544E-2</v>
      </c>
      <c r="K16" s="10">
        <f t="shared" si="0"/>
        <v>2.1005918990491437</v>
      </c>
      <c r="L16" s="10">
        <f t="shared" si="2"/>
        <v>6.564391899049145</v>
      </c>
      <c r="N16" s="9" t="s">
        <v>52</v>
      </c>
      <c r="O16" s="35" t="s">
        <v>18</v>
      </c>
      <c r="P16" s="36" t="s">
        <v>19</v>
      </c>
      <c r="Q16" s="36" t="s">
        <v>20</v>
      </c>
      <c r="R16" s="37" t="s">
        <v>21</v>
      </c>
      <c r="S16" s="37" t="s">
        <v>22</v>
      </c>
      <c r="T16" s="50" t="s">
        <v>46</v>
      </c>
      <c r="U16" s="82" t="s">
        <v>70</v>
      </c>
      <c r="V16" s="1" t="s">
        <v>14</v>
      </c>
      <c r="W16" s="9" t="s">
        <v>73</v>
      </c>
      <c r="X16" s="9" t="s">
        <v>74</v>
      </c>
    </row>
    <row r="17" spans="2:24" ht="15.75" x14ac:dyDescent="0.25">
      <c r="B17" s="44" t="s">
        <v>41</v>
      </c>
      <c r="C17" s="47">
        <v>62.840499999999999</v>
      </c>
      <c r="D17" s="48">
        <v>59.076099999999997</v>
      </c>
      <c r="E17" s="48">
        <v>3.7168999999999999</v>
      </c>
      <c r="F17" s="74">
        <v>1.4355807245882688</v>
      </c>
      <c r="G17" s="74">
        <v>0.25350487407165828</v>
      </c>
      <c r="H17" s="49">
        <v>1.3274442882954836</v>
      </c>
      <c r="I17" s="84">
        <v>0.83417262798632341</v>
      </c>
      <c r="J17" s="16">
        <v>-3.8520880931257544E-2</v>
      </c>
      <c r="K17" s="10">
        <f t="shared" si="0"/>
        <v>1.6890855986599271</v>
      </c>
      <c r="L17" s="10">
        <f t="shared" si="2"/>
        <v>5.4059855986599272</v>
      </c>
      <c r="N17" s="38" t="s">
        <v>75</v>
      </c>
      <c r="O17" s="10">
        <f t="shared" ref="O17:U17" si="13">SUM(C32:C33)</f>
        <v>24.010300000000001</v>
      </c>
      <c r="P17" s="10">
        <f t="shared" si="13"/>
        <v>11.711400000000001</v>
      </c>
      <c r="Q17" s="10">
        <f t="shared" si="13"/>
        <v>11.843300000000001</v>
      </c>
      <c r="R17" s="10">
        <f t="shared" si="13"/>
        <v>3.0289130596004474</v>
      </c>
      <c r="S17" s="10">
        <f t="shared" si="13"/>
        <v>0.44290308639315934</v>
      </c>
      <c r="T17" s="10">
        <f t="shared" si="13"/>
        <v>58.096698325819744</v>
      </c>
      <c r="U17" s="10">
        <f t="shared" si="13"/>
        <v>7.0238424012521783</v>
      </c>
      <c r="V17" s="21">
        <v>-0.10058679002726996</v>
      </c>
      <c r="W17" s="86">
        <f>SUM(K32:K33)</f>
        <v>3.471816145993607</v>
      </c>
      <c r="X17" s="86">
        <f>SUM(L32:L33)</f>
        <v>15.31511614599361</v>
      </c>
    </row>
    <row r="18" spans="2:24" ht="15.75" x14ac:dyDescent="0.25">
      <c r="B18" s="44" t="s">
        <v>42</v>
      </c>
      <c r="C18" s="47">
        <v>29.180700000000002</v>
      </c>
      <c r="D18" s="48">
        <v>26.549900000000001</v>
      </c>
      <c r="E18" s="48">
        <v>2.5842999999999998</v>
      </c>
      <c r="F18" s="74">
        <v>0.92163992573743703</v>
      </c>
      <c r="G18" s="74">
        <v>0.17018552264393186</v>
      </c>
      <c r="H18" s="49">
        <v>2.6441931444670419</v>
      </c>
      <c r="I18" s="84">
        <v>0.77159406890749405</v>
      </c>
      <c r="J18" s="16">
        <v>-3.8520880931257544E-2</v>
      </c>
      <c r="K18" s="10">
        <f t="shared" si="0"/>
        <v>1.091825448381369</v>
      </c>
      <c r="L18" s="10">
        <f t="shared" si="2"/>
        <v>3.6761254483813683</v>
      </c>
      <c r="N18" s="38" t="s">
        <v>76</v>
      </c>
      <c r="O18" s="10">
        <f t="shared" ref="O18:U18" si="14">SUM(C34:C35)</f>
        <v>25.082599999999999</v>
      </c>
      <c r="P18" s="10">
        <f t="shared" si="14"/>
        <v>11.486780000000001</v>
      </c>
      <c r="Q18" s="10">
        <f t="shared" si="14"/>
        <v>13.357900000000001</v>
      </c>
      <c r="R18" s="10">
        <f t="shared" si="14"/>
        <v>4.5640741465847112</v>
      </c>
      <c r="S18" s="10">
        <f t="shared" si="14"/>
        <v>0.60843009538056869</v>
      </c>
      <c r="T18" s="10">
        <f t="shared" si="14"/>
        <v>54.942529831743073</v>
      </c>
      <c r="U18" s="10">
        <f t="shared" si="14"/>
        <v>7.0498378434294366</v>
      </c>
      <c r="V18" s="21">
        <v>-0.10058679002726996</v>
      </c>
      <c r="W18" s="86">
        <f>SUM(K34:K35)</f>
        <v>5.1725042419652798</v>
      </c>
      <c r="X18" s="86">
        <f>SUM(L34:L35)</f>
        <v>18.530404241965279</v>
      </c>
    </row>
    <row r="19" spans="2:24" ht="15.75" x14ac:dyDescent="0.25">
      <c r="B19" s="44" t="s">
        <v>30</v>
      </c>
      <c r="C19" s="39">
        <v>31.8675</v>
      </c>
      <c r="D19" s="40">
        <v>30.0379</v>
      </c>
      <c r="E19" s="40">
        <v>1.6659000000000002</v>
      </c>
      <c r="F19" s="74">
        <v>0.74122198472203027</v>
      </c>
      <c r="G19" s="96">
        <v>0.12314691966104313</v>
      </c>
      <c r="H19" s="49">
        <v>4.4216538213526935</v>
      </c>
      <c r="I19" s="84">
        <v>1.4090705315195695</v>
      </c>
      <c r="J19" s="16">
        <v>-3.8520880931257544E-2</v>
      </c>
      <c r="K19" s="10">
        <f t="shared" si="0"/>
        <v>0.86436890438307334</v>
      </c>
      <c r="L19" s="10">
        <f t="shared" si="2"/>
        <v>2.5302689043830733</v>
      </c>
      <c r="N19" s="41" t="s">
        <v>77</v>
      </c>
      <c r="O19" s="10">
        <f t="shared" ref="O19:U19" si="15">SUM(C36:C37)</f>
        <v>25.439</v>
      </c>
      <c r="P19" s="10">
        <f t="shared" si="15"/>
        <v>16.0458</v>
      </c>
      <c r="Q19" s="10">
        <f t="shared" si="15"/>
        <v>9.0686</v>
      </c>
      <c r="R19" s="10">
        <f t="shared" si="15"/>
        <v>2.9105648975430061</v>
      </c>
      <c r="S19" s="10">
        <f t="shared" si="15"/>
        <v>0.42182159798996577</v>
      </c>
      <c r="T19" s="10">
        <f t="shared" si="15"/>
        <v>34.826069312987883</v>
      </c>
      <c r="U19" s="10">
        <f t="shared" si="15"/>
        <v>4.1336997525663834</v>
      </c>
      <c r="V19" s="22">
        <v>-0.32001589401318453</v>
      </c>
      <c r="W19" s="86">
        <f>SUM(K36:K37)</f>
        <v>3.3323864955329721</v>
      </c>
      <c r="X19" s="86">
        <f>SUM(L36:L37)</f>
        <v>12.400986495532972</v>
      </c>
    </row>
    <row r="20" spans="2:24" ht="15.75" x14ac:dyDescent="0.25">
      <c r="B20" s="45" t="s">
        <v>31</v>
      </c>
      <c r="C20" s="39">
        <v>21.8202</v>
      </c>
      <c r="D20" s="40">
        <v>20.923299999999998</v>
      </c>
      <c r="E20" s="40">
        <v>0.84810000000000008</v>
      </c>
      <c r="F20" s="71">
        <v>0.27754676667362871</v>
      </c>
      <c r="G20" s="97">
        <v>4.2238846068331719E-2</v>
      </c>
      <c r="H20" s="49">
        <v>1.1149139497983831</v>
      </c>
      <c r="I20" s="84">
        <v>0.2432764536739068</v>
      </c>
      <c r="J20" s="13">
        <v>-6.340384840026668E-2</v>
      </c>
      <c r="K20" s="10">
        <f t="shared" si="0"/>
        <v>0.31978561274196043</v>
      </c>
      <c r="L20" s="10">
        <f t="shared" si="2"/>
        <v>1.1678856127419603</v>
      </c>
      <c r="N20" s="42" t="s">
        <v>78</v>
      </c>
      <c r="O20" s="10">
        <f t="shared" ref="O20:U20" si="16">SUM(C38:C39)</f>
        <v>23.939299999999999</v>
      </c>
      <c r="P20" s="10">
        <f t="shared" si="16"/>
        <v>13.9541</v>
      </c>
      <c r="Q20" s="10">
        <f t="shared" si="16"/>
        <v>9.7958999999999996</v>
      </c>
      <c r="R20" s="10">
        <f t="shared" si="16"/>
        <v>3.8880495351387516</v>
      </c>
      <c r="S20" s="10">
        <f t="shared" si="16"/>
        <v>0.53770061133441172</v>
      </c>
      <c r="T20" s="10">
        <f t="shared" si="16"/>
        <v>32.599454435724226</v>
      </c>
      <c r="U20" s="10">
        <f t="shared" si="16"/>
        <v>4.8679823664056237</v>
      </c>
      <c r="V20" s="80">
        <v>-0.3029856615539851</v>
      </c>
      <c r="W20" s="86">
        <f>SUM(K38:K39)</f>
        <v>4.4257501464731632</v>
      </c>
      <c r="X20" s="86">
        <f>SUM(L38:L39)</f>
        <v>14.221650146473165</v>
      </c>
    </row>
    <row r="21" spans="2:24" ht="15.75" x14ac:dyDescent="0.25">
      <c r="B21" s="45" t="s">
        <v>43</v>
      </c>
      <c r="C21" s="47">
        <v>25.196200000000001</v>
      </c>
      <c r="D21" s="48">
        <v>23.637300000000003</v>
      </c>
      <c r="E21" s="48">
        <v>1.5417999999999998</v>
      </c>
      <c r="F21" s="71">
        <v>0.52293678755228434</v>
      </c>
      <c r="G21" s="71">
        <v>8.7751258894774364E-2</v>
      </c>
      <c r="H21" s="49">
        <v>4.3730253169751769</v>
      </c>
      <c r="I21" s="84">
        <v>1.1018362049156996</v>
      </c>
      <c r="J21" s="13">
        <v>-6.340384840026668E-2</v>
      </c>
      <c r="K21" s="10">
        <f t="shared" si="0"/>
        <v>0.61068804644705876</v>
      </c>
      <c r="L21" s="10">
        <f t="shared" si="2"/>
        <v>2.1524880464470586</v>
      </c>
      <c r="N21" s="43" t="s">
        <v>79</v>
      </c>
      <c r="O21" s="10">
        <f t="shared" ref="O21:U21" si="17">SUM(C40:C41)</f>
        <v>34.929900000000004</v>
      </c>
      <c r="P21" s="10">
        <f t="shared" si="17"/>
        <v>19.996299999999998</v>
      </c>
      <c r="Q21" s="10">
        <f t="shared" si="17"/>
        <v>14.280700000000001</v>
      </c>
      <c r="R21" s="10">
        <f t="shared" si="17"/>
        <v>5.8272470800374485</v>
      </c>
      <c r="S21" s="10">
        <f t="shared" si="17"/>
        <v>0.81939687904873337</v>
      </c>
      <c r="T21" s="10">
        <f t="shared" si="17"/>
        <v>32.663444615218452</v>
      </c>
      <c r="U21" s="10">
        <f t="shared" si="17"/>
        <v>6.1300426767892784</v>
      </c>
      <c r="V21" s="23">
        <v>0.11743877238132332</v>
      </c>
      <c r="W21" s="86">
        <f>SUM(K40:K41)</f>
        <v>6.6466439590861821</v>
      </c>
      <c r="X21" s="86">
        <f>SUM(L40:L41)</f>
        <v>20.92734395908618</v>
      </c>
    </row>
    <row r="22" spans="2:24" ht="15.75" x14ac:dyDescent="0.25">
      <c r="B22" s="45" t="s">
        <v>44</v>
      </c>
      <c r="C22" s="47">
        <v>14.8794</v>
      </c>
      <c r="D22" s="48">
        <v>13.130300000000002</v>
      </c>
      <c r="E22" s="48">
        <v>1.5490999999999999</v>
      </c>
      <c r="F22" s="71">
        <v>0.53723943237030414</v>
      </c>
      <c r="G22" s="71">
        <v>7.6598708923253711E-2</v>
      </c>
      <c r="H22" s="49">
        <v>6.0111679715407007</v>
      </c>
      <c r="I22" s="84">
        <v>0.89442572715742696</v>
      </c>
      <c r="J22" s="13">
        <v>-6.340384840026668E-2</v>
      </c>
      <c r="K22" s="10">
        <f t="shared" si="0"/>
        <v>0.61383814129355785</v>
      </c>
      <c r="L22" s="10">
        <f t="shared" si="2"/>
        <v>2.1629381412935578</v>
      </c>
      <c r="N22" s="43" t="s">
        <v>80</v>
      </c>
      <c r="O22" s="10">
        <f t="shared" ref="O22:U22" si="18">SUM(C42:C43)</f>
        <v>28.468699999999998</v>
      </c>
      <c r="P22" s="10">
        <f t="shared" si="18"/>
        <v>16.870699999999999</v>
      </c>
      <c r="Q22" s="10">
        <f t="shared" si="18"/>
        <v>11.0791</v>
      </c>
      <c r="R22" s="10">
        <f t="shared" si="18"/>
        <v>4.1167851240989748</v>
      </c>
      <c r="S22" s="10">
        <f t="shared" si="18"/>
        <v>1.0027727277577896</v>
      </c>
      <c r="T22" s="10">
        <f t="shared" si="18"/>
        <v>22.337695636137905</v>
      </c>
      <c r="U22" s="10">
        <f t="shared" si="18"/>
        <v>2.7661210895074215</v>
      </c>
      <c r="V22" s="23">
        <v>0.11743877238132332</v>
      </c>
      <c r="W22" s="86">
        <f>SUM(K42:K43)</f>
        <v>5.1195578518567642</v>
      </c>
      <c r="X22" s="86">
        <f>SUM(L42:L43)</f>
        <v>16.198657851856765</v>
      </c>
    </row>
    <row r="23" spans="2:24" ht="15.75" x14ac:dyDescent="0.25">
      <c r="B23" s="45" t="s">
        <v>32</v>
      </c>
      <c r="C23" s="39">
        <v>17.0562</v>
      </c>
      <c r="D23" s="40">
        <v>15.7163</v>
      </c>
      <c r="E23" s="40">
        <v>1.2909999999999999</v>
      </c>
      <c r="F23" s="71">
        <v>0.43786631137597964</v>
      </c>
      <c r="G23" s="97">
        <v>6.5591352842813269E-2</v>
      </c>
      <c r="H23" s="49">
        <v>4.3850557694204957</v>
      </c>
      <c r="I23" s="84">
        <v>0.7479238821438986</v>
      </c>
      <c r="J23" s="13">
        <v>-6.340384840026668E-2</v>
      </c>
      <c r="K23" s="10">
        <f t="shared" si="0"/>
        <v>0.5034576642187929</v>
      </c>
      <c r="L23" s="10">
        <f t="shared" si="2"/>
        <v>1.794457664218793</v>
      </c>
      <c r="N23" s="44" t="s">
        <v>82</v>
      </c>
      <c r="O23" s="10">
        <f t="shared" ref="O23:U23" si="19">SUM(C45:C46)</f>
        <v>23.8841</v>
      </c>
      <c r="P23" s="10">
        <f t="shared" si="19"/>
        <v>14.2781</v>
      </c>
      <c r="Q23" s="10">
        <f t="shared" si="19"/>
        <v>9.1730000000000018</v>
      </c>
      <c r="R23" s="10">
        <f t="shared" si="19"/>
        <v>3.3125405645739816</v>
      </c>
      <c r="S23" s="10">
        <f t="shared" si="19"/>
        <v>0.5157219490046725</v>
      </c>
      <c r="T23" s="10">
        <f t="shared" si="19"/>
        <v>28.146388062133838</v>
      </c>
      <c r="U23" s="10">
        <f t="shared" si="19"/>
        <v>2.900184781194441</v>
      </c>
      <c r="V23" s="16">
        <v>-4.5718099286610456E-2</v>
      </c>
      <c r="W23" s="86">
        <f>SUM(K45:K46)</f>
        <v>3.8282625135786548</v>
      </c>
      <c r="X23" s="86">
        <f>SUM(L45:L46)</f>
        <v>13.001262513578656</v>
      </c>
    </row>
    <row r="24" spans="2:24" ht="15.75" x14ac:dyDescent="0.25">
      <c r="B24" s="46" t="s">
        <v>33</v>
      </c>
      <c r="C24" s="39">
        <v>23.997399999999999</v>
      </c>
      <c r="D24" s="40">
        <v>21.3203</v>
      </c>
      <c r="E24" s="40">
        <v>2.58</v>
      </c>
      <c r="F24" s="79">
        <v>0.8615868762545138</v>
      </c>
      <c r="G24" s="79">
        <v>0.14223859065114886</v>
      </c>
      <c r="H24" s="49">
        <v>3.7976054649702036</v>
      </c>
      <c r="I24" s="84">
        <v>0.91132657385075955</v>
      </c>
      <c r="J24" s="17">
        <v>-3.2730377491297959E-2</v>
      </c>
      <c r="K24" s="10">
        <f t="shared" si="0"/>
        <v>1.0038254669056625</v>
      </c>
      <c r="L24" s="10">
        <f t="shared" si="2"/>
        <v>3.5838254669056626</v>
      </c>
      <c r="N24" s="45" t="s">
        <v>83</v>
      </c>
      <c r="O24" s="10">
        <f t="shared" ref="O24:U24" si="20">SUM(C47:C48)</f>
        <v>25.897100000000002</v>
      </c>
      <c r="P24" s="10">
        <f t="shared" si="20"/>
        <v>13.254200000000001</v>
      </c>
      <c r="Q24" s="10">
        <f t="shared" si="20"/>
        <v>12.2262</v>
      </c>
      <c r="R24" s="10">
        <f t="shared" si="20"/>
        <v>3.8155569597807393</v>
      </c>
      <c r="S24" s="10">
        <f t="shared" si="20"/>
        <v>0.57546268677986356</v>
      </c>
      <c r="T24" s="10">
        <f t="shared" si="20"/>
        <v>36.470853755815988</v>
      </c>
      <c r="U24" s="10">
        <f t="shared" si="20"/>
        <v>4.7353272209234687</v>
      </c>
      <c r="V24" s="22">
        <v>-0.11251612892623995</v>
      </c>
      <c r="W24" s="86">
        <f>SUM(K47:K48)</f>
        <v>4.3910196465606024</v>
      </c>
      <c r="X24" s="86">
        <f>SUM(L47:L48)</f>
        <v>16.617219646560603</v>
      </c>
    </row>
    <row r="25" spans="2:24" ht="15.75" x14ac:dyDescent="0.25">
      <c r="B25" s="46" t="s">
        <v>45</v>
      </c>
      <c r="C25" s="47">
        <v>31.258299999999998</v>
      </c>
      <c r="D25" s="48">
        <v>29.733700000000002</v>
      </c>
      <c r="E25" s="48">
        <v>1.4417</v>
      </c>
      <c r="F25" s="75">
        <v>0.516485369308475</v>
      </c>
      <c r="G25" s="75">
        <v>8.0302038778309603E-2</v>
      </c>
      <c r="H25" s="49">
        <v>2.0339646184267695</v>
      </c>
      <c r="I25" s="84">
        <v>0.63578276232169484</v>
      </c>
      <c r="J25" s="17">
        <v>-3.2730377491297959E-2</v>
      </c>
      <c r="K25" s="10">
        <f t="shared" si="0"/>
        <v>0.59678740808678454</v>
      </c>
      <c r="L25" s="10">
        <f t="shared" si="2"/>
        <v>2.0384874080867847</v>
      </c>
      <c r="N25" s="45" t="s">
        <v>84</v>
      </c>
      <c r="O25" s="10">
        <f t="shared" ref="O25:U25" si="21">SUM(C49:C50)</f>
        <v>22.115300000000001</v>
      </c>
      <c r="P25" s="10">
        <f t="shared" si="21"/>
        <v>9.0496999999999996</v>
      </c>
      <c r="Q25" s="10">
        <f t="shared" si="21"/>
        <v>12.7394</v>
      </c>
      <c r="R25" s="10">
        <f t="shared" si="21"/>
        <v>5.0564898311015236</v>
      </c>
      <c r="S25" s="10">
        <f t="shared" si="21"/>
        <v>0.82958770741975207</v>
      </c>
      <c r="T25" s="10">
        <f t="shared" si="21"/>
        <v>38.382121914049215</v>
      </c>
      <c r="U25" s="10">
        <f t="shared" si="21"/>
        <v>4.4781725134119625</v>
      </c>
      <c r="V25" s="22">
        <v>-0.11251612892623995</v>
      </c>
      <c r="W25" s="86">
        <f>SUM(K49:K50)</f>
        <v>5.8860775385212758</v>
      </c>
      <c r="X25" s="86">
        <f>SUM(L49:L50)</f>
        <v>18.625477538521274</v>
      </c>
    </row>
    <row r="26" spans="2:24" ht="15.75" x14ac:dyDescent="0.25">
      <c r="B26" s="46" t="s">
        <v>34</v>
      </c>
      <c r="C26" s="39">
        <v>35.043199999999999</v>
      </c>
      <c r="D26" s="40">
        <v>33.042800000000007</v>
      </c>
      <c r="E26" s="40">
        <v>1.8968000000000003</v>
      </c>
      <c r="F26" s="79">
        <v>0.62089966474505043</v>
      </c>
      <c r="G26" s="79">
        <v>0.10207224320241665</v>
      </c>
      <c r="H26" s="49">
        <v>3.7329401275632659</v>
      </c>
      <c r="I26" s="84">
        <v>1.3081416747822505</v>
      </c>
      <c r="J26" s="17">
        <v>-3.2730377491297959E-2</v>
      </c>
      <c r="K26" s="10">
        <f t="shared" si="0"/>
        <v>0.72297190794746702</v>
      </c>
      <c r="L26" s="10">
        <f t="shared" si="2"/>
        <v>2.6197719079474671</v>
      </c>
      <c r="N26" s="46" t="s">
        <v>85</v>
      </c>
      <c r="O26" s="10">
        <f t="shared" ref="O26:U26" si="22">SUM(C52:C53)</f>
        <v>27.433799999999998</v>
      </c>
      <c r="P26" s="10">
        <f t="shared" si="22"/>
        <v>13.8871</v>
      </c>
      <c r="Q26" s="10">
        <f t="shared" si="22"/>
        <v>13.232800000000001</v>
      </c>
      <c r="R26" s="10">
        <f t="shared" si="22"/>
        <v>5.085347437876532</v>
      </c>
      <c r="S26" s="10">
        <f t="shared" si="22"/>
        <v>0.7713442474555684</v>
      </c>
      <c r="T26" s="10">
        <f t="shared" si="22"/>
        <v>32.147627946294833</v>
      </c>
      <c r="U26" s="10">
        <f t="shared" si="22"/>
        <v>4.4162967909276638</v>
      </c>
      <c r="V26" s="24">
        <v>-4.9570413884485784E-2</v>
      </c>
      <c r="W26" s="86">
        <f>SUM(K52:K53)</f>
        <v>5.8566916853321009</v>
      </c>
      <c r="X26" s="86">
        <f>SUM(L52:L53)</f>
        <v>19.089491685332099</v>
      </c>
    </row>
    <row r="27" spans="2:24" x14ac:dyDescent="0.25">
      <c r="K27" s="9"/>
      <c r="L27" s="9"/>
    </row>
    <row r="28" spans="2:24" x14ac:dyDescent="0.25">
      <c r="G28" t="s">
        <v>54</v>
      </c>
      <c r="H28" s="58">
        <f>AVERAGE(H4:H26)</f>
        <v>3.6738648362160076</v>
      </c>
      <c r="K28" s="9"/>
      <c r="L28" s="9"/>
    </row>
    <row r="29" spans="2:24" x14ac:dyDescent="0.25">
      <c r="K29" s="9"/>
      <c r="L29" s="9"/>
    </row>
    <row r="30" spans="2:24" x14ac:dyDescent="0.25">
      <c r="K30" s="9"/>
      <c r="L30" s="9"/>
    </row>
    <row r="31" spans="2:24" ht="15.75" x14ac:dyDescent="0.25">
      <c r="B31" s="9" t="s">
        <v>52</v>
      </c>
      <c r="C31" s="35" t="s">
        <v>18</v>
      </c>
      <c r="D31" s="41" t="s">
        <v>19</v>
      </c>
      <c r="E31" s="36" t="s">
        <v>20</v>
      </c>
      <c r="F31" s="36" t="s">
        <v>21</v>
      </c>
      <c r="G31" s="36" t="s">
        <v>22</v>
      </c>
      <c r="H31" s="50" t="s">
        <v>46</v>
      </c>
      <c r="I31" s="82" t="s">
        <v>70</v>
      </c>
      <c r="J31" s="1" t="s">
        <v>14</v>
      </c>
      <c r="K31" s="9" t="s">
        <v>73</v>
      </c>
      <c r="L31" s="9" t="s">
        <v>74</v>
      </c>
    </row>
    <row r="32" spans="2:24" ht="15.75" x14ac:dyDescent="0.25">
      <c r="B32" s="38" t="s">
        <v>23</v>
      </c>
      <c r="C32" s="39">
        <v>11.398899999999999</v>
      </c>
      <c r="D32" s="51">
        <v>5.7880000000000003</v>
      </c>
      <c r="E32" s="93">
        <v>5.3543000000000003</v>
      </c>
      <c r="F32" s="53">
        <v>1.3886876520681266</v>
      </c>
      <c r="G32" s="53">
        <v>0.20310881995133825</v>
      </c>
      <c r="H32" s="55">
        <v>24.986772075072381</v>
      </c>
      <c r="I32" s="85">
        <v>2.8482171620654255</v>
      </c>
      <c r="J32" s="21">
        <v>-0.10058679002726996</v>
      </c>
      <c r="K32" s="10">
        <f t="shared" ref="K32:K53" si="23">F32+G32</f>
        <v>1.5917964720194648</v>
      </c>
      <c r="L32" s="10">
        <f>SUM(E32:G32)</f>
        <v>6.9460964720194651</v>
      </c>
    </row>
    <row r="33" spans="2:13" ht="15.75" x14ac:dyDescent="0.25">
      <c r="B33" s="38" t="s">
        <v>35</v>
      </c>
      <c r="C33" s="47">
        <v>12.6114</v>
      </c>
      <c r="D33" s="52">
        <v>5.9234000000000009</v>
      </c>
      <c r="E33" s="93">
        <v>6.4890000000000008</v>
      </c>
      <c r="F33" s="53">
        <v>1.640225407532321</v>
      </c>
      <c r="G33" s="53">
        <v>0.23979426644182111</v>
      </c>
      <c r="H33" s="55">
        <v>33.109926250747364</v>
      </c>
      <c r="I33" s="85">
        <v>4.1756252391867532</v>
      </c>
      <c r="J33" s="21">
        <v>-0.10058679002726996</v>
      </c>
      <c r="K33" s="10">
        <f t="shared" si="23"/>
        <v>1.8800196739741422</v>
      </c>
      <c r="L33" s="10">
        <f t="shared" ref="L33:L53" si="24">SUM(E33:G33)</f>
        <v>8.3690196739741438</v>
      </c>
    </row>
    <row r="34" spans="2:13" ht="15.75" x14ac:dyDescent="0.25">
      <c r="B34" s="38" t="s">
        <v>36</v>
      </c>
      <c r="C34" s="47">
        <v>16.5716</v>
      </c>
      <c r="D34" s="52">
        <v>8.3877800000000011</v>
      </c>
      <c r="E34" s="93">
        <v>7.9660000000000002</v>
      </c>
      <c r="F34" s="53">
        <v>2.7887087546877027</v>
      </c>
      <c r="G34" s="53">
        <v>0.3607486615802406</v>
      </c>
      <c r="H34" s="55">
        <v>29.447921115671104</v>
      </c>
      <c r="I34" s="85">
        <v>4.8799916956045521</v>
      </c>
      <c r="J34" s="21">
        <v>-0.10058679002726996</v>
      </c>
      <c r="K34" s="10">
        <f t="shared" si="23"/>
        <v>3.1494574162679432</v>
      </c>
      <c r="L34" s="10">
        <f t="shared" si="24"/>
        <v>11.115457416267944</v>
      </c>
    </row>
    <row r="35" spans="2:13" ht="15.75" x14ac:dyDescent="0.25">
      <c r="B35" s="38" t="s">
        <v>24</v>
      </c>
      <c r="C35" s="39">
        <v>8.5109999999999992</v>
      </c>
      <c r="D35" s="52">
        <v>3.0990000000000002</v>
      </c>
      <c r="E35" s="93">
        <v>5.3919000000000006</v>
      </c>
      <c r="F35" s="53">
        <v>1.7753653918970083</v>
      </c>
      <c r="G35" s="53">
        <v>0.24768143380032806</v>
      </c>
      <c r="H35" s="55">
        <v>25.494608716071966</v>
      </c>
      <c r="I35" s="85">
        <v>2.1698461478248849</v>
      </c>
      <c r="J35" s="21">
        <v>-0.10058679002726996</v>
      </c>
      <c r="K35" s="10">
        <f t="shared" si="23"/>
        <v>2.0230468256973362</v>
      </c>
      <c r="L35" s="10">
        <f t="shared" si="24"/>
        <v>7.4149468256973368</v>
      </c>
    </row>
    <row r="36" spans="2:13" ht="15.75" x14ac:dyDescent="0.25">
      <c r="B36" s="41" t="s">
        <v>25</v>
      </c>
      <c r="C36" s="39">
        <v>10.304</v>
      </c>
      <c r="D36" s="52">
        <v>6.0135000000000005</v>
      </c>
      <c r="E36" s="93">
        <v>4.1173999999999999</v>
      </c>
      <c r="F36" s="53">
        <v>1.2269792930976999</v>
      </c>
      <c r="G36" s="53">
        <v>0.18703707902634226</v>
      </c>
      <c r="H36" s="55">
        <v>23.540174662685427</v>
      </c>
      <c r="I36" s="85">
        <v>2.4255795972431065</v>
      </c>
      <c r="J36" s="22">
        <v>-0.32001589401318453</v>
      </c>
      <c r="K36" s="10">
        <f t="shared" si="23"/>
        <v>1.4140163721240422</v>
      </c>
      <c r="L36" s="10">
        <f t="shared" si="24"/>
        <v>5.5314163721240419</v>
      </c>
    </row>
    <row r="37" spans="2:13" ht="15.75" x14ac:dyDescent="0.25">
      <c r="B37" s="41" t="s">
        <v>37</v>
      </c>
      <c r="C37" s="47">
        <v>15.135</v>
      </c>
      <c r="D37" s="52">
        <v>10.032299999999999</v>
      </c>
      <c r="E37" s="93">
        <v>4.9512</v>
      </c>
      <c r="F37" s="53">
        <v>1.6835856044453064</v>
      </c>
      <c r="G37" s="53">
        <v>0.23478451896362351</v>
      </c>
      <c r="H37" s="55">
        <v>11.285894650302458</v>
      </c>
      <c r="I37" s="85">
        <v>1.708120155323277</v>
      </c>
      <c r="J37" s="22">
        <v>-0.32001589401318453</v>
      </c>
      <c r="K37" s="10">
        <f t="shared" si="23"/>
        <v>1.9183701234089299</v>
      </c>
      <c r="L37" s="10">
        <f t="shared" si="24"/>
        <v>6.8695701234089297</v>
      </c>
    </row>
    <row r="38" spans="2:13" ht="15.75" x14ac:dyDescent="0.25">
      <c r="B38" s="42" t="s">
        <v>38</v>
      </c>
      <c r="C38" s="47">
        <v>4.6359000000000004</v>
      </c>
      <c r="D38" s="52">
        <v>2.2789999999999999</v>
      </c>
      <c r="E38" s="93">
        <v>2.2988</v>
      </c>
      <c r="F38" s="53">
        <v>1.4503186260478427</v>
      </c>
      <c r="G38" s="53">
        <v>0.17418830505009195</v>
      </c>
      <c r="H38" s="55">
        <v>9.71413479556821</v>
      </c>
      <c r="I38" s="85">
        <v>0.45033757498774668</v>
      </c>
      <c r="J38" s="80">
        <v>-0.3029856615539851</v>
      </c>
      <c r="K38" s="10">
        <f t="shared" si="23"/>
        <v>1.6245069310979345</v>
      </c>
      <c r="L38" s="10">
        <f t="shared" si="24"/>
        <v>3.9233069310979345</v>
      </c>
    </row>
    <row r="39" spans="2:13" ht="15.75" x14ac:dyDescent="0.25">
      <c r="B39" s="42" t="s">
        <v>26</v>
      </c>
      <c r="C39" s="39">
        <v>19.3034</v>
      </c>
      <c r="D39" s="52">
        <v>11.6751</v>
      </c>
      <c r="E39" s="93">
        <v>7.4971000000000005</v>
      </c>
      <c r="F39" s="53">
        <v>2.4377309090909089</v>
      </c>
      <c r="G39" s="53">
        <v>0.3635123062843198</v>
      </c>
      <c r="H39" s="55">
        <v>22.88531964015602</v>
      </c>
      <c r="I39" s="85">
        <v>4.4176447914178771</v>
      </c>
      <c r="J39" s="80">
        <v>-0.3029856615539851</v>
      </c>
      <c r="K39" s="10">
        <f t="shared" si="23"/>
        <v>2.8012432153752287</v>
      </c>
      <c r="L39" s="10">
        <f t="shared" si="24"/>
        <v>10.29834321537523</v>
      </c>
    </row>
    <row r="40" spans="2:13" ht="15.75" x14ac:dyDescent="0.25">
      <c r="B40" s="43" t="s">
        <v>27</v>
      </c>
      <c r="C40" s="39">
        <v>20.031400000000001</v>
      </c>
      <c r="D40" s="52">
        <v>11.956300000000001</v>
      </c>
      <c r="E40" s="93">
        <v>7.5605000000000011</v>
      </c>
      <c r="F40" s="53">
        <v>3.2692590636254515</v>
      </c>
      <c r="G40" s="53">
        <v>0.45884337735094055</v>
      </c>
      <c r="H40" s="55">
        <v>24.619209039547947</v>
      </c>
      <c r="I40" s="85">
        <v>4.9315722395480073</v>
      </c>
      <c r="J40" s="23">
        <v>0.11743877238132332</v>
      </c>
      <c r="K40" s="10">
        <f t="shared" si="23"/>
        <v>3.7281024409763921</v>
      </c>
      <c r="L40" s="10">
        <f t="shared" si="24"/>
        <v>11.288602440976392</v>
      </c>
    </row>
    <row r="41" spans="2:13" ht="15.75" x14ac:dyDescent="0.25">
      <c r="B41" s="43" t="s">
        <v>39</v>
      </c>
      <c r="C41" s="47">
        <v>14.8985</v>
      </c>
      <c r="D41" s="52">
        <v>8.0399999999999991</v>
      </c>
      <c r="E41" s="99">
        <v>6.7202000000000002</v>
      </c>
      <c r="F41" s="54">
        <v>2.557988016411997</v>
      </c>
      <c r="G41" s="54">
        <v>0.36055350169779277</v>
      </c>
      <c r="H41" s="55">
        <v>8.0442355756705073</v>
      </c>
      <c r="I41" s="85">
        <v>1.1984704372412707</v>
      </c>
      <c r="J41" s="23">
        <v>0.11743877238132332</v>
      </c>
      <c r="K41" s="10">
        <f t="shared" si="23"/>
        <v>2.91854151810979</v>
      </c>
      <c r="L41" s="10">
        <f t="shared" si="24"/>
        <v>9.6387415181097893</v>
      </c>
    </row>
    <row r="42" spans="2:13" ht="15.75" x14ac:dyDescent="0.25">
      <c r="B42" s="43" t="s">
        <v>40</v>
      </c>
      <c r="C42" s="47">
        <v>11.488099999999999</v>
      </c>
      <c r="D42" s="52">
        <v>5.2263000000000002</v>
      </c>
      <c r="E42" s="99">
        <v>5.9978999999999996</v>
      </c>
      <c r="F42" s="54">
        <v>2.5449696867061804</v>
      </c>
      <c r="G42" s="54">
        <v>0.46912291153627583</v>
      </c>
      <c r="H42" s="55">
        <v>18.697381077516813</v>
      </c>
      <c r="I42" s="85">
        <v>2.1479738355662086</v>
      </c>
      <c r="J42" s="23">
        <v>0.11743877238132332</v>
      </c>
      <c r="K42" s="10">
        <f t="shared" si="23"/>
        <v>3.0140925982424562</v>
      </c>
      <c r="L42" s="10">
        <f t="shared" si="24"/>
        <v>9.0119925982424558</v>
      </c>
    </row>
    <row r="43" spans="2:13" ht="15.75" x14ac:dyDescent="0.25">
      <c r="B43" s="43" t="s">
        <v>28</v>
      </c>
      <c r="C43" s="39">
        <v>16.980599999999999</v>
      </c>
      <c r="D43" s="52">
        <v>11.644400000000001</v>
      </c>
      <c r="E43" s="99">
        <v>5.0812000000000008</v>
      </c>
      <c r="F43" s="54">
        <v>1.5718154373927942</v>
      </c>
      <c r="G43" s="54">
        <v>0.53364981622151375</v>
      </c>
      <c r="H43" s="55">
        <v>3.6403145586210917</v>
      </c>
      <c r="I43" s="85">
        <v>0.61814725394121306</v>
      </c>
      <c r="J43" s="23">
        <v>0.11743877238132332</v>
      </c>
      <c r="K43" s="10">
        <f t="shared" si="23"/>
        <v>2.1054652536143079</v>
      </c>
      <c r="L43" s="10">
        <f t="shared" si="24"/>
        <v>7.1866652536143087</v>
      </c>
      <c r="M43" s="58"/>
    </row>
    <row r="44" spans="2:13" ht="15.75" x14ac:dyDescent="0.25">
      <c r="B44" s="44" t="s">
        <v>41</v>
      </c>
      <c r="C44" s="47">
        <v>17.649799999999999</v>
      </c>
      <c r="D44" s="52">
        <v>11.0572</v>
      </c>
      <c r="E44" s="99">
        <v>6.5231000000000003</v>
      </c>
      <c r="F44" s="54">
        <v>2.5582620756547048</v>
      </c>
      <c r="G44" s="54">
        <v>0.39221973811833188</v>
      </c>
      <c r="H44" s="55">
        <v>10.31214421915047</v>
      </c>
      <c r="I44" s="85">
        <v>1.8200728303916196</v>
      </c>
      <c r="J44" s="16">
        <v>-4.5718099286610456E-2</v>
      </c>
      <c r="K44" s="10">
        <f t="shared" si="23"/>
        <v>2.9504818137730364</v>
      </c>
      <c r="L44" s="10">
        <f t="shared" si="24"/>
        <v>9.4735818137730377</v>
      </c>
    </row>
    <row r="45" spans="2:13" ht="15.75" x14ac:dyDescent="0.25">
      <c r="B45" s="44" t="s">
        <v>42</v>
      </c>
      <c r="C45" s="47">
        <v>8.8271999999999995</v>
      </c>
      <c r="D45" s="52">
        <v>3.4878999999999998</v>
      </c>
      <c r="E45" s="99">
        <v>5.2497000000000007</v>
      </c>
      <c r="F45" s="54">
        <v>1.7649295506607927</v>
      </c>
      <c r="G45" s="54">
        <v>0.28048507488986779</v>
      </c>
      <c r="H45" s="55">
        <v>21.474368315215646</v>
      </c>
      <c r="I45" s="85">
        <v>1.8955854399207155</v>
      </c>
      <c r="J45" s="16">
        <v>-4.5718099286610456E-2</v>
      </c>
      <c r="K45" s="10">
        <f t="shared" si="23"/>
        <v>2.0454146255506607</v>
      </c>
      <c r="L45" s="10">
        <f t="shared" si="24"/>
        <v>7.2951146255506618</v>
      </c>
    </row>
    <row r="46" spans="2:13" ht="15.75" x14ac:dyDescent="0.25">
      <c r="B46" s="44" t="s">
        <v>30</v>
      </c>
      <c r="C46" s="39">
        <v>15.056900000000001</v>
      </c>
      <c r="D46" s="52">
        <v>10.7902</v>
      </c>
      <c r="E46" s="99">
        <v>3.9233000000000002</v>
      </c>
      <c r="F46" s="54">
        <v>1.5476110139131891</v>
      </c>
      <c r="G46" s="54">
        <v>0.23523687411480473</v>
      </c>
      <c r="H46" s="55">
        <v>6.672019746918191</v>
      </c>
      <c r="I46" s="85">
        <v>1.0045993412737253</v>
      </c>
      <c r="J46" s="16">
        <v>-4.5718099286610456E-2</v>
      </c>
      <c r="K46" s="10">
        <f t="shared" si="23"/>
        <v>1.7828478880279939</v>
      </c>
      <c r="L46" s="10">
        <f t="shared" si="24"/>
        <v>5.7061478880279948</v>
      </c>
    </row>
    <row r="47" spans="2:13" ht="15.75" x14ac:dyDescent="0.25">
      <c r="B47" s="45" t="s">
        <v>31</v>
      </c>
      <c r="C47" s="39">
        <v>12.7844</v>
      </c>
      <c r="D47" s="52">
        <v>7.6037999999999997</v>
      </c>
      <c r="E47" s="99">
        <v>5.0610999999999997</v>
      </c>
      <c r="F47" s="54">
        <v>1.9493750659736113</v>
      </c>
      <c r="G47" s="54">
        <v>0.27809010795681738</v>
      </c>
      <c r="H47" s="55">
        <v>14.312037622727628</v>
      </c>
      <c r="I47" s="85">
        <v>1.8297081378399909</v>
      </c>
      <c r="J47" s="22">
        <v>-0.11251612892623995</v>
      </c>
      <c r="K47" s="10">
        <f t="shared" si="23"/>
        <v>2.2274651739304288</v>
      </c>
      <c r="L47" s="10">
        <f t="shared" si="24"/>
        <v>7.2885651739304285</v>
      </c>
    </row>
    <row r="48" spans="2:13" ht="15.75" x14ac:dyDescent="0.25">
      <c r="B48" s="45" t="s">
        <v>43</v>
      </c>
      <c r="C48" s="47">
        <v>13.1127</v>
      </c>
      <c r="D48" s="52">
        <v>5.6504000000000003</v>
      </c>
      <c r="E48" s="99">
        <v>7.1651000000000007</v>
      </c>
      <c r="F48" s="54">
        <v>1.866181893807128</v>
      </c>
      <c r="G48" s="54">
        <v>0.29737257882304624</v>
      </c>
      <c r="H48" s="55">
        <v>22.158816133088362</v>
      </c>
      <c r="I48" s="85">
        <v>2.9056190830834776</v>
      </c>
      <c r="J48" s="22">
        <v>-0.11251612892623995</v>
      </c>
      <c r="K48" s="10">
        <f>F48+G48</f>
        <v>2.1635544726301741</v>
      </c>
      <c r="L48" s="10">
        <f t="shared" si="24"/>
        <v>9.3286544726301752</v>
      </c>
    </row>
    <row r="49" spans="2:36" ht="15.75" x14ac:dyDescent="0.25">
      <c r="B49" s="45" t="s">
        <v>44</v>
      </c>
      <c r="C49" s="47">
        <v>9.6720000000000006</v>
      </c>
      <c r="D49" s="52">
        <v>3.2014</v>
      </c>
      <c r="E49" s="99">
        <v>6.347500000000001</v>
      </c>
      <c r="F49" s="54">
        <v>2.4818063843895048</v>
      </c>
      <c r="G49" s="54">
        <v>0.46969072653215888</v>
      </c>
      <c r="H49" s="55">
        <v>10.746944131596139</v>
      </c>
      <c r="I49" s="85">
        <v>1.0394444364079787</v>
      </c>
      <c r="J49" s="22">
        <v>-0.11251612892623995</v>
      </c>
      <c r="K49" s="10">
        <f t="shared" si="23"/>
        <v>2.9514971109216637</v>
      </c>
      <c r="L49" s="10">
        <f t="shared" si="24"/>
        <v>9.2989971109216647</v>
      </c>
    </row>
    <row r="50" spans="2:36" ht="15.75" x14ac:dyDescent="0.25">
      <c r="B50" s="45" t="s">
        <v>32</v>
      </c>
      <c r="C50" s="39">
        <v>12.443300000000001</v>
      </c>
      <c r="D50" s="52">
        <v>5.8483000000000001</v>
      </c>
      <c r="E50" s="99">
        <v>6.3918999999999997</v>
      </c>
      <c r="F50" s="54">
        <v>2.5746834467120188</v>
      </c>
      <c r="G50" s="54">
        <v>0.3598969808875932</v>
      </c>
      <c r="H50" s="55">
        <v>27.635177782453074</v>
      </c>
      <c r="I50" s="85">
        <v>3.4387280770039839</v>
      </c>
      <c r="J50" s="22">
        <v>-0.11251612892623995</v>
      </c>
      <c r="K50" s="10">
        <f t="shared" si="23"/>
        <v>2.9345804275996121</v>
      </c>
      <c r="L50" s="10">
        <f t="shared" si="24"/>
        <v>9.3264804275996109</v>
      </c>
    </row>
    <row r="51" spans="2:36" ht="15.75" x14ac:dyDescent="0.25">
      <c r="B51" s="46" t="s">
        <v>33</v>
      </c>
      <c r="C51" s="39">
        <v>12.441000000000001</v>
      </c>
      <c r="D51" s="52">
        <v>5.2618</v>
      </c>
      <c r="E51" s="99">
        <v>7.0831999999999997</v>
      </c>
      <c r="F51" s="54">
        <v>1.7076991896272284</v>
      </c>
      <c r="G51" s="54">
        <v>0.8784301134521878</v>
      </c>
      <c r="H51" s="55">
        <v>6.3947586970563393</v>
      </c>
      <c r="I51" s="85">
        <v>0.79557192950077915</v>
      </c>
      <c r="J51" s="24">
        <v>-4.9570413884485784E-2</v>
      </c>
      <c r="K51" s="10">
        <f t="shared" si="23"/>
        <v>2.5861293030794164</v>
      </c>
      <c r="L51" s="10">
        <f t="shared" si="24"/>
        <v>9.669329303079417</v>
      </c>
    </row>
    <row r="52" spans="2:36" ht="15.75" x14ac:dyDescent="0.25">
      <c r="B52" s="46" t="s">
        <v>45</v>
      </c>
      <c r="C52" s="47">
        <v>13.8108</v>
      </c>
      <c r="D52" s="52">
        <v>6.0823999999999998</v>
      </c>
      <c r="E52" s="99">
        <v>7.6526000000000005</v>
      </c>
      <c r="F52" s="54">
        <v>3.3874389845027637</v>
      </c>
      <c r="G52" s="54">
        <v>0.48970952418035985</v>
      </c>
      <c r="H52" s="55">
        <v>19.608858255547958</v>
      </c>
      <c r="I52" s="85">
        <v>2.7081401959572173</v>
      </c>
      <c r="J52" s="24">
        <v>-4.9570413884485784E-2</v>
      </c>
      <c r="K52" s="10">
        <f t="shared" si="23"/>
        <v>3.8771485086831237</v>
      </c>
      <c r="L52" s="10">
        <f t="shared" si="24"/>
        <v>11.529748508683124</v>
      </c>
    </row>
    <row r="53" spans="2:36" ht="15.75" x14ac:dyDescent="0.25">
      <c r="B53" s="46" t="s">
        <v>34</v>
      </c>
      <c r="C53" s="39">
        <v>13.622999999999999</v>
      </c>
      <c r="D53" s="52">
        <v>7.8046999999999995</v>
      </c>
      <c r="E53" s="99">
        <v>5.5801999999999996</v>
      </c>
      <c r="F53" s="54">
        <v>1.6979084533737685</v>
      </c>
      <c r="G53" s="54">
        <v>0.28163472327520855</v>
      </c>
      <c r="H53" s="55">
        <v>12.538769690746875</v>
      </c>
      <c r="I53" s="85">
        <v>1.7081565949704467</v>
      </c>
      <c r="J53" s="24">
        <v>-4.9570413884485784E-2</v>
      </c>
      <c r="K53" s="10">
        <f t="shared" si="23"/>
        <v>1.9795431766489771</v>
      </c>
      <c r="L53" s="10">
        <f t="shared" si="24"/>
        <v>7.5597431766489773</v>
      </c>
    </row>
    <row r="55" spans="2:36" x14ac:dyDescent="0.25">
      <c r="N55" s="9"/>
      <c r="O55" s="104" t="s">
        <v>90</v>
      </c>
      <c r="P55" s="104"/>
      <c r="Q55" s="104"/>
      <c r="R55" s="104" t="s">
        <v>91</v>
      </c>
      <c r="S55" s="104"/>
      <c r="T55" s="104"/>
      <c r="U55" s="104" t="s">
        <v>92</v>
      </c>
      <c r="V55" s="104"/>
      <c r="W55" s="104"/>
      <c r="X55" s="104" t="s">
        <v>51</v>
      </c>
      <c r="Y55" s="104"/>
      <c r="Z55" s="104"/>
      <c r="AA55" s="104" t="s">
        <v>73</v>
      </c>
      <c r="AB55" s="104"/>
      <c r="AC55" s="104"/>
      <c r="AD55" s="104" t="s">
        <v>74</v>
      </c>
      <c r="AE55" s="104"/>
      <c r="AF55" s="104"/>
    </row>
    <row r="56" spans="2:36" ht="15.75" x14ac:dyDescent="0.25">
      <c r="N56" s="9" t="s">
        <v>47</v>
      </c>
      <c r="O56" s="9" t="s">
        <v>87</v>
      </c>
      <c r="P56" s="9" t="s">
        <v>88</v>
      </c>
      <c r="Q56" s="81" t="s">
        <v>89</v>
      </c>
      <c r="R56" s="9" t="s">
        <v>87</v>
      </c>
      <c r="S56" s="9" t="s">
        <v>88</v>
      </c>
      <c r="T56" s="81" t="s">
        <v>89</v>
      </c>
      <c r="U56" s="9" t="s">
        <v>87</v>
      </c>
      <c r="V56" s="9" t="s">
        <v>88</v>
      </c>
      <c r="W56" s="81" t="s">
        <v>89</v>
      </c>
      <c r="X56" s="9" t="s">
        <v>87</v>
      </c>
      <c r="Y56" s="9" t="s">
        <v>88</v>
      </c>
      <c r="Z56" s="81" t="s">
        <v>89</v>
      </c>
      <c r="AA56" s="9" t="s">
        <v>87</v>
      </c>
      <c r="AB56" s="9" t="s">
        <v>88</v>
      </c>
      <c r="AC56" s="81" t="s">
        <v>89</v>
      </c>
      <c r="AD56" s="9" t="s">
        <v>87</v>
      </c>
      <c r="AE56" s="9" t="s">
        <v>88</v>
      </c>
      <c r="AF56" s="81" t="s">
        <v>89</v>
      </c>
      <c r="AG56" s="60" t="s">
        <v>69</v>
      </c>
    </row>
    <row r="57" spans="2:36" x14ac:dyDescent="0.25">
      <c r="N57" s="38" t="s">
        <v>75</v>
      </c>
      <c r="O57" s="11">
        <f>D5</f>
        <v>25.384799999999998</v>
      </c>
      <c r="P57" s="11">
        <f>D4</f>
        <v>44.028299999999994</v>
      </c>
      <c r="Q57" s="91">
        <f>(O57-P57)/P57</f>
        <v>-0.42344355789344579</v>
      </c>
      <c r="R57" s="11">
        <f>E5</f>
        <v>2.0256249999999998</v>
      </c>
      <c r="S57" s="11">
        <f>E4</f>
        <v>2.3685</v>
      </c>
      <c r="T57" s="91">
        <f>(R57-S57)/S57</f>
        <v>-0.14476461895714599</v>
      </c>
      <c r="U57" s="11">
        <f>F5</f>
        <v>0.79229075529080606</v>
      </c>
      <c r="V57" s="11">
        <f>F4</f>
        <v>0.95561165589832309</v>
      </c>
      <c r="W57" s="91">
        <f>(U57-V57)/V57</f>
        <v>-0.17090718766294993</v>
      </c>
      <c r="X57" s="11">
        <f>G5</f>
        <v>0.12877571176566063</v>
      </c>
      <c r="Y57" s="11">
        <f>G4</f>
        <v>0.16000831182380906</v>
      </c>
      <c r="Z57" s="91">
        <f t="shared" ref="Z57:Z67" si="25">(X57-Y57)/Y57</f>
        <v>-0.19519361027032006</v>
      </c>
      <c r="AA57" s="11">
        <f>K5</f>
        <v>0.92106646705646666</v>
      </c>
      <c r="AB57" s="11">
        <f>K4</f>
        <v>1.1156199677221321</v>
      </c>
      <c r="AC57" s="87">
        <f t="shared" ref="AC57:AC67" si="26">(AA57-AB57)/AB57</f>
        <v>-0.17439047910096475</v>
      </c>
      <c r="AD57" s="11">
        <f>L5</f>
        <v>2.9466914670564668</v>
      </c>
      <c r="AE57" s="11">
        <f>L4</f>
        <v>3.4841199677221319</v>
      </c>
      <c r="AF57" s="87">
        <f t="shared" ref="AF57:AF67" si="27">(AD57-AE57)/AE57</f>
        <v>-0.15425085979947709</v>
      </c>
      <c r="AG57" s="69">
        <v>-0.63264271038860498</v>
      </c>
      <c r="AI57" s="58"/>
      <c r="AJ57" s="58"/>
    </row>
    <row r="58" spans="2:36" x14ac:dyDescent="0.25">
      <c r="N58" s="38" t="s">
        <v>76</v>
      </c>
      <c r="O58" s="11">
        <f>D6</f>
        <v>13.639100000000001</v>
      </c>
      <c r="P58" s="11">
        <f>D7</f>
        <v>27.388499999999997</v>
      </c>
      <c r="Q58" s="91">
        <f>(O58-P58)/P58</f>
        <v>-0.5020136188546287</v>
      </c>
      <c r="R58" s="11">
        <f>E6</f>
        <v>0.77839999999999998</v>
      </c>
      <c r="S58" s="11">
        <f>E7</f>
        <v>2.0897999999999999</v>
      </c>
      <c r="T58" s="91">
        <f>(R58-S58)/S58</f>
        <v>-0.62752416499186525</v>
      </c>
      <c r="U58" s="11">
        <f>F6</f>
        <v>0.27109849572500783</v>
      </c>
      <c r="V58" s="11">
        <f>F7</f>
        <v>0.80098725750566646</v>
      </c>
      <c r="W58" s="91">
        <f t="shared" ref="W58:W67" si="28">(U58-V58)/V58</f>
        <v>-0.66154455868720241</v>
      </c>
      <c r="X58" s="11">
        <f>G6</f>
        <v>4.3028917050452489E-2</v>
      </c>
      <c r="Y58" s="11">
        <f>G7</f>
        <v>0.12962202535912964</v>
      </c>
      <c r="Z58" s="91">
        <f>(X58-Y58)/Y58</f>
        <v>-0.66804316680566478</v>
      </c>
      <c r="AA58" s="11">
        <f>K5</f>
        <v>0.92106646705646666</v>
      </c>
      <c r="AB58" s="11">
        <f>K7</f>
        <v>0.93060928286479605</v>
      </c>
      <c r="AC58" s="87">
        <f t="shared" si="26"/>
        <v>-1.025437418693342E-2</v>
      </c>
      <c r="AD58" s="11">
        <f>L5</f>
        <v>2.9466914670564668</v>
      </c>
      <c r="AE58" s="11">
        <f>L7</f>
        <v>3.0204092828647959</v>
      </c>
      <c r="AF58" s="87">
        <f t="shared" si="27"/>
        <v>-2.4406565105775772E-2</v>
      </c>
      <c r="AG58" s="69">
        <v>-0.25216621692443686</v>
      </c>
    </row>
    <row r="59" spans="2:36" x14ac:dyDescent="0.25">
      <c r="N59" s="41" t="s">
        <v>77</v>
      </c>
      <c r="O59" s="11">
        <f>D9</f>
        <v>68.053600000000003</v>
      </c>
      <c r="P59" s="11">
        <f>D8</f>
        <v>45.276400000000002</v>
      </c>
      <c r="Q59" s="91">
        <f t="shared" ref="Q59:Q67" si="29">(O59-P59)/P59</f>
        <v>0.50307003206968748</v>
      </c>
      <c r="R59" s="11">
        <f>E9</f>
        <v>3.5653000000000001</v>
      </c>
      <c r="S59" s="11">
        <f>E8</f>
        <v>2.1161000000000003</v>
      </c>
      <c r="T59" s="91">
        <f t="shared" ref="T59:T67" si="30">(R59-S59)/S59</f>
        <v>0.68484476158971674</v>
      </c>
      <c r="U59" s="11">
        <f>F9</f>
        <v>1.1804382500123338</v>
      </c>
      <c r="V59" s="11">
        <f>F8</f>
        <v>0.85640371307185381</v>
      </c>
      <c r="W59" s="91">
        <f t="shared" si="28"/>
        <v>0.37836657174008881</v>
      </c>
      <c r="X59" s="11">
        <f>G9</f>
        <v>0.19838337462369771</v>
      </c>
      <c r="Y59" s="11">
        <f>G8</f>
        <v>0.13238380964895011</v>
      </c>
      <c r="Z59" s="91">
        <f t="shared" si="25"/>
        <v>0.49854710443643002</v>
      </c>
      <c r="AA59" s="11">
        <f>K9</f>
        <v>1.3788216246360316</v>
      </c>
      <c r="AB59" s="11">
        <f>K8</f>
        <v>0.98878752272080395</v>
      </c>
      <c r="AC59" s="87">
        <f t="shared" si="26"/>
        <v>0.39445694140839044</v>
      </c>
      <c r="AD59" s="11">
        <f>L9</f>
        <v>4.9441216246360318</v>
      </c>
      <c r="AE59" s="11">
        <f>L8</f>
        <v>3.1048875227208041</v>
      </c>
      <c r="AF59" s="87">
        <f t="shared" si="27"/>
        <v>0.59236738479451001</v>
      </c>
      <c r="AG59" s="69">
        <v>7.0360183713265176E-2</v>
      </c>
    </row>
    <row r="60" spans="2:36" x14ac:dyDescent="0.25">
      <c r="N60" s="42" t="s">
        <v>78</v>
      </c>
      <c r="O60" s="11">
        <f>D10</f>
        <v>43.554200000000002</v>
      </c>
      <c r="P60" s="11">
        <f>D11</f>
        <v>36.733499999999999</v>
      </c>
      <c r="Q60" s="91">
        <f t="shared" si="29"/>
        <v>0.18568064573209747</v>
      </c>
      <c r="R60" s="11">
        <f>E10</f>
        <v>3.5529000000000002</v>
      </c>
      <c r="S60" s="11">
        <f>E11</f>
        <v>1.8083</v>
      </c>
      <c r="T60" s="91">
        <f t="shared" si="30"/>
        <v>0.9647735442127966</v>
      </c>
      <c r="U60" s="11">
        <f>F10</f>
        <v>1.3326982561237131</v>
      </c>
      <c r="V60" s="11">
        <f>F11</f>
        <v>0.72662826606468844</v>
      </c>
      <c r="W60" s="91">
        <f t="shared" si="28"/>
        <v>0.83408534785112387</v>
      </c>
      <c r="X60" s="11">
        <f>G10</f>
        <v>0.23269804300815269</v>
      </c>
      <c r="Y60" s="11">
        <f>G11</f>
        <v>0.12090681526084991</v>
      </c>
      <c r="Z60" s="91">
        <f t="shared" si="25"/>
        <v>0.9246065038279212</v>
      </c>
      <c r="AA60" s="11">
        <f>K10</f>
        <v>1.5653962991318657</v>
      </c>
      <c r="AB60" s="11">
        <f>K11</f>
        <v>0.84753508132553834</v>
      </c>
      <c r="AC60" s="87">
        <f t="shared" si="26"/>
        <v>0.84699882473725807</v>
      </c>
      <c r="AD60" s="11">
        <f>L10</f>
        <v>5.1182962991318659</v>
      </c>
      <c r="AE60" s="11">
        <f>L11</f>
        <v>2.6558350813255385</v>
      </c>
      <c r="AF60" s="87">
        <f t="shared" si="27"/>
        <v>0.92718905444132571</v>
      </c>
      <c r="AG60" s="69">
        <v>-0.18146998704026138</v>
      </c>
    </row>
    <row r="61" spans="2:36" x14ac:dyDescent="0.25">
      <c r="N61" s="43" t="s">
        <v>79</v>
      </c>
      <c r="O61" s="11">
        <f>D13</f>
        <v>29.5212</v>
      </c>
      <c r="P61" s="11">
        <f>D12</f>
        <v>49.902200000000001</v>
      </c>
      <c r="Q61" s="91">
        <f t="shared" si="29"/>
        <v>-0.40841886730444749</v>
      </c>
      <c r="R61" s="11">
        <f>E13</f>
        <v>2.1690999999999998</v>
      </c>
      <c r="S61" s="11">
        <f>E12</f>
        <v>4.6973000000000003</v>
      </c>
      <c r="T61" s="91">
        <f t="shared" si="30"/>
        <v>-0.53822408617716566</v>
      </c>
      <c r="U61" s="11">
        <f>F13</f>
        <v>0.87177868746086373</v>
      </c>
      <c r="V61" s="11">
        <f>F12</f>
        <v>1.8501772853971479</v>
      </c>
      <c r="W61" s="91">
        <f t="shared" si="28"/>
        <v>-0.52881343083090926</v>
      </c>
      <c r="X61" s="11">
        <f>G13</f>
        <v>0.14591900352662143</v>
      </c>
      <c r="Y61" s="11">
        <f>G12</f>
        <v>0.32174543062421551</v>
      </c>
      <c r="Z61" s="91">
        <f t="shared" si="25"/>
        <v>-0.5464768427525909</v>
      </c>
      <c r="AA61" s="11">
        <f>K13</f>
        <v>1.0176976909874851</v>
      </c>
      <c r="AB61" s="11">
        <f>K12</f>
        <v>2.1719227160213634</v>
      </c>
      <c r="AC61" s="87">
        <f t="shared" si="26"/>
        <v>-0.53143006264433079</v>
      </c>
      <c r="AD61" s="11">
        <f>L13</f>
        <v>3.1867976909874849</v>
      </c>
      <c r="AE61" s="11">
        <f>L12</f>
        <v>6.8692227160213637</v>
      </c>
      <c r="AF61" s="87">
        <f t="shared" si="27"/>
        <v>-0.53607594006891224</v>
      </c>
      <c r="AG61" s="69">
        <v>-0.52597353469146801</v>
      </c>
    </row>
    <row r="62" spans="2:36" x14ac:dyDescent="0.25">
      <c r="N62" s="43" t="s">
        <v>80</v>
      </c>
      <c r="O62" s="11">
        <f>D14</f>
        <v>22.049499999999998</v>
      </c>
      <c r="P62" s="11">
        <f>D15</f>
        <v>24.480800000000002</v>
      </c>
      <c r="Q62" s="91">
        <f t="shared" si="29"/>
        <v>-9.9314564883500683E-2</v>
      </c>
      <c r="R62" s="11">
        <f>E14</f>
        <v>2.0576000000000003</v>
      </c>
      <c r="S62" s="11">
        <f>E15</f>
        <v>2.8880999999999997</v>
      </c>
      <c r="T62" s="91">
        <f t="shared" si="30"/>
        <v>-0.28755929503826028</v>
      </c>
      <c r="U62" s="11">
        <f>F14</f>
        <v>0.68333814948260607</v>
      </c>
      <c r="V62" s="11">
        <f>F15</f>
        <v>1.2831694146713353</v>
      </c>
      <c r="W62" s="91">
        <f t="shared" si="28"/>
        <v>-0.46746069406771751</v>
      </c>
      <c r="X62" s="11">
        <f>G14</f>
        <v>0.1089397532643475</v>
      </c>
      <c r="Y62" s="11">
        <f>G15</f>
        <v>0.22065374815008071</v>
      </c>
      <c r="Z62" s="91">
        <f t="shared" si="25"/>
        <v>-0.50628641399623708</v>
      </c>
      <c r="AA62" s="11">
        <f>K14</f>
        <v>0.79227790274695353</v>
      </c>
      <c r="AB62" s="11">
        <f>K15</f>
        <v>1.503823162821416</v>
      </c>
      <c r="AC62" s="87">
        <f t="shared" si="26"/>
        <v>-0.47315753451987547</v>
      </c>
      <c r="AD62" s="11">
        <f>L14</f>
        <v>2.8498779027469543</v>
      </c>
      <c r="AE62" s="11">
        <f>L15</f>
        <v>4.3919231628214161</v>
      </c>
      <c r="AF62" s="87">
        <f t="shared" si="27"/>
        <v>-0.35110934388110659</v>
      </c>
      <c r="AG62" s="69">
        <v>2.0493574298844346E-2</v>
      </c>
    </row>
    <row r="63" spans="2:36" x14ac:dyDescent="0.25">
      <c r="N63" s="44" t="s">
        <v>81</v>
      </c>
      <c r="O63" s="11">
        <f>D17</f>
        <v>59.076099999999997</v>
      </c>
      <c r="P63" s="11">
        <f>D16</f>
        <v>58.877499999999998</v>
      </c>
      <c r="Q63" s="91">
        <f t="shared" si="29"/>
        <v>3.3731051760010023E-3</v>
      </c>
      <c r="R63" s="11">
        <f>E17</f>
        <v>3.7168999999999999</v>
      </c>
      <c r="S63" s="11">
        <f>E16</f>
        <v>4.4638000000000009</v>
      </c>
      <c r="T63" s="91">
        <f t="shared" si="30"/>
        <v>-0.1673238048299657</v>
      </c>
      <c r="U63" s="11">
        <f>F17</f>
        <v>1.4355807245882688</v>
      </c>
      <c r="V63" s="11">
        <f>F16</f>
        <v>1.7758675553185828</v>
      </c>
      <c r="W63" s="91">
        <f t="shared" si="28"/>
        <v>-0.1916172350303838</v>
      </c>
      <c r="X63" s="11">
        <f>G17</f>
        <v>0.25350487407165828</v>
      </c>
      <c r="Y63" s="11">
        <f>G16</f>
        <v>0.32472434373056097</v>
      </c>
      <c r="Z63" s="91">
        <f t="shared" si="25"/>
        <v>-0.21932285347228794</v>
      </c>
      <c r="AA63" s="11">
        <f>K17</f>
        <v>1.6890855986599271</v>
      </c>
      <c r="AB63" s="11">
        <f>K16</f>
        <v>2.1005918990491437</v>
      </c>
      <c r="AC63" s="87">
        <f t="shared" si="26"/>
        <v>-0.19590016536552837</v>
      </c>
      <c r="AD63" s="11">
        <f>L17</f>
        <v>5.4059855986599272</v>
      </c>
      <c r="AE63" s="11">
        <f>L16</f>
        <v>6.564391899049145</v>
      </c>
      <c r="AF63" s="87">
        <f t="shared" si="27"/>
        <v>-0.17646818139499157</v>
      </c>
      <c r="AG63" s="69">
        <v>-0.4688084854749065</v>
      </c>
    </row>
    <row r="64" spans="2:36" x14ac:dyDescent="0.25">
      <c r="N64" s="44" t="s">
        <v>82</v>
      </c>
      <c r="O64" s="11">
        <f>D18</f>
        <v>26.549900000000001</v>
      </c>
      <c r="P64" s="11">
        <f>D19</f>
        <v>30.0379</v>
      </c>
      <c r="Q64" s="91">
        <f t="shared" si="29"/>
        <v>-0.11611996843987095</v>
      </c>
      <c r="R64" s="11">
        <f>E18</f>
        <v>2.5842999999999998</v>
      </c>
      <c r="S64" s="11">
        <f>E19</f>
        <v>1.6659000000000002</v>
      </c>
      <c r="T64" s="91">
        <f t="shared" si="30"/>
        <v>0.55129359505372444</v>
      </c>
      <c r="U64" s="11">
        <f>F18</f>
        <v>0.92163992573743703</v>
      </c>
      <c r="V64" s="11">
        <f>F19</f>
        <v>0.74122198472203027</v>
      </c>
      <c r="W64" s="91">
        <f t="shared" si="28"/>
        <v>0.24340608445804029</v>
      </c>
      <c r="X64" s="11">
        <f>G18</f>
        <v>0.17018552264393186</v>
      </c>
      <c r="Y64" s="11">
        <f>G19</f>
        <v>0.12314691966104313</v>
      </c>
      <c r="Z64" s="91">
        <f t="shared" si="25"/>
        <v>0.38197141359573233</v>
      </c>
      <c r="AA64" s="11">
        <f>K18</f>
        <v>1.091825448381369</v>
      </c>
      <c r="AB64" s="11">
        <f>K19</f>
        <v>0.86436890438307334</v>
      </c>
      <c r="AC64" s="87">
        <f t="shared" si="26"/>
        <v>0.26314753208369795</v>
      </c>
      <c r="AD64" s="11">
        <f>L18</f>
        <v>3.6761254483813683</v>
      </c>
      <c r="AE64" s="11">
        <f>L19</f>
        <v>2.5302689043830733</v>
      </c>
      <c r="AF64" s="87">
        <f t="shared" si="27"/>
        <v>0.45285959212215676</v>
      </c>
      <c r="AG64" s="69">
        <v>-0.45240919340255326</v>
      </c>
    </row>
    <row r="65" spans="14:33" x14ac:dyDescent="0.25">
      <c r="N65" s="45" t="s">
        <v>83</v>
      </c>
      <c r="O65" s="11">
        <f>D21</f>
        <v>23.637300000000003</v>
      </c>
      <c r="P65" s="11">
        <f>D20</f>
        <v>20.923299999999998</v>
      </c>
      <c r="Q65" s="91">
        <f t="shared" si="29"/>
        <v>0.12971185233686874</v>
      </c>
      <c r="R65" s="11">
        <f>E21</f>
        <v>1.5417999999999998</v>
      </c>
      <c r="S65" s="11">
        <f>E20</f>
        <v>0.84810000000000008</v>
      </c>
      <c r="T65" s="91">
        <f t="shared" si="30"/>
        <v>0.81794599693432346</v>
      </c>
      <c r="U65" s="11">
        <f>F21</f>
        <v>0.52293678755228434</v>
      </c>
      <c r="V65" s="11">
        <f>F20</f>
        <v>0.27754676667362871</v>
      </c>
      <c r="W65" s="91">
        <f t="shared" si="28"/>
        <v>0.88413936079901567</v>
      </c>
      <c r="X65" s="11">
        <f>G21</f>
        <v>8.7751258894774364E-2</v>
      </c>
      <c r="Y65" s="11">
        <f>G20</f>
        <v>4.2238846068331719E-2</v>
      </c>
      <c r="Z65" s="91">
        <f t="shared" si="25"/>
        <v>1.0775013302402989</v>
      </c>
      <c r="AA65" s="11">
        <f>K21</f>
        <v>0.61068804644705876</v>
      </c>
      <c r="AB65" s="11">
        <f>K20</f>
        <v>0.31978561274196043</v>
      </c>
      <c r="AC65" s="87">
        <f t="shared" si="26"/>
        <v>0.9096795544076951</v>
      </c>
      <c r="AD65" s="11">
        <f>L21</f>
        <v>2.1524880464470586</v>
      </c>
      <c r="AE65" s="11">
        <f>L20</f>
        <v>1.1678856127419603</v>
      </c>
      <c r="AF65" s="87">
        <f t="shared" si="27"/>
        <v>0.84306410059581938</v>
      </c>
      <c r="AG65" s="69">
        <v>3.5291526914175813</v>
      </c>
    </row>
    <row r="66" spans="14:33" x14ac:dyDescent="0.25">
      <c r="N66" s="45" t="s">
        <v>84</v>
      </c>
      <c r="O66" s="11">
        <f>D22</f>
        <v>13.130300000000002</v>
      </c>
      <c r="P66" s="11">
        <f>D23</f>
        <v>15.7163</v>
      </c>
      <c r="Q66" s="91">
        <f t="shared" si="29"/>
        <v>-0.16454254500104976</v>
      </c>
      <c r="R66" s="11">
        <f>E22</f>
        <v>1.5490999999999999</v>
      </c>
      <c r="S66" s="11">
        <f>E23</f>
        <v>1.2909999999999999</v>
      </c>
      <c r="T66" s="91">
        <f t="shared" si="30"/>
        <v>0.19992254066615028</v>
      </c>
      <c r="U66" s="11">
        <f>F22</f>
        <v>0.53723943237030414</v>
      </c>
      <c r="V66" s="11">
        <f>F23</f>
        <v>0.43786631137597964</v>
      </c>
      <c r="W66" s="91">
        <f t="shared" si="28"/>
        <v>0.22694854208365087</v>
      </c>
      <c r="X66" s="11">
        <f>G22</f>
        <v>7.6598708923253711E-2</v>
      </c>
      <c r="Y66" s="11">
        <f>G23</f>
        <v>6.5591352842813269E-2</v>
      </c>
      <c r="Z66" s="91">
        <f t="shared" si="25"/>
        <v>0.16781718326223696</v>
      </c>
      <c r="AA66" s="11">
        <f>K22</f>
        <v>0.61383814129355785</v>
      </c>
      <c r="AB66" s="11">
        <f>K23</f>
        <v>0.5034576642187929</v>
      </c>
      <c r="AC66" s="87">
        <f t="shared" si="26"/>
        <v>0.21924480431942683</v>
      </c>
      <c r="AD66" s="11">
        <f>L22</f>
        <v>2.1629381412935578</v>
      </c>
      <c r="AE66" s="11">
        <f>L23</f>
        <v>1.794457664218793</v>
      </c>
      <c r="AF66" s="87">
        <f t="shared" si="27"/>
        <v>0.20534364472464756</v>
      </c>
      <c r="AG66" s="69">
        <v>0.19587801447599956</v>
      </c>
    </row>
    <row r="67" spans="14:33" x14ac:dyDescent="0.25">
      <c r="N67" s="46" t="s">
        <v>85</v>
      </c>
      <c r="O67" s="11">
        <f>D25</f>
        <v>29.733700000000002</v>
      </c>
      <c r="P67" s="11">
        <f>D26</f>
        <v>33.042800000000007</v>
      </c>
      <c r="Q67" s="91">
        <f t="shared" si="29"/>
        <v>-0.10014587141525548</v>
      </c>
      <c r="R67" s="11">
        <f>E25</f>
        <v>1.4417</v>
      </c>
      <c r="S67" s="11">
        <f>E26</f>
        <v>1.8968000000000003</v>
      </c>
      <c r="T67" s="91">
        <f t="shared" si="30"/>
        <v>-0.23993040911008026</v>
      </c>
      <c r="U67" s="11">
        <f>F25</f>
        <v>0.516485369308475</v>
      </c>
      <c r="V67" s="11">
        <f>F26</f>
        <v>0.62089966474505043</v>
      </c>
      <c r="W67" s="91">
        <f t="shared" si="28"/>
        <v>-0.16816613273490705</v>
      </c>
      <c r="X67" s="11">
        <f>G25</f>
        <v>8.0302038778309603E-2</v>
      </c>
      <c r="Y67" s="11">
        <f>G26</f>
        <v>0.10207224320241665</v>
      </c>
      <c r="Z67" s="91">
        <f t="shared" si="25"/>
        <v>-0.21328231594690392</v>
      </c>
      <c r="AA67" s="11">
        <f>K25</f>
        <v>0.59678740808678454</v>
      </c>
      <c r="AB67" s="11">
        <f>K26</f>
        <v>0.72297190794746702</v>
      </c>
      <c r="AC67" s="87">
        <f t="shared" si="26"/>
        <v>-0.17453582701286835</v>
      </c>
      <c r="AD67" s="11">
        <f>L25</f>
        <v>2.0384874080867847</v>
      </c>
      <c r="AE67" s="11">
        <f>L26</f>
        <v>2.6197719079474671</v>
      </c>
      <c r="AF67" s="87">
        <f t="shared" si="27"/>
        <v>-0.22188362967679343</v>
      </c>
      <c r="AG67" s="69">
        <v>-0.51398019451713794</v>
      </c>
    </row>
    <row r="69" spans="14:33" x14ac:dyDescent="0.25">
      <c r="O69" s="104" t="s">
        <v>90</v>
      </c>
      <c r="P69" s="104"/>
      <c r="Q69" s="104"/>
      <c r="R69" s="104" t="s">
        <v>91</v>
      </c>
      <c r="S69" s="104"/>
      <c r="T69" s="104"/>
      <c r="U69" s="104" t="s">
        <v>92</v>
      </c>
      <c r="V69" s="104"/>
      <c r="W69" s="104"/>
      <c r="X69" s="104" t="s">
        <v>51</v>
      </c>
      <c r="Y69" s="104"/>
      <c r="Z69" s="104"/>
      <c r="AA69" s="104" t="s">
        <v>73</v>
      </c>
      <c r="AB69" s="104"/>
      <c r="AC69" s="104"/>
      <c r="AD69" s="104" t="s">
        <v>74</v>
      </c>
      <c r="AE69" s="104"/>
      <c r="AF69" s="104"/>
    </row>
    <row r="70" spans="14:33" ht="15.75" x14ac:dyDescent="0.25">
      <c r="N70" s="9" t="s">
        <v>52</v>
      </c>
      <c r="O70" s="9" t="s">
        <v>87</v>
      </c>
      <c r="P70" s="9" t="s">
        <v>88</v>
      </c>
      <c r="Q70" s="81" t="s">
        <v>89</v>
      </c>
      <c r="R70" s="9" t="s">
        <v>87</v>
      </c>
      <c r="S70" s="9" t="s">
        <v>88</v>
      </c>
      <c r="T70" s="81" t="s">
        <v>89</v>
      </c>
      <c r="U70" s="9" t="s">
        <v>87</v>
      </c>
      <c r="V70" s="9" t="s">
        <v>88</v>
      </c>
      <c r="W70" s="81" t="s">
        <v>89</v>
      </c>
      <c r="X70" s="9" t="s">
        <v>87</v>
      </c>
      <c r="Y70" s="9" t="s">
        <v>88</v>
      </c>
      <c r="Z70" s="81" t="s">
        <v>89</v>
      </c>
      <c r="AA70" s="9" t="s">
        <v>87</v>
      </c>
      <c r="AB70" s="9" t="s">
        <v>88</v>
      </c>
      <c r="AC70" s="81" t="s">
        <v>89</v>
      </c>
      <c r="AD70" s="9" t="s">
        <v>87</v>
      </c>
      <c r="AE70" s="9" t="s">
        <v>88</v>
      </c>
      <c r="AF70" s="81" t="s">
        <v>89</v>
      </c>
      <c r="AG70" s="60" t="s">
        <v>69</v>
      </c>
    </row>
    <row r="71" spans="14:33" x14ac:dyDescent="0.25">
      <c r="N71" s="38" t="s">
        <v>75</v>
      </c>
      <c r="O71" s="11">
        <f>D33</f>
        <v>5.9234000000000009</v>
      </c>
      <c r="P71" s="86">
        <f>D32</f>
        <v>5.7880000000000003</v>
      </c>
      <c r="Q71" s="91">
        <f>(O71-P71)/P71</f>
        <v>2.3393227366966245E-2</v>
      </c>
      <c r="R71" s="11">
        <f>E33</f>
        <v>6.4890000000000008</v>
      </c>
      <c r="S71" s="86">
        <f>E32</f>
        <v>5.3543000000000003</v>
      </c>
      <c r="T71" s="91">
        <f>(R71-S71)/S71</f>
        <v>0.21192312720617082</v>
      </c>
      <c r="U71" s="11">
        <f>F33</f>
        <v>1.640225407532321</v>
      </c>
      <c r="V71" s="86">
        <f>F32</f>
        <v>1.3886876520681266</v>
      </c>
      <c r="W71" s="91">
        <f>(U71-V71)/V71</f>
        <v>0.18113342844921793</v>
      </c>
      <c r="X71" s="11">
        <f>G33</f>
        <v>0.23979426644182111</v>
      </c>
      <c r="Y71" s="86">
        <f>G32</f>
        <v>0.20310881995133825</v>
      </c>
      <c r="Z71" s="87">
        <f>(X71-Y71)/Y71</f>
        <v>0.18061966240201743</v>
      </c>
      <c r="AA71" s="11">
        <f>K33</f>
        <v>1.8800196739741422</v>
      </c>
      <c r="AB71" s="86">
        <f>K32</f>
        <v>1.5917964720194648</v>
      </c>
      <c r="AC71" s="87">
        <f>(AA71-AB71)/AB71</f>
        <v>0.18106787332492144</v>
      </c>
      <c r="AD71" s="11">
        <f>L33</f>
        <v>8.3690196739741438</v>
      </c>
      <c r="AE71" s="86">
        <f>L32</f>
        <v>6.9460964720194651</v>
      </c>
      <c r="AF71" s="87">
        <f>(AD71-AE71)/AE71</f>
        <v>0.20485220838589746</v>
      </c>
      <c r="AG71" s="89">
        <v>0.46604876018608732</v>
      </c>
    </row>
    <row r="72" spans="14:33" x14ac:dyDescent="0.25">
      <c r="N72" s="38" t="s">
        <v>76</v>
      </c>
      <c r="O72" s="11">
        <f>D34</f>
        <v>8.3877800000000011</v>
      </c>
      <c r="P72" s="86">
        <f>D35</f>
        <v>3.0990000000000002</v>
      </c>
      <c r="Q72" s="91">
        <f>(O72-P72)/P72</f>
        <v>1.7066085834140048</v>
      </c>
      <c r="R72" s="11">
        <f>E34</f>
        <v>7.9660000000000002</v>
      </c>
      <c r="S72" s="86">
        <f>E35</f>
        <v>5.3919000000000006</v>
      </c>
      <c r="T72" s="91">
        <f t="shared" ref="T72:T80" si="31">(R72-S72)/S72</f>
        <v>0.47740128711585883</v>
      </c>
      <c r="U72" s="11">
        <f>F34</f>
        <v>2.7887087546877027</v>
      </c>
      <c r="V72" s="86">
        <f>F35</f>
        <v>1.7753653918970083</v>
      </c>
      <c r="W72" s="91">
        <f t="shared" ref="W72:W80" si="32">(U72-V72)/V72</f>
        <v>0.57078017145975779</v>
      </c>
      <c r="X72" s="11">
        <f>G34</f>
        <v>0.3607486615802406</v>
      </c>
      <c r="Y72" s="86">
        <f>G35</f>
        <v>0.24768143380032806</v>
      </c>
      <c r="Z72" s="87">
        <f t="shared" ref="Z72:Z79" si="33">(X72-Y72)/Y72</f>
        <v>0.45650263746076064</v>
      </c>
      <c r="AA72" s="11">
        <f>K34</f>
        <v>3.1494574162679432</v>
      </c>
      <c r="AB72" s="86">
        <f>K35</f>
        <v>2.0230468256973362</v>
      </c>
      <c r="AC72" s="87">
        <f t="shared" ref="AC72:AC80" si="34">(AA72-AB72)/AB72</f>
        <v>0.55678918365240393</v>
      </c>
      <c r="AD72" s="11">
        <f>L34</f>
        <v>11.115457416267944</v>
      </c>
      <c r="AE72" s="86">
        <f>L35</f>
        <v>7.4149468256973368</v>
      </c>
      <c r="AF72" s="87">
        <f t="shared" ref="AF72:AF80" si="35">(AD72-AE72)/AE72</f>
        <v>0.49906097475251865</v>
      </c>
      <c r="AG72" s="89">
        <v>1.2490035528539172</v>
      </c>
    </row>
    <row r="73" spans="14:33" x14ac:dyDescent="0.25">
      <c r="N73" s="41" t="s">
        <v>77</v>
      </c>
      <c r="O73" s="11">
        <f>D37</f>
        <v>10.032299999999999</v>
      </c>
      <c r="P73" s="86">
        <f>D36</f>
        <v>6.0135000000000005</v>
      </c>
      <c r="Q73" s="91">
        <f t="shared" ref="Q73:Q80" si="36">(O73-P73)/P73</f>
        <v>0.66829633325018678</v>
      </c>
      <c r="R73" s="11">
        <f>E37</f>
        <v>4.9512</v>
      </c>
      <c r="S73" s="86">
        <f>E36</f>
        <v>4.1173999999999999</v>
      </c>
      <c r="T73" s="91">
        <f t="shared" si="31"/>
        <v>0.20250643610045177</v>
      </c>
      <c r="U73" s="11">
        <f>F37</f>
        <v>1.6835856044453064</v>
      </c>
      <c r="V73" s="86">
        <f>F36</f>
        <v>1.2269792930976999</v>
      </c>
      <c r="W73" s="91">
        <f t="shared" si="32"/>
        <v>0.37213856331253387</v>
      </c>
      <c r="X73" s="11">
        <f>G37</f>
        <v>0.23478451896362351</v>
      </c>
      <c r="Y73" s="86">
        <f>G36</f>
        <v>0.18703707902634226</v>
      </c>
      <c r="Z73" s="87">
        <f t="shared" si="33"/>
        <v>0.25528328492852753</v>
      </c>
      <c r="AA73" s="11">
        <f>K37</f>
        <v>1.9183701234089299</v>
      </c>
      <c r="AB73" s="86">
        <f>K36</f>
        <v>1.4140163721240422</v>
      </c>
      <c r="AC73" s="87">
        <f t="shared" si="34"/>
        <v>0.35668169140593525</v>
      </c>
      <c r="AD73" s="11">
        <f>L37</f>
        <v>6.8695701234089297</v>
      </c>
      <c r="AE73" s="86">
        <f>L36</f>
        <v>5.5314163721240419</v>
      </c>
      <c r="AF73" s="87">
        <f t="shared" si="35"/>
        <v>0.24191882535341341</v>
      </c>
      <c r="AG73" s="89">
        <v>-0.29578886742586713</v>
      </c>
    </row>
    <row r="74" spans="14:33" x14ac:dyDescent="0.25">
      <c r="N74" s="42" t="s">
        <v>78</v>
      </c>
      <c r="O74" s="11">
        <f>D38</f>
        <v>2.2789999999999999</v>
      </c>
      <c r="P74" s="86">
        <f>D39</f>
        <v>11.6751</v>
      </c>
      <c r="Q74" s="91">
        <f t="shared" si="36"/>
        <v>-0.80479824583943604</v>
      </c>
      <c r="R74" s="11">
        <f>E38</f>
        <v>2.2988</v>
      </c>
      <c r="S74" s="86">
        <f>E39</f>
        <v>7.4971000000000005</v>
      </c>
      <c r="T74" s="91">
        <f t="shared" si="31"/>
        <v>-0.69337477157834371</v>
      </c>
      <c r="U74" s="11">
        <f>F38</f>
        <v>1.4503186260478427</v>
      </c>
      <c r="V74" s="86">
        <f>F39</f>
        <v>2.4377309090909089</v>
      </c>
      <c r="W74" s="91">
        <f t="shared" si="32"/>
        <v>-0.40505384714972381</v>
      </c>
      <c r="X74" s="11">
        <f>G38</f>
        <v>0.17418830505009195</v>
      </c>
      <c r="Y74" s="86">
        <f>G39</f>
        <v>0.3635123062843198</v>
      </c>
      <c r="Z74" s="87">
        <f t="shared" si="33"/>
        <v>-0.52081868470815618</v>
      </c>
      <c r="AA74" s="11">
        <f>K38</f>
        <v>1.6245069310979345</v>
      </c>
      <c r="AB74" s="86">
        <f>K39</f>
        <v>2.8012432153752287</v>
      </c>
      <c r="AC74" s="87">
        <f t="shared" si="34"/>
        <v>-0.4200764424233222</v>
      </c>
      <c r="AD74" s="11">
        <f>L38</f>
        <v>3.9233069310979345</v>
      </c>
      <c r="AE74" s="86">
        <f>L39</f>
        <v>10.29834321537523</v>
      </c>
      <c r="AF74" s="87">
        <f t="shared" si="35"/>
        <v>-0.61903513516227415</v>
      </c>
      <c r="AG74" s="90">
        <v>-0.89805935147556148</v>
      </c>
    </row>
    <row r="75" spans="14:33" x14ac:dyDescent="0.25">
      <c r="N75" s="43" t="s">
        <v>79</v>
      </c>
      <c r="O75" s="11">
        <f>D41</f>
        <v>8.0399999999999991</v>
      </c>
      <c r="P75" s="86">
        <f>D40</f>
        <v>11.956300000000001</v>
      </c>
      <c r="Q75" s="91">
        <f t="shared" si="36"/>
        <v>-0.32755116549434199</v>
      </c>
      <c r="R75" s="11">
        <f>E41</f>
        <v>6.7202000000000002</v>
      </c>
      <c r="S75" s="86">
        <f>E40</f>
        <v>7.5605000000000011</v>
      </c>
      <c r="T75" s="91">
        <f t="shared" si="31"/>
        <v>-0.1111434428939886</v>
      </c>
      <c r="U75" s="11">
        <f>F41</f>
        <v>2.557988016411997</v>
      </c>
      <c r="V75" s="86">
        <f>F40</f>
        <v>3.2692590636254515</v>
      </c>
      <c r="W75" s="91">
        <f t="shared" si="32"/>
        <v>-0.21756337854262581</v>
      </c>
      <c r="X75" s="11">
        <f>G41</f>
        <v>0.36055350169779277</v>
      </c>
      <c r="Y75" s="86">
        <f>G40</f>
        <v>0.45884337735094055</v>
      </c>
      <c r="Z75" s="87">
        <f t="shared" si="33"/>
        <v>-0.2142122573951242</v>
      </c>
      <c r="AA75" s="11">
        <f>K41</f>
        <v>2.91854151810979</v>
      </c>
      <c r="AB75" s="86">
        <f>K40</f>
        <v>3.7281024409763921</v>
      </c>
      <c r="AC75" s="87">
        <f t="shared" si="34"/>
        <v>-0.21715093286293324</v>
      </c>
      <c r="AD75" s="11">
        <f>L41</f>
        <v>9.6387415181097893</v>
      </c>
      <c r="AE75" s="86">
        <f>L40</f>
        <v>11.288602440976392</v>
      </c>
      <c r="AF75" s="87">
        <f t="shared" si="35"/>
        <v>-0.14615280602652711</v>
      </c>
      <c r="AG75" s="89">
        <v>-0.75698005037210736</v>
      </c>
    </row>
    <row r="76" spans="14:33" x14ac:dyDescent="0.25">
      <c r="N76" s="43" t="s">
        <v>80</v>
      </c>
      <c r="O76" s="11">
        <f>D42</f>
        <v>5.2263000000000002</v>
      </c>
      <c r="P76" s="86">
        <f>D43</f>
        <v>11.644400000000001</v>
      </c>
      <c r="Q76" s="91">
        <f t="shared" si="36"/>
        <v>-0.55117481364432686</v>
      </c>
      <c r="R76" s="11">
        <f>E42</f>
        <v>5.9978999999999996</v>
      </c>
      <c r="S76" s="86">
        <f>E43</f>
        <v>5.0812000000000008</v>
      </c>
      <c r="T76" s="91">
        <f t="shared" si="31"/>
        <v>0.18041013933716418</v>
      </c>
      <c r="U76" s="11">
        <f>F42</f>
        <v>2.5449696867061804</v>
      </c>
      <c r="V76" s="86">
        <f>F43</f>
        <v>1.5718154373927942</v>
      </c>
      <c r="W76" s="91">
        <f t="shared" si="32"/>
        <v>0.61912755541298103</v>
      </c>
      <c r="X76" s="11">
        <f>G42</f>
        <v>0.46912291153627583</v>
      </c>
      <c r="Y76" s="86">
        <f>G43</f>
        <v>0.53364981622151375</v>
      </c>
      <c r="Z76" s="87">
        <f t="shared" si="33"/>
        <v>-0.12091619396052283</v>
      </c>
      <c r="AA76" s="11">
        <f>K42</f>
        <v>3.0140925982424562</v>
      </c>
      <c r="AB76" s="86">
        <f>K43</f>
        <v>2.1054652536143079</v>
      </c>
      <c r="AC76" s="87">
        <f t="shared" si="34"/>
        <v>0.43155656122482666</v>
      </c>
      <c r="AD76" s="11">
        <f>L42</f>
        <v>9.0119925982424558</v>
      </c>
      <c r="AE76" s="86">
        <f>L43</f>
        <v>7.1866652536143087</v>
      </c>
      <c r="AF76" s="87">
        <f t="shared" si="35"/>
        <v>0.25398808490629998</v>
      </c>
      <c r="AG76" s="89">
        <v>2.4748578463643631</v>
      </c>
    </row>
    <row r="77" spans="14:33" x14ac:dyDescent="0.25">
      <c r="N77" s="44" t="s">
        <v>82</v>
      </c>
      <c r="O77" s="11">
        <f>D45</f>
        <v>3.4878999999999998</v>
      </c>
      <c r="P77" s="86">
        <f>D46</f>
        <v>10.7902</v>
      </c>
      <c r="Q77" s="91">
        <f t="shared" si="36"/>
        <v>-0.6767529795555226</v>
      </c>
      <c r="R77" s="11">
        <f>E45</f>
        <v>5.2497000000000007</v>
      </c>
      <c r="S77" s="86">
        <f>E46</f>
        <v>3.9233000000000002</v>
      </c>
      <c r="T77" s="91">
        <f t="shared" si="31"/>
        <v>0.33808273647184778</v>
      </c>
      <c r="U77" s="11">
        <f>F45</f>
        <v>1.7649295506607927</v>
      </c>
      <c r="V77" s="86">
        <f>F46</f>
        <v>1.5476110139131891</v>
      </c>
      <c r="W77" s="91">
        <f t="shared" si="32"/>
        <v>0.14042193729166219</v>
      </c>
      <c r="X77" s="11">
        <f>G45</f>
        <v>0.28048507488986779</v>
      </c>
      <c r="Y77" s="86">
        <f>G46</f>
        <v>0.23523687411480473</v>
      </c>
      <c r="Z77" s="87">
        <f t="shared" si="33"/>
        <v>0.19235164956740658</v>
      </c>
      <c r="AA77" s="11">
        <f>K45</f>
        <v>2.0454146255506607</v>
      </c>
      <c r="AB77" s="86">
        <f>K46</f>
        <v>1.7828478880279939</v>
      </c>
      <c r="AC77" s="87">
        <f t="shared" si="34"/>
        <v>0.14727377432804523</v>
      </c>
      <c r="AD77" s="11">
        <f>L45</f>
        <v>7.2951146255506618</v>
      </c>
      <c r="AE77" s="86">
        <f>L46</f>
        <v>5.7061478880279948</v>
      </c>
      <c r="AF77" s="87">
        <f t="shared" si="35"/>
        <v>0.27846574759418002</v>
      </c>
      <c r="AG77" s="89">
        <v>0.88690691108488529</v>
      </c>
    </row>
    <row r="78" spans="14:33" x14ac:dyDescent="0.25">
      <c r="N78" s="45" t="s">
        <v>83</v>
      </c>
      <c r="O78" s="11">
        <f>D48</f>
        <v>5.6504000000000003</v>
      </c>
      <c r="P78" s="86">
        <f>D47</f>
        <v>7.6037999999999997</v>
      </c>
      <c r="Q78" s="91">
        <f t="shared" si="36"/>
        <v>-0.2568978668560456</v>
      </c>
      <c r="R78" s="11">
        <f>E48</f>
        <v>7.1651000000000007</v>
      </c>
      <c r="S78" s="86">
        <f>E47</f>
        <v>5.0610999999999997</v>
      </c>
      <c r="T78" s="91">
        <f t="shared" si="31"/>
        <v>0.41571990278793169</v>
      </c>
      <c r="U78" s="11">
        <f>F48</f>
        <v>1.866181893807128</v>
      </c>
      <c r="V78" s="86">
        <f>F47</f>
        <v>1.9493750659736113</v>
      </c>
      <c r="W78" s="91">
        <f t="shared" si="32"/>
        <v>-4.2676842244790236E-2</v>
      </c>
      <c r="X78" s="11">
        <f>G48</f>
        <v>0.29737257882304624</v>
      </c>
      <c r="Y78" s="86">
        <f>G47</f>
        <v>0.27809010795681738</v>
      </c>
      <c r="Z78" s="87">
        <f t="shared" si="33"/>
        <v>6.9338931211544927E-2</v>
      </c>
      <c r="AA78" s="11">
        <f>K48</f>
        <v>2.1635544726301741</v>
      </c>
      <c r="AB78" s="86">
        <f>K47</f>
        <v>2.2274651739304288</v>
      </c>
      <c r="AC78" s="87">
        <f t="shared" si="34"/>
        <v>-2.8692121451884399E-2</v>
      </c>
      <c r="AD78" s="11">
        <f>L48</f>
        <v>9.3286544726301752</v>
      </c>
      <c r="AE78" s="86">
        <f>L47</f>
        <v>7.2885651739304285</v>
      </c>
      <c r="AF78" s="87">
        <f t="shared" si="35"/>
        <v>0.27990273119827358</v>
      </c>
      <c r="AG78" s="89">
        <v>0.58802326064616095</v>
      </c>
    </row>
    <row r="79" spans="14:33" x14ac:dyDescent="0.25">
      <c r="N79" s="45" t="s">
        <v>84</v>
      </c>
      <c r="O79" s="11">
        <f>D49</f>
        <v>3.2014</v>
      </c>
      <c r="P79" s="86">
        <f>D50</f>
        <v>5.8483000000000001</v>
      </c>
      <c r="Q79" s="91">
        <f t="shared" si="36"/>
        <v>-0.45259306123146897</v>
      </c>
      <c r="R79" s="11">
        <f>E49</f>
        <v>6.347500000000001</v>
      </c>
      <c r="S79" s="86">
        <f>E50</f>
        <v>6.3918999999999997</v>
      </c>
      <c r="T79" s="91">
        <f t="shared" si="31"/>
        <v>-6.9462914000529832E-3</v>
      </c>
      <c r="U79" s="11">
        <f>F49</f>
        <v>2.4818063843895048</v>
      </c>
      <c r="V79" s="86">
        <f>F50</f>
        <v>2.5746834467120188</v>
      </c>
      <c r="W79" s="91">
        <f t="shared" si="32"/>
        <v>-3.6073196664670334E-2</v>
      </c>
      <c r="X79" s="11">
        <f>G49</f>
        <v>0.46969072653215888</v>
      </c>
      <c r="Y79" s="86">
        <f>G50</f>
        <v>0.3598969808875932</v>
      </c>
      <c r="Z79" s="87">
        <f t="shared" si="33"/>
        <v>0.30506992688237528</v>
      </c>
      <c r="AA79" s="11">
        <f>K49</f>
        <v>2.9514971109216637</v>
      </c>
      <c r="AB79" s="86">
        <f>K50</f>
        <v>2.9345804275996121</v>
      </c>
      <c r="AC79" s="87">
        <f t="shared" si="34"/>
        <v>5.7646003370535725E-3</v>
      </c>
      <c r="AD79" s="11">
        <f>L49</f>
        <v>9.2989971109216647</v>
      </c>
      <c r="AE79" s="86">
        <f>L50</f>
        <v>9.3264804275996109</v>
      </c>
      <c r="AF79" s="87">
        <f t="shared" si="35"/>
        <v>-2.9468047342506151E-3</v>
      </c>
      <c r="AG79" s="89">
        <v>-0.69772415464918003</v>
      </c>
    </row>
    <row r="80" spans="14:33" x14ac:dyDescent="0.25">
      <c r="N80" s="46" t="s">
        <v>85</v>
      </c>
      <c r="O80" s="11">
        <f>D52</f>
        <v>6.0823999999999998</v>
      </c>
      <c r="P80" s="86">
        <f>D53</f>
        <v>7.8046999999999995</v>
      </c>
      <c r="Q80" s="91">
        <f t="shared" si="36"/>
        <v>-0.22067472164208743</v>
      </c>
      <c r="R80" s="11">
        <f>E52</f>
        <v>7.6526000000000005</v>
      </c>
      <c r="S80" s="86">
        <f>E53</f>
        <v>5.5801999999999996</v>
      </c>
      <c r="T80" s="91">
        <f t="shared" si="31"/>
        <v>0.37138453818859557</v>
      </c>
      <c r="U80" s="11">
        <f>F52</f>
        <v>3.3874389845027637</v>
      </c>
      <c r="V80" s="86">
        <f>F53</f>
        <v>1.6979084533737685</v>
      </c>
      <c r="W80" s="91">
        <f t="shared" si="32"/>
        <v>0.99506573971751766</v>
      </c>
      <c r="X80" s="11">
        <f>G52</f>
        <v>0.48970952418035985</v>
      </c>
      <c r="Y80" s="86">
        <f>G53</f>
        <v>0.28163472327520855</v>
      </c>
      <c r="Z80" s="87">
        <f>(X80-Y80)/Y80</f>
        <v>0.73881089123312471</v>
      </c>
      <c r="AA80" s="11">
        <f>K52</f>
        <v>3.8771485086831237</v>
      </c>
      <c r="AB80" s="86">
        <f>K53</f>
        <v>1.9795431766489771</v>
      </c>
      <c r="AC80" s="87">
        <f t="shared" si="34"/>
        <v>0.95860770021013786</v>
      </c>
      <c r="AD80" s="11">
        <f>L52</f>
        <v>11.529748508683124</v>
      </c>
      <c r="AE80" s="86">
        <f>L53</f>
        <v>7.5597431766489773</v>
      </c>
      <c r="AF80" s="87">
        <f t="shared" si="35"/>
        <v>0.52515082050630435</v>
      </c>
      <c r="AG80" s="89">
        <v>0.58541681947144408</v>
      </c>
    </row>
    <row r="81" spans="15:25" x14ac:dyDescent="0.25">
      <c r="Q81" s="87"/>
    </row>
    <row r="82" spans="15:25" x14ac:dyDescent="0.25">
      <c r="T82" s="88"/>
      <c r="U82" s="88"/>
      <c r="V82" s="88"/>
    </row>
    <row r="83" spans="15:25" ht="15.75" x14ac:dyDescent="0.25">
      <c r="O83" s="58"/>
      <c r="Q83" s="80">
        <v>-0.42344355789344579</v>
      </c>
      <c r="R83" s="80">
        <v>-0.14476461895714599</v>
      </c>
      <c r="S83" s="80">
        <v>-0.17090718766294993</v>
      </c>
      <c r="T83" s="80">
        <v>-0.19519361027032006</v>
      </c>
      <c r="U83" s="88"/>
      <c r="V83" s="1" t="s">
        <v>64</v>
      </c>
      <c r="W83" s="82" t="s">
        <v>65</v>
      </c>
      <c r="X83" s="82" t="s">
        <v>66</v>
      </c>
      <c r="Y83" s="82" t="s">
        <v>67</v>
      </c>
    </row>
    <row r="84" spans="15:25" x14ac:dyDescent="0.25">
      <c r="O84" s="58"/>
      <c r="Q84" s="80">
        <v>-0.5020136188546287</v>
      </c>
      <c r="R84" s="80">
        <v>-0.62752416499186525</v>
      </c>
      <c r="S84" s="80">
        <v>-0.66154455868720241</v>
      </c>
      <c r="T84" s="80">
        <v>-0.66804316680566478</v>
      </c>
      <c r="U84" s="88"/>
      <c r="V84" s="80">
        <v>2.3393227366966245E-2</v>
      </c>
      <c r="W84" s="80">
        <v>0.21192312720617082</v>
      </c>
      <c r="X84" s="80">
        <v>0.18113342844921793</v>
      </c>
      <c r="Y84" s="80">
        <v>0.18061966240201743</v>
      </c>
    </row>
    <row r="85" spans="15:25" x14ac:dyDescent="0.25">
      <c r="O85" s="58"/>
      <c r="Q85" s="80">
        <v>0.50307003206968748</v>
      </c>
      <c r="R85" s="80">
        <v>0.68484476158971674</v>
      </c>
      <c r="S85" s="80">
        <v>0.37836657174008881</v>
      </c>
      <c r="T85" s="80">
        <v>0.49854710443643002</v>
      </c>
      <c r="U85" s="88"/>
      <c r="V85" s="83">
        <v>0.45650263746076064</v>
      </c>
      <c r="W85" s="83">
        <v>0.45650263746076064</v>
      </c>
      <c r="X85" s="83">
        <v>0.45650263746076064</v>
      </c>
      <c r="Y85" s="83">
        <v>0.45650263746076064</v>
      </c>
    </row>
    <row r="86" spans="15:25" x14ac:dyDescent="0.25">
      <c r="O86" s="58"/>
      <c r="Q86" s="80">
        <v>0.18568064573209747</v>
      </c>
      <c r="R86" s="80">
        <v>0.9647735442127966</v>
      </c>
      <c r="S86" s="80">
        <v>0.83408534785112387</v>
      </c>
      <c r="T86" s="80">
        <v>0.9246065038279212</v>
      </c>
      <c r="U86" s="88"/>
      <c r="V86" s="80">
        <v>0.66829633325018678</v>
      </c>
      <c r="W86" s="80">
        <v>0.20250643610045177</v>
      </c>
      <c r="X86" s="80">
        <v>0.37213856331253387</v>
      </c>
      <c r="Y86" s="80">
        <v>0.25528328492852753</v>
      </c>
    </row>
    <row r="87" spans="15:25" x14ac:dyDescent="0.25">
      <c r="O87" s="58"/>
      <c r="Q87" s="80">
        <v>-0.40841886730444749</v>
      </c>
      <c r="R87" s="80">
        <v>-0.53822408617716566</v>
      </c>
      <c r="S87" s="80">
        <v>-0.52881343083090926</v>
      </c>
      <c r="T87" s="80">
        <v>-0.5464768427525909</v>
      </c>
      <c r="U87" s="88"/>
      <c r="V87" s="80">
        <v>-0.32755116549434199</v>
      </c>
      <c r="W87" s="80">
        <v>-0.1111434428939886</v>
      </c>
      <c r="X87" s="80">
        <v>-0.21756337854262581</v>
      </c>
      <c r="Y87" s="80">
        <v>-0.2142122573951242</v>
      </c>
    </row>
    <row r="88" spans="15:25" x14ac:dyDescent="0.25">
      <c r="O88" s="58"/>
      <c r="Q88" s="80">
        <v>-9.9314564883500683E-2</v>
      </c>
      <c r="R88" s="80">
        <v>-0.28755929503826028</v>
      </c>
      <c r="S88" s="80">
        <v>-0.46746069406771751</v>
      </c>
      <c r="T88" s="80">
        <v>-0.50628641399623708</v>
      </c>
      <c r="U88" s="88"/>
      <c r="V88" s="80">
        <v>-0.55117481364432686</v>
      </c>
      <c r="W88" s="80">
        <v>0.18041013933716418</v>
      </c>
      <c r="X88" s="80">
        <v>0.61912755541298103</v>
      </c>
      <c r="Y88" s="80">
        <v>-0.12091619396052283</v>
      </c>
    </row>
    <row r="89" spans="15:25" x14ac:dyDescent="0.25">
      <c r="O89" s="58"/>
      <c r="Q89" s="80">
        <v>3.3731051760010023E-3</v>
      </c>
      <c r="R89" s="80">
        <v>-0.1673238048299657</v>
      </c>
      <c r="S89" s="80">
        <v>-0.1916172350303838</v>
      </c>
      <c r="T89" s="80">
        <v>-0.21932285347228794</v>
      </c>
      <c r="U89" s="88"/>
      <c r="V89" s="80">
        <v>-0.6767529795555226</v>
      </c>
      <c r="W89" s="80">
        <v>0.33808273647184778</v>
      </c>
      <c r="X89" s="80">
        <v>0.14042193729166219</v>
      </c>
      <c r="Y89" s="80">
        <v>0.19235164956740658</v>
      </c>
    </row>
    <row r="90" spans="15:25" x14ac:dyDescent="0.25">
      <c r="O90" s="58"/>
      <c r="Q90" s="80">
        <v>-0.11611996843987095</v>
      </c>
      <c r="R90" s="80">
        <v>0.55129359505372444</v>
      </c>
      <c r="S90" s="80">
        <v>0.24340608445804029</v>
      </c>
      <c r="T90" s="80">
        <v>0.38197141359573233</v>
      </c>
      <c r="U90" s="88"/>
      <c r="V90" s="80">
        <v>-0.2568978668560456</v>
      </c>
      <c r="W90" s="80">
        <v>0.41571990278793169</v>
      </c>
      <c r="X90" s="80">
        <v>-4.2676842244790236E-2</v>
      </c>
      <c r="Y90" s="80">
        <v>6.9338931211544927E-2</v>
      </c>
    </row>
    <row r="91" spans="15:25" x14ac:dyDescent="0.25">
      <c r="O91" s="58"/>
      <c r="Q91" s="80">
        <v>0.12971185233686874</v>
      </c>
      <c r="R91" s="80">
        <v>0.81794599693432346</v>
      </c>
      <c r="S91" s="80">
        <v>0.88413936079901567</v>
      </c>
      <c r="T91" s="80">
        <v>1.0775013302402989</v>
      </c>
      <c r="U91" s="88"/>
      <c r="V91" s="80">
        <v>-0.45259306123146897</v>
      </c>
      <c r="W91" s="80">
        <v>-6.9462914000529832E-3</v>
      </c>
      <c r="X91" s="80">
        <v>-3.6073196664670334E-2</v>
      </c>
      <c r="Y91" s="80">
        <v>0.30506992688237528</v>
      </c>
    </row>
    <row r="92" spans="15:25" x14ac:dyDescent="0.25">
      <c r="O92" s="58"/>
      <c r="Q92" s="80">
        <v>-0.16454254500104976</v>
      </c>
      <c r="R92" s="80">
        <v>0.19992254066615028</v>
      </c>
      <c r="S92" s="80">
        <v>0.22694854208365087</v>
      </c>
      <c r="T92" s="80">
        <v>0.16781718326223696</v>
      </c>
      <c r="V92" s="80">
        <v>-0.22067472164208743</v>
      </c>
      <c r="W92" s="80">
        <v>0.37138453818859557</v>
      </c>
      <c r="X92" s="80">
        <v>0.99506573971751766</v>
      </c>
      <c r="Y92" s="80">
        <v>0.73881089123312471</v>
      </c>
    </row>
    <row r="93" spans="15:25" x14ac:dyDescent="0.25">
      <c r="O93" s="58"/>
      <c r="Q93" s="80">
        <v>-0.10014587141525548</v>
      </c>
      <c r="R93" s="80">
        <v>-0.23993040911008026</v>
      </c>
      <c r="S93" s="80">
        <v>-0.16816613273490705</v>
      </c>
      <c r="T93" s="80">
        <v>-0.21328231594690392</v>
      </c>
    </row>
  </sheetData>
  <mergeCells count="12">
    <mergeCell ref="AD69:AF69"/>
    <mergeCell ref="O55:Q55"/>
    <mergeCell ref="R55:T55"/>
    <mergeCell ref="U55:W55"/>
    <mergeCell ref="X55:Z55"/>
    <mergeCell ref="AA55:AC55"/>
    <mergeCell ref="AD55:AF55"/>
    <mergeCell ref="O69:Q69"/>
    <mergeCell ref="R69:T69"/>
    <mergeCell ref="U69:W69"/>
    <mergeCell ref="X69:Z69"/>
    <mergeCell ref="AA69:AC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A7E6-08BD-4F62-ACE6-947BF8D3C4D0}">
  <dimension ref="B2:X52"/>
  <sheetViews>
    <sheetView topLeftCell="AD1" zoomScale="115" zoomScaleNormal="115" workbookViewId="0">
      <selection activeCell="AN23" sqref="AN23"/>
    </sheetView>
  </sheetViews>
  <sheetFormatPr defaultRowHeight="15" x14ac:dyDescent="0.25"/>
  <cols>
    <col min="3" max="3" width="12.5703125" customWidth="1"/>
    <col min="4" max="4" width="15.28515625" customWidth="1"/>
    <col min="5" max="5" width="12.42578125" customWidth="1"/>
    <col min="8" max="8" width="14.28515625" customWidth="1"/>
    <col min="9" max="9" width="12.7109375" customWidth="1"/>
    <col min="15" max="15" width="15.42578125" customWidth="1"/>
    <col min="16" max="16" width="16.140625" customWidth="1"/>
    <col min="17" max="17" width="13" customWidth="1"/>
    <col min="18" max="19" width="10.7109375" customWidth="1"/>
    <col min="20" max="20" width="12.7109375" customWidth="1"/>
    <col min="21" max="21" width="11.85546875" customWidth="1"/>
  </cols>
  <sheetData>
    <row r="2" spans="2:24" ht="15.75" x14ac:dyDescent="0.25">
      <c r="B2" s="9" t="s">
        <v>47</v>
      </c>
      <c r="C2" s="35" t="s">
        <v>18</v>
      </c>
      <c r="D2" s="36" t="s">
        <v>19</v>
      </c>
      <c r="E2" s="36" t="s">
        <v>20</v>
      </c>
      <c r="F2" s="37" t="s">
        <v>21</v>
      </c>
      <c r="G2" s="37" t="s">
        <v>22</v>
      </c>
      <c r="H2" s="50" t="s">
        <v>46</v>
      </c>
      <c r="I2" s="82" t="s">
        <v>70</v>
      </c>
      <c r="J2" s="1" t="s">
        <v>14</v>
      </c>
      <c r="K2" s="9" t="s">
        <v>73</v>
      </c>
      <c r="L2" s="9" t="s">
        <v>74</v>
      </c>
      <c r="N2" s="9" t="s">
        <v>47</v>
      </c>
      <c r="O2" s="35" t="s">
        <v>100</v>
      </c>
      <c r="P2" s="36" t="s">
        <v>19</v>
      </c>
      <c r="Q2" s="36" t="s">
        <v>20</v>
      </c>
      <c r="R2" s="37" t="s">
        <v>21</v>
      </c>
      <c r="S2" s="37" t="s">
        <v>22</v>
      </c>
      <c r="T2" s="50" t="s">
        <v>46</v>
      </c>
      <c r="U2" s="82" t="s">
        <v>70</v>
      </c>
      <c r="V2" s="1" t="s">
        <v>14</v>
      </c>
      <c r="W2" s="9" t="s">
        <v>73</v>
      </c>
      <c r="X2" s="9" t="s">
        <v>74</v>
      </c>
    </row>
    <row r="3" spans="2:24" ht="15.75" x14ac:dyDescent="0.25">
      <c r="B3" s="38" t="s">
        <v>23</v>
      </c>
      <c r="C3" s="39">
        <v>47.014299999999999</v>
      </c>
      <c r="D3" s="40">
        <v>44.028299999999994</v>
      </c>
      <c r="E3" s="40">
        <v>2.3685</v>
      </c>
      <c r="F3" s="70">
        <v>0.95561165589832309</v>
      </c>
      <c r="G3" s="92">
        <v>0.16000831182380906</v>
      </c>
      <c r="H3" s="49">
        <v>4.4239491495114969</v>
      </c>
      <c r="I3" s="84">
        <v>2.0798887249987836</v>
      </c>
      <c r="J3" s="12">
        <v>0.22851828638601948</v>
      </c>
      <c r="K3" s="10">
        <f t="shared" ref="K3:K25" si="0">F3+G3</f>
        <v>1.1156199677221321</v>
      </c>
      <c r="L3" s="10">
        <f>SUM(E3:G3)</f>
        <v>3.4841199677221319</v>
      </c>
      <c r="N3" s="38" t="s">
        <v>93</v>
      </c>
      <c r="O3" s="10">
        <f>SUM(C3:C6)</f>
        <v>118.602</v>
      </c>
      <c r="P3" s="10">
        <f t="shared" ref="P3:U3" si="1">SUM(D3:D6)</f>
        <v>110.44069999999998</v>
      </c>
      <c r="Q3" s="10">
        <f t="shared" si="1"/>
        <v>7.2623250000000006</v>
      </c>
      <c r="R3" s="10">
        <f t="shared" si="1"/>
        <v>2.8199881644198035</v>
      </c>
      <c r="S3" s="10">
        <f t="shared" si="1"/>
        <v>0.46143496599905182</v>
      </c>
      <c r="T3" s="10">
        <f t="shared" si="1"/>
        <v>16.454103341803158</v>
      </c>
      <c r="U3" s="10">
        <f t="shared" si="1"/>
        <v>4.7382071366034531</v>
      </c>
      <c r="V3" s="10">
        <f>J3</f>
        <v>0.22851828638601948</v>
      </c>
      <c r="W3" s="10">
        <f>SUM(K3:K6)</f>
        <v>3.2814231304188555</v>
      </c>
      <c r="X3" s="10">
        <f>SUM(L3:L6)</f>
        <v>10.543748130418855</v>
      </c>
    </row>
    <row r="4" spans="2:24" ht="15.75" x14ac:dyDescent="0.25">
      <c r="B4" s="38" t="s">
        <v>35</v>
      </c>
      <c r="C4" s="47">
        <v>27.528300000000002</v>
      </c>
      <c r="D4" s="48">
        <v>25.384799999999998</v>
      </c>
      <c r="E4" s="48">
        <v>2.0256249999999998</v>
      </c>
      <c r="F4" s="70">
        <v>0.79229075529080606</v>
      </c>
      <c r="G4" s="70">
        <v>0.12877571176566063</v>
      </c>
      <c r="H4" s="49">
        <v>2.7755520126882245</v>
      </c>
      <c r="I4" s="84">
        <v>0.76406228470885251</v>
      </c>
      <c r="J4" s="12">
        <v>0.22851828638601948</v>
      </c>
      <c r="K4" s="10">
        <f t="shared" si="0"/>
        <v>0.92106646705646666</v>
      </c>
      <c r="L4" s="10">
        <f t="shared" ref="L4:L25" si="2">SUM(E4:G4)</f>
        <v>2.9466914670564668</v>
      </c>
      <c r="N4" s="41" t="s">
        <v>94</v>
      </c>
      <c r="O4" s="10">
        <f>SUM(C7:C8)</f>
        <v>119.1827</v>
      </c>
      <c r="P4" s="10">
        <f t="shared" ref="P4:X4" si="3">SUM(D7:D8)</f>
        <v>113.33000000000001</v>
      </c>
      <c r="Q4" s="10">
        <f t="shared" si="3"/>
        <v>5.6814</v>
      </c>
      <c r="R4" s="10">
        <f t="shared" si="3"/>
        <v>2.0368419630841874</v>
      </c>
      <c r="S4" s="10">
        <f t="shared" si="3"/>
        <v>0.33076718427264784</v>
      </c>
      <c r="T4" s="10">
        <f t="shared" si="3"/>
        <v>6.9536598214216321</v>
      </c>
      <c r="U4" s="10">
        <f t="shared" si="3"/>
        <v>4.0004666801549567</v>
      </c>
      <c r="V4" s="10">
        <f>J7</f>
        <v>-0.3027637470411495</v>
      </c>
      <c r="W4" s="10">
        <f t="shared" si="3"/>
        <v>2.3676091473568355</v>
      </c>
      <c r="X4" s="10">
        <f t="shared" si="3"/>
        <v>8.0490091473568359</v>
      </c>
    </row>
    <row r="5" spans="2:24" ht="15.75" x14ac:dyDescent="0.25">
      <c r="B5" s="38" t="s">
        <v>36</v>
      </c>
      <c r="C5" s="47">
        <v>14.5052</v>
      </c>
      <c r="D5" s="48">
        <v>13.639100000000001</v>
      </c>
      <c r="E5" s="48">
        <v>0.77839999999999998</v>
      </c>
      <c r="F5" s="70">
        <v>0.27109849572500783</v>
      </c>
      <c r="G5" s="70">
        <v>4.3028917050452489E-2</v>
      </c>
      <c r="H5" s="49">
        <v>5.5875308025021084</v>
      </c>
      <c r="I5" s="84">
        <v>0.81048251796453585</v>
      </c>
      <c r="J5" s="12">
        <v>0.22851828638601948</v>
      </c>
      <c r="K5" s="10">
        <f t="shared" si="0"/>
        <v>0.3141274127754603</v>
      </c>
      <c r="L5" s="10">
        <f t="shared" si="2"/>
        <v>1.0925274127754603</v>
      </c>
      <c r="N5" s="42" t="s">
        <v>95</v>
      </c>
      <c r="O5" s="10">
        <f>SUM(C9:C10)</f>
        <v>86.096900000000005</v>
      </c>
      <c r="P5" s="10">
        <f t="shared" ref="P5:X5" si="4">SUM(D9:D10)</f>
        <v>80.287700000000001</v>
      </c>
      <c r="Q5" s="10">
        <f t="shared" si="4"/>
        <v>5.3612000000000002</v>
      </c>
      <c r="R5" s="10">
        <f t="shared" si="4"/>
        <v>2.0593265221884014</v>
      </c>
      <c r="S5" s="10">
        <f t="shared" si="4"/>
        <v>0.35360485826900262</v>
      </c>
      <c r="T5" s="10">
        <f t="shared" si="4"/>
        <v>7.9242763005074526</v>
      </c>
      <c r="U5" s="10">
        <f t="shared" si="4"/>
        <v>3.3447550485447923</v>
      </c>
      <c r="V5" s="10">
        <f>J9</f>
        <v>-9.3318329100743891E-2</v>
      </c>
      <c r="W5" s="10">
        <f t="shared" si="4"/>
        <v>2.4129313804574042</v>
      </c>
      <c r="X5" s="10">
        <f t="shared" si="4"/>
        <v>7.7741313804574048</v>
      </c>
    </row>
    <row r="6" spans="2:24" ht="15.75" x14ac:dyDescent="0.25">
      <c r="B6" s="38" t="s">
        <v>24</v>
      </c>
      <c r="C6" s="39">
        <v>29.554200000000002</v>
      </c>
      <c r="D6" s="40">
        <v>27.388499999999997</v>
      </c>
      <c r="E6" s="40">
        <v>2.0897999999999999</v>
      </c>
      <c r="F6" s="70">
        <v>0.80098725750566646</v>
      </c>
      <c r="G6" s="92">
        <v>0.12962202535912964</v>
      </c>
      <c r="H6" s="49">
        <v>3.6670713771013288</v>
      </c>
      <c r="I6" s="84">
        <v>1.0837736089312811</v>
      </c>
      <c r="J6" s="12">
        <v>0.22851828638601948</v>
      </c>
      <c r="K6" s="10">
        <f t="shared" si="0"/>
        <v>0.93060928286479605</v>
      </c>
      <c r="L6" s="10">
        <f>SUM(E6:G6)</f>
        <v>3.0204092828647959</v>
      </c>
      <c r="N6" s="43" t="s">
        <v>96</v>
      </c>
      <c r="O6" s="10">
        <f>SUM(C11:C14)</f>
        <v>138.27959999999999</v>
      </c>
      <c r="P6" s="10">
        <f t="shared" ref="P6:X6" si="5">SUM(D11:D14)</f>
        <v>125.9537</v>
      </c>
      <c r="Q6" s="10">
        <f t="shared" si="5"/>
        <v>11.812100000000001</v>
      </c>
      <c r="R6" s="10">
        <f t="shared" si="5"/>
        <v>4.6884635370119527</v>
      </c>
      <c r="S6" s="10">
        <f t="shared" si="5"/>
        <v>0.79725793556526514</v>
      </c>
      <c r="T6" s="10">
        <f t="shared" si="5"/>
        <v>16.84735686982031</v>
      </c>
      <c r="U6" s="10">
        <f t="shared" si="5"/>
        <v>5.4434028374560341</v>
      </c>
      <c r="V6" s="10">
        <f>J12</f>
        <v>5.0766638815107075E-2</v>
      </c>
      <c r="W6" s="10">
        <f t="shared" si="5"/>
        <v>5.4857214725772181</v>
      </c>
      <c r="X6" s="10">
        <f t="shared" si="5"/>
        <v>17.297821472577219</v>
      </c>
    </row>
    <row r="7" spans="2:24" ht="15.75" x14ac:dyDescent="0.25">
      <c r="B7" s="41" t="s">
        <v>25</v>
      </c>
      <c r="C7" s="39">
        <v>47.488500000000002</v>
      </c>
      <c r="D7" s="40">
        <v>45.276400000000002</v>
      </c>
      <c r="E7" s="40">
        <v>2.1161000000000003</v>
      </c>
      <c r="F7" s="93">
        <v>0.85640371307185381</v>
      </c>
      <c r="G7" s="52">
        <v>0.13238380964895011</v>
      </c>
      <c r="H7" s="49">
        <v>4.0688932752810745</v>
      </c>
      <c r="I7" s="84">
        <v>1.9322563830318531</v>
      </c>
      <c r="J7" s="13">
        <v>-0.3027637470411495</v>
      </c>
      <c r="K7" s="10">
        <f t="shared" si="0"/>
        <v>0.98878752272080395</v>
      </c>
      <c r="L7" s="10">
        <f t="shared" si="2"/>
        <v>3.1048875227208041</v>
      </c>
      <c r="N7" s="44" t="s">
        <v>97</v>
      </c>
      <c r="O7" s="10">
        <f>SUM(C15:C18)</f>
        <v>187.27360000000002</v>
      </c>
      <c r="P7" s="10">
        <f t="shared" ref="P7:X7" si="6">SUM(D15:D18)</f>
        <v>174.54140000000001</v>
      </c>
      <c r="Q7" s="10">
        <f t="shared" si="6"/>
        <v>12.430900000000001</v>
      </c>
      <c r="R7" s="10">
        <f t="shared" si="6"/>
        <v>4.8743101903663186</v>
      </c>
      <c r="S7" s="10">
        <f t="shared" si="6"/>
        <v>0.87156166010719427</v>
      </c>
      <c r="T7" s="10">
        <f t="shared" si="6"/>
        <v>10.870821680720647</v>
      </c>
      <c r="U7" s="10">
        <f t="shared" si="6"/>
        <v>4.5852174117868119</v>
      </c>
      <c r="V7" s="10">
        <f>J15</f>
        <v>-3.8520880931257544E-2</v>
      </c>
      <c r="W7" s="10">
        <f t="shared" si="6"/>
        <v>5.7458718504735122</v>
      </c>
      <c r="X7" s="10">
        <f t="shared" si="6"/>
        <v>18.176771850473514</v>
      </c>
    </row>
    <row r="8" spans="2:24" ht="15.75" x14ac:dyDescent="0.25">
      <c r="B8" s="41" t="s">
        <v>37</v>
      </c>
      <c r="C8" s="47">
        <v>71.694199999999995</v>
      </c>
      <c r="D8" s="48">
        <v>68.053600000000003</v>
      </c>
      <c r="E8" s="48">
        <v>3.5653000000000001</v>
      </c>
      <c r="F8" s="93">
        <v>1.1804382500123338</v>
      </c>
      <c r="G8" s="93">
        <v>0.19838337462369771</v>
      </c>
      <c r="H8" s="49">
        <v>2.8847665461405576</v>
      </c>
      <c r="I8" s="84">
        <v>2.0682102971231036</v>
      </c>
      <c r="J8" s="13">
        <v>-0.3027637470411495</v>
      </c>
      <c r="K8" s="10">
        <f t="shared" si="0"/>
        <v>1.3788216246360316</v>
      </c>
      <c r="L8" s="10">
        <f t="shared" si="2"/>
        <v>4.9441216246360318</v>
      </c>
      <c r="N8" s="45" t="s">
        <v>98</v>
      </c>
      <c r="O8" s="10">
        <f>SUM(C19:C22)</f>
        <v>78.952000000000012</v>
      </c>
      <c r="P8" s="10">
        <f t="shared" ref="P8:X8" si="7">SUM(D19:D22)</f>
        <v>73.407200000000003</v>
      </c>
      <c r="Q8" s="10">
        <f t="shared" si="7"/>
        <v>5.23</v>
      </c>
      <c r="R8" s="10">
        <f t="shared" si="7"/>
        <v>1.7755892979721968</v>
      </c>
      <c r="S8" s="10">
        <f t="shared" si="7"/>
        <v>0.27218016672917306</v>
      </c>
      <c r="T8" s="10">
        <f t="shared" si="7"/>
        <v>15.884163007734756</v>
      </c>
      <c r="U8" s="10">
        <f t="shared" si="7"/>
        <v>2.9874622678909315</v>
      </c>
      <c r="V8" s="10">
        <f>J20</f>
        <v>-6.340384840026668E-2</v>
      </c>
      <c r="W8" s="10">
        <f t="shared" si="7"/>
        <v>2.04776946470137</v>
      </c>
      <c r="X8" s="10">
        <f t="shared" si="7"/>
        <v>7.27776946470137</v>
      </c>
    </row>
    <row r="9" spans="2:24" ht="15.75" x14ac:dyDescent="0.25">
      <c r="B9" s="42" t="s">
        <v>38</v>
      </c>
      <c r="C9" s="47">
        <v>47.312199999999997</v>
      </c>
      <c r="D9" s="48">
        <v>43.554200000000002</v>
      </c>
      <c r="E9" s="48">
        <v>3.5529000000000002</v>
      </c>
      <c r="F9" s="72">
        <v>1.3326982561237131</v>
      </c>
      <c r="G9" s="72">
        <v>0.23269804300815269</v>
      </c>
      <c r="H9" s="49">
        <v>3.1820376220683517</v>
      </c>
      <c r="I9" s="84">
        <v>1.5054920038282225</v>
      </c>
      <c r="J9" s="14">
        <v>-9.3318329100743891E-2</v>
      </c>
      <c r="K9" s="10">
        <f t="shared" si="0"/>
        <v>1.5653962991318657</v>
      </c>
      <c r="L9" s="10">
        <f t="shared" si="2"/>
        <v>5.1182962991318659</v>
      </c>
      <c r="N9" s="46" t="s">
        <v>99</v>
      </c>
      <c r="O9" s="10">
        <f>SUM(C23:C25)</f>
        <v>90.298900000000003</v>
      </c>
      <c r="P9" s="10">
        <f t="shared" ref="P9:X9" si="8">SUM(D23:D25)</f>
        <v>84.096800000000002</v>
      </c>
      <c r="Q9" s="10">
        <f t="shared" si="8"/>
        <v>5.9184999999999999</v>
      </c>
      <c r="R9" s="10">
        <f t="shared" si="8"/>
        <v>1.9989719103080392</v>
      </c>
      <c r="S9" s="10">
        <f t="shared" si="8"/>
        <v>0.3246128726318751</v>
      </c>
      <c r="T9" s="10">
        <f t="shared" si="8"/>
        <v>9.5645102109602398</v>
      </c>
      <c r="U9" s="10">
        <f t="shared" si="8"/>
        <v>2.8552510109547047</v>
      </c>
      <c r="V9" s="10">
        <f>J24</f>
        <v>-3.2730377491297959E-2</v>
      </c>
      <c r="W9" s="10">
        <f t="shared" si="8"/>
        <v>2.3235847829399141</v>
      </c>
      <c r="X9" s="10">
        <f t="shared" si="8"/>
        <v>8.242084782939914</v>
      </c>
    </row>
    <row r="10" spans="2:24" ht="15.75" x14ac:dyDescent="0.25">
      <c r="B10" s="42" t="s">
        <v>26</v>
      </c>
      <c r="C10" s="39">
        <v>38.784700000000001</v>
      </c>
      <c r="D10" s="40">
        <v>36.733499999999999</v>
      </c>
      <c r="E10" s="40">
        <v>1.8083</v>
      </c>
      <c r="F10" s="72">
        <v>0.72662826606468844</v>
      </c>
      <c r="G10" s="94">
        <v>0.12090681526084991</v>
      </c>
      <c r="H10" s="49">
        <v>4.7422386784391009</v>
      </c>
      <c r="I10" s="84">
        <v>1.8392630447165701</v>
      </c>
      <c r="J10" s="14">
        <v>-9.3318329100743891E-2</v>
      </c>
      <c r="K10" s="10">
        <f t="shared" si="0"/>
        <v>0.84753508132553834</v>
      </c>
      <c r="L10" s="10">
        <f t="shared" si="2"/>
        <v>2.6558350813255385</v>
      </c>
    </row>
    <row r="11" spans="2:24" ht="15.75" x14ac:dyDescent="0.25">
      <c r="B11" s="43" t="s">
        <v>27</v>
      </c>
      <c r="C11" s="39">
        <v>54.746600000000001</v>
      </c>
      <c r="D11" s="40">
        <v>49.902200000000001</v>
      </c>
      <c r="E11" s="40">
        <v>4.6973000000000003</v>
      </c>
      <c r="F11" s="73">
        <v>1.8501772853971479</v>
      </c>
      <c r="G11" s="95">
        <v>0.32174543062421551</v>
      </c>
      <c r="H11" s="49">
        <v>3.2623889240190871</v>
      </c>
      <c r="I11" s="84">
        <v>1.7860470146770338</v>
      </c>
      <c r="J11" s="15">
        <v>5.0766638815107075E-2</v>
      </c>
      <c r="K11" s="10">
        <f t="shared" si="0"/>
        <v>2.1719227160213634</v>
      </c>
      <c r="L11" s="10">
        <f t="shared" si="2"/>
        <v>6.8692227160213637</v>
      </c>
      <c r="N11" s="9" t="s">
        <v>52</v>
      </c>
      <c r="O11" s="35" t="s">
        <v>100</v>
      </c>
      <c r="P11" s="36" t="s">
        <v>19</v>
      </c>
      <c r="Q11" s="36" t="s">
        <v>20</v>
      </c>
      <c r="R11" s="37" t="s">
        <v>21</v>
      </c>
      <c r="S11" s="37" t="s">
        <v>22</v>
      </c>
      <c r="T11" s="50" t="s">
        <v>46</v>
      </c>
      <c r="U11" s="82" t="s">
        <v>70</v>
      </c>
      <c r="V11" s="1" t="s">
        <v>14</v>
      </c>
      <c r="W11" s="9" t="s">
        <v>73</v>
      </c>
      <c r="X11" s="9" t="s">
        <v>74</v>
      </c>
    </row>
    <row r="12" spans="2:24" ht="15.75" x14ac:dyDescent="0.25">
      <c r="B12" s="43" t="s">
        <v>39</v>
      </c>
      <c r="C12" s="47">
        <v>31.810600000000001</v>
      </c>
      <c r="D12" s="48">
        <v>29.5212</v>
      </c>
      <c r="E12" s="48">
        <v>2.1690999999999998</v>
      </c>
      <c r="F12" s="73">
        <v>0.87177868746086373</v>
      </c>
      <c r="G12" s="73">
        <v>0.14591900352662143</v>
      </c>
      <c r="H12" s="49">
        <v>2.661482503449196</v>
      </c>
      <c r="I12" s="84">
        <v>0.84663355324221001</v>
      </c>
      <c r="J12" s="15">
        <v>5.0766638815107075E-2</v>
      </c>
      <c r="K12" s="10">
        <f t="shared" si="0"/>
        <v>1.0176976909874851</v>
      </c>
      <c r="L12" s="10">
        <f t="shared" si="2"/>
        <v>3.1867976909874849</v>
      </c>
      <c r="N12" s="38" t="s">
        <v>93</v>
      </c>
      <c r="O12" s="10">
        <f>SUM(C31:C34)</f>
        <v>49.0929</v>
      </c>
      <c r="P12" s="10">
        <f t="shared" ref="P12:U12" si="9">SUM(D31:D34)</f>
        <v>23.198180000000004</v>
      </c>
      <c r="Q12" s="10">
        <f t="shared" si="9"/>
        <v>25.2012</v>
      </c>
      <c r="R12" s="10">
        <f t="shared" si="9"/>
        <v>7.5929872061851587</v>
      </c>
      <c r="S12" s="10">
        <f t="shared" si="9"/>
        <v>1.0513331817737281</v>
      </c>
      <c r="T12" s="10">
        <f t="shared" si="9"/>
        <v>113.03922815756282</v>
      </c>
      <c r="U12" s="10">
        <f t="shared" si="9"/>
        <v>14.073680244681615</v>
      </c>
      <c r="V12" s="10">
        <f>J31</f>
        <v>-0.10058679002726996</v>
      </c>
      <c r="W12" s="10">
        <f>SUM(K31:K34)</f>
        <v>8.644320387958885</v>
      </c>
      <c r="X12" s="10">
        <f>SUM(L31:L34)</f>
        <v>33.845520387958892</v>
      </c>
    </row>
    <row r="13" spans="2:24" ht="15.75" x14ac:dyDescent="0.25">
      <c r="B13" s="43" t="s">
        <v>40</v>
      </c>
      <c r="C13" s="47">
        <v>24.152100000000001</v>
      </c>
      <c r="D13" s="48">
        <v>22.049499999999998</v>
      </c>
      <c r="E13" s="48">
        <v>2.0576000000000003</v>
      </c>
      <c r="F13" s="73">
        <v>0.68333814948260607</v>
      </c>
      <c r="G13" s="73">
        <v>0.1089397532643475</v>
      </c>
      <c r="H13" s="49">
        <v>5.8778139774147498</v>
      </c>
      <c r="I13" s="84">
        <v>1.419615509639188</v>
      </c>
      <c r="J13" s="15">
        <v>5.0766638815107075E-2</v>
      </c>
      <c r="K13" s="10">
        <f t="shared" si="0"/>
        <v>0.79227790274695353</v>
      </c>
      <c r="L13" s="10">
        <f t="shared" si="2"/>
        <v>2.8498779027469543</v>
      </c>
      <c r="N13" s="41" t="s">
        <v>94</v>
      </c>
      <c r="O13" s="10">
        <f>SUM(C35:C36)</f>
        <v>25.439</v>
      </c>
      <c r="P13" s="10">
        <f t="shared" ref="P13:X13" si="10">SUM(D35:D36)</f>
        <v>16.0458</v>
      </c>
      <c r="Q13" s="10">
        <f t="shared" si="10"/>
        <v>9.0686</v>
      </c>
      <c r="R13" s="10">
        <f t="shared" si="10"/>
        <v>2.9105648975430061</v>
      </c>
      <c r="S13" s="10">
        <f t="shared" si="10"/>
        <v>0.42182159798996577</v>
      </c>
      <c r="T13" s="10">
        <f t="shared" si="10"/>
        <v>34.826069312987883</v>
      </c>
      <c r="U13" s="10">
        <f t="shared" si="10"/>
        <v>4.1336997525663834</v>
      </c>
      <c r="V13" s="10">
        <f>J35</f>
        <v>-0.32001589401318453</v>
      </c>
      <c r="W13" s="10">
        <f t="shared" si="10"/>
        <v>3.3323864955329721</v>
      </c>
      <c r="X13" s="10">
        <f t="shared" si="10"/>
        <v>12.400986495532972</v>
      </c>
    </row>
    <row r="14" spans="2:24" ht="15.75" x14ac:dyDescent="0.25">
      <c r="B14" s="43" t="s">
        <v>28</v>
      </c>
      <c r="C14" s="39">
        <v>27.5703</v>
      </c>
      <c r="D14" s="40">
        <v>24.480800000000002</v>
      </c>
      <c r="E14" s="40">
        <v>2.8880999999999997</v>
      </c>
      <c r="F14" s="73">
        <v>1.2831694146713353</v>
      </c>
      <c r="G14" s="95">
        <v>0.22065374815008071</v>
      </c>
      <c r="H14" s="49">
        <v>5.0456714649372758</v>
      </c>
      <c r="I14" s="84">
        <v>1.3911067598976019</v>
      </c>
      <c r="J14" s="15">
        <v>5.0766638815107075E-2</v>
      </c>
      <c r="K14" s="10">
        <f t="shared" si="0"/>
        <v>1.503823162821416</v>
      </c>
      <c r="L14" s="10">
        <f t="shared" si="2"/>
        <v>4.3919231628214161</v>
      </c>
      <c r="N14" s="42" t="s">
        <v>95</v>
      </c>
      <c r="O14" s="10">
        <f>SUM(C37:C38)</f>
        <v>23.939299999999999</v>
      </c>
      <c r="P14" s="10">
        <f t="shared" ref="P14:X14" si="11">SUM(D37:D38)</f>
        <v>13.9541</v>
      </c>
      <c r="Q14" s="10">
        <f t="shared" si="11"/>
        <v>9.7958999999999996</v>
      </c>
      <c r="R14" s="10">
        <f t="shared" si="11"/>
        <v>3.8880495351387516</v>
      </c>
      <c r="S14" s="10">
        <f t="shared" si="11"/>
        <v>0.53770061133441172</v>
      </c>
      <c r="T14" s="10">
        <f t="shared" si="11"/>
        <v>32.599454435724226</v>
      </c>
      <c r="U14" s="10">
        <f t="shared" si="11"/>
        <v>4.8679823664056237</v>
      </c>
      <c r="V14" s="10">
        <f>J38</f>
        <v>-0.3029856615539851</v>
      </c>
      <c r="W14" s="10">
        <f t="shared" si="11"/>
        <v>4.4257501464731632</v>
      </c>
      <c r="X14" s="10">
        <f t="shared" si="11"/>
        <v>14.221650146473165</v>
      </c>
    </row>
    <row r="15" spans="2:24" ht="15.75" x14ac:dyDescent="0.25">
      <c r="B15" s="44" t="s">
        <v>29</v>
      </c>
      <c r="C15" s="39">
        <v>63.384900000000002</v>
      </c>
      <c r="D15" s="40">
        <v>58.877499999999998</v>
      </c>
      <c r="E15" s="40">
        <v>4.4638000000000009</v>
      </c>
      <c r="F15" s="74">
        <v>1.7758675553185828</v>
      </c>
      <c r="G15" s="96">
        <v>0.32472434373056097</v>
      </c>
      <c r="H15" s="49">
        <v>2.477530426605429</v>
      </c>
      <c r="I15" s="84">
        <v>1.5703801833734246</v>
      </c>
      <c r="J15" s="16">
        <v>-3.8520880931257544E-2</v>
      </c>
      <c r="K15" s="10">
        <f t="shared" si="0"/>
        <v>2.1005918990491437</v>
      </c>
      <c r="L15" s="10">
        <f t="shared" si="2"/>
        <v>6.564391899049145</v>
      </c>
      <c r="N15" s="43" t="s">
        <v>96</v>
      </c>
      <c r="O15" s="10">
        <f>SUM(C39:C42)</f>
        <v>63.398600000000002</v>
      </c>
      <c r="P15" s="10">
        <f t="shared" ref="P15:X15" si="12">SUM(D39:D42)</f>
        <v>36.867000000000004</v>
      </c>
      <c r="Q15" s="10">
        <f t="shared" si="12"/>
        <v>25.3598</v>
      </c>
      <c r="R15" s="10">
        <f t="shared" si="12"/>
        <v>9.9440322041364233</v>
      </c>
      <c r="S15" s="10">
        <f t="shared" si="12"/>
        <v>1.8197973451977489</v>
      </c>
      <c r="T15" s="10">
        <f t="shared" si="12"/>
        <v>55.001140251356354</v>
      </c>
      <c r="U15" s="10">
        <f t="shared" si="12"/>
        <v>8.8961637662967004</v>
      </c>
      <c r="V15" s="10">
        <f>J40</f>
        <v>0.11743877238132332</v>
      </c>
      <c r="W15" s="10">
        <f t="shared" si="12"/>
        <v>11.763829549334172</v>
      </c>
      <c r="X15" s="10">
        <f t="shared" si="12"/>
        <v>37.123629549334169</v>
      </c>
    </row>
    <row r="16" spans="2:24" ht="15.75" x14ac:dyDescent="0.25">
      <c r="B16" s="44" t="s">
        <v>41</v>
      </c>
      <c r="C16" s="47">
        <v>62.840499999999999</v>
      </c>
      <c r="D16" s="48">
        <v>59.076099999999997</v>
      </c>
      <c r="E16" s="48">
        <v>3.7168999999999999</v>
      </c>
      <c r="F16" s="74">
        <v>1.4355807245882688</v>
      </c>
      <c r="G16" s="74">
        <v>0.25350487407165828</v>
      </c>
      <c r="H16" s="49">
        <v>1.3274442882954836</v>
      </c>
      <c r="I16" s="84">
        <v>0.83417262798632341</v>
      </c>
      <c r="J16" s="16">
        <v>-3.8520880931257544E-2</v>
      </c>
      <c r="K16" s="10">
        <f t="shared" si="0"/>
        <v>1.6890855986599271</v>
      </c>
      <c r="L16" s="10">
        <f t="shared" si="2"/>
        <v>5.4059855986599272</v>
      </c>
      <c r="N16" s="44" t="s">
        <v>97</v>
      </c>
      <c r="O16" s="10">
        <f>SUM(C43:C44)</f>
        <v>26.476999999999997</v>
      </c>
      <c r="P16" s="10">
        <f t="shared" ref="P16:X16" si="13">SUM(D43:D44)</f>
        <v>14.5451</v>
      </c>
      <c r="Q16" s="10">
        <f t="shared" si="13"/>
        <v>11.7728</v>
      </c>
      <c r="R16" s="10">
        <f t="shared" si="13"/>
        <v>4.3231916263154977</v>
      </c>
      <c r="S16" s="10">
        <f t="shared" si="13"/>
        <v>0.67270481300819962</v>
      </c>
      <c r="T16" s="10">
        <f t="shared" si="13"/>
        <v>31.786512534366118</v>
      </c>
      <c r="U16" s="10">
        <f t="shared" si="13"/>
        <v>3.7156582703123351</v>
      </c>
      <c r="V16" s="10">
        <f>J45</f>
        <v>-4.5718099286610456E-2</v>
      </c>
      <c r="W16" s="10">
        <f t="shared" si="13"/>
        <v>4.9958964393236975</v>
      </c>
      <c r="X16" s="10">
        <f t="shared" si="13"/>
        <v>16.768696439323698</v>
      </c>
    </row>
    <row r="17" spans="2:24" ht="15.75" x14ac:dyDescent="0.25">
      <c r="B17" s="44" t="s">
        <v>42</v>
      </c>
      <c r="C17" s="47">
        <v>29.180700000000002</v>
      </c>
      <c r="D17" s="48">
        <v>26.549900000000001</v>
      </c>
      <c r="E17" s="48">
        <v>2.5842999999999998</v>
      </c>
      <c r="F17" s="74">
        <v>0.92163992573743703</v>
      </c>
      <c r="G17" s="74">
        <v>0.17018552264393186</v>
      </c>
      <c r="H17" s="49">
        <v>2.6441931444670419</v>
      </c>
      <c r="I17" s="84">
        <v>0.77159406890749405</v>
      </c>
      <c r="J17" s="16">
        <v>-3.8520880931257544E-2</v>
      </c>
      <c r="K17" s="10">
        <f t="shared" si="0"/>
        <v>1.091825448381369</v>
      </c>
      <c r="L17" s="10">
        <f t="shared" si="2"/>
        <v>3.6761254483813683</v>
      </c>
      <c r="N17" s="45" t="s">
        <v>98</v>
      </c>
      <c r="O17" s="10">
        <f>SUM(C46:C49)</f>
        <v>48.012400000000007</v>
      </c>
      <c r="P17" s="10">
        <f t="shared" ref="P17:X17" si="14">SUM(D46:D49)</f>
        <v>22.303899999999999</v>
      </c>
      <c r="Q17" s="10">
        <f t="shared" si="14"/>
        <v>24.965600000000002</v>
      </c>
      <c r="R17" s="10">
        <f t="shared" si="14"/>
        <v>8.872046790882262</v>
      </c>
      <c r="S17" s="10">
        <f t="shared" si="14"/>
        <v>1.4050503941996155</v>
      </c>
      <c r="T17" s="10">
        <f t="shared" si="14"/>
        <v>74.852975669865202</v>
      </c>
      <c r="U17" s="10">
        <f t="shared" si="14"/>
        <v>9.2134997343354321</v>
      </c>
      <c r="V17" s="10">
        <f>J48</f>
        <v>-0.11251612892623995</v>
      </c>
      <c r="W17" s="10">
        <f t="shared" si="14"/>
        <v>10.277097185081878</v>
      </c>
      <c r="X17" s="10">
        <f t="shared" si="14"/>
        <v>35.24269718508188</v>
      </c>
    </row>
    <row r="18" spans="2:24" ht="15.75" x14ac:dyDescent="0.25">
      <c r="B18" s="44" t="s">
        <v>30</v>
      </c>
      <c r="C18" s="39">
        <v>31.8675</v>
      </c>
      <c r="D18" s="40">
        <v>30.0379</v>
      </c>
      <c r="E18" s="40">
        <v>1.6659000000000002</v>
      </c>
      <c r="F18" s="74">
        <v>0.74122198472203027</v>
      </c>
      <c r="G18" s="96">
        <v>0.12314691966104313</v>
      </c>
      <c r="H18" s="49">
        <v>4.4216538213526935</v>
      </c>
      <c r="I18" s="84">
        <v>1.4090705315195695</v>
      </c>
      <c r="J18" s="16">
        <v>-3.8520880931257544E-2</v>
      </c>
      <c r="K18" s="10">
        <f t="shared" si="0"/>
        <v>0.86436890438307334</v>
      </c>
      <c r="L18" s="10">
        <f t="shared" si="2"/>
        <v>2.5302689043830733</v>
      </c>
      <c r="N18" s="46" t="s">
        <v>99</v>
      </c>
      <c r="O18" s="10">
        <f>SUM(C50:C52)</f>
        <v>39.8748</v>
      </c>
      <c r="P18" s="10">
        <f t="shared" ref="P18:X18" si="15">SUM(D50:D52)</f>
        <v>19.148900000000001</v>
      </c>
      <c r="Q18" s="10">
        <f t="shared" si="15"/>
        <v>20.316000000000003</v>
      </c>
      <c r="R18" s="10">
        <f t="shared" si="15"/>
        <v>6.7930466275037613</v>
      </c>
      <c r="S18" s="10">
        <f t="shared" si="15"/>
        <v>1.6497743609077562</v>
      </c>
      <c r="T18" s="10">
        <f t="shared" si="15"/>
        <v>38.542386643351172</v>
      </c>
      <c r="U18" s="10">
        <f t="shared" si="15"/>
        <v>5.2118687204284431</v>
      </c>
      <c r="V18" s="10">
        <f>J51</f>
        <v>-4.9570413884485784E-2</v>
      </c>
      <c r="W18" s="10">
        <f t="shared" si="15"/>
        <v>8.4428209884115173</v>
      </c>
      <c r="X18" s="10">
        <f t="shared" si="15"/>
        <v>28.758820988411522</v>
      </c>
    </row>
    <row r="19" spans="2:24" ht="15.75" x14ac:dyDescent="0.25">
      <c r="B19" s="45" t="s">
        <v>31</v>
      </c>
      <c r="C19" s="39">
        <v>21.8202</v>
      </c>
      <c r="D19" s="40">
        <v>20.923299999999998</v>
      </c>
      <c r="E19" s="40">
        <v>0.84810000000000008</v>
      </c>
      <c r="F19" s="71">
        <v>0.27754676667362871</v>
      </c>
      <c r="G19" s="97">
        <v>4.2238846068331719E-2</v>
      </c>
      <c r="H19" s="49">
        <v>1.1149139497983831</v>
      </c>
      <c r="I19" s="84">
        <v>0.2432764536739068</v>
      </c>
      <c r="J19" s="13">
        <v>-6.340384840026668E-2</v>
      </c>
      <c r="K19" s="10">
        <f t="shared" si="0"/>
        <v>0.31978561274196043</v>
      </c>
      <c r="L19" s="10">
        <f t="shared" si="2"/>
        <v>1.1678856127419603</v>
      </c>
    </row>
    <row r="20" spans="2:24" ht="15.75" x14ac:dyDescent="0.25">
      <c r="B20" s="45" t="s">
        <v>43</v>
      </c>
      <c r="C20" s="47">
        <v>25.196200000000001</v>
      </c>
      <c r="D20" s="48">
        <v>23.637300000000003</v>
      </c>
      <c r="E20" s="48">
        <v>1.5417999999999998</v>
      </c>
      <c r="F20" s="71">
        <v>0.52293678755228434</v>
      </c>
      <c r="G20" s="71">
        <v>8.7751258894774364E-2</v>
      </c>
      <c r="H20" s="49">
        <v>4.3730253169751769</v>
      </c>
      <c r="I20" s="84">
        <v>1.1018362049156996</v>
      </c>
      <c r="J20" s="13">
        <v>-6.340384840026668E-2</v>
      </c>
      <c r="K20" s="10">
        <f t="shared" si="0"/>
        <v>0.61068804644705876</v>
      </c>
      <c r="L20" s="10">
        <f t="shared" si="2"/>
        <v>2.1524880464470586</v>
      </c>
    </row>
    <row r="21" spans="2:24" ht="15.75" x14ac:dyDescent="0.25">
      <c r="B21" s="45" t="s">
        <v>44</v>
      </c>
      <c r="C21" s="47">
        <v>14.8794</v>
      </c>
      <c r="D21" s="48">
        <v>13.130300000000002</v>
      </c>
      <c r="E21" s="48">
        <v>1.5490999999999999</v>
      </c>
      <c r="F21" s="71">
        <v>0.53723943237030414</v>
      </c>
      <c r="G21" s="71">
        <v>7.6598708923253711E-2</v>
      </c>
      <c r="H21" s="49">
        <v>6.0111679715407007</v>
      </c>
      <c r="I21" s="84">
        <v>0.89442572715742696</v>
      </c>
      <c r="J21" s="13">
        <v>-6.340384840026668E-2</v>
      </c>
      <c r="K21" s="10">
        <f t="shared" si="0"/>
        <v>0.61383814129355785</v>
      </c>
      <c r="L21" s="10">
        <f t="shared" si="2"/>
        <v>2.1629381412935578</v>
      </c>
    </row>
    <row r="22" spans="2:24" ht="15.75" x14ac:dyDescent="0.25">
      <c r="B22" s="45" t="s">
        <v>32</v>
      </c>
      <c r="C22" s="39">
        <v>17.0562</v>
      </c>
      <c r="D22" s="40">
        <v>15.7163</v>
      </c>
      <c r="E22" s="40">
        <v>1.2909999999999999</v>
      </c>
      <c r="F22" s="71">
        <v>0.43786631137597964</v>
      </c>
      <c r="G22" s="97">
        <v>6.5591352842813269E-2</v>
      </c>
      <c r="H22" s="49">
        <v>4.3850557694204957</v>
      </c>
      <c r="I22" s="84">
        <v>0.7479238821438986</v>
      </c>
      <c r="J22" s="13">
        <v>-6.340384840026668E-2</v>
      </c>
      <c r="K22" s="10">
        <f t="shared" si="0"/>
        <v>0.5034576642187929</v>
      </c>
      <c r="L22" s="10">
        <f t="shared" si="2"/>
        <v>1.794457664218793</v>
      </c>
    </row>
    <row r="23" spans="2:24" ht="15.75" x14ac:dyDescent="0.25">
      <c r="B23" s="46" t="s">
        <v>33</v>
      </c>
      <c r="C23" s="39">
        <v>23.997399999999999</v>
      </c>
      <c r="D23" s="40">
        <v>21.3203</v>
      </c>
      <c r="E23" s="40">
        <v>2.58</v>
      </c>
      <c r="F23" s="79">
        <v>0.8615868762545138</v>
      </c>
      <c r="G23" s="79">
        <v>0.14223859065114886</v>
      </c>
      <c r="H23" s="49">
        <v>3.7976054649702036</v>
      </c>
      <c r="I23" s="84">
        <v>0.91132657385075955</v>
      </c>
      <c r="J23" s="17">
        <v>-3.2730377491297959E-2</v>
      </c>
      <c r="K23" s="10">
        <f t="shared" si="0"/>
        <v>1.0038254669056625</v>
      </c>
      <c r="L23" s="10">
        <f t="shared" si="2"/>
        <v>3.5838254669056626</v>
      </c>
    </row>
    <row r="24" spans="2:24" ht="15.75" x14ac:dyDescent="0.25">
      <c r="B24" s="46" t="s">
        <v>45</v>
      </c>
      <c r="C24" s="47">
        <v>31.258299999999998</v>
      </c>
      <c r="D24" s="48">
        <v>29.733700000000002</v>
      </c>
      <c r="E24" s="48">
        <v>1.4417</v>
      </c>
      <c r="F24" s="75">
        <v>0.516485369308475</v>
      </c>
      <c r="G24" s="75">
        <v>8.0302038778309603E-2</v>
      </c>
      <c r="H24" s="49">
        <v>2.0339646184267695</v>
      </c>
      <c r="I24" s="84">
        <v>0.63578276232169484</v>
      </c>
      <c r="J24" s="17">
        <v>-3.2730377491297959E-2</v>
      </c>
      <c r="K24" s="10">
        <f t="shared" si="0"/>
        <v>0.59678740808678454</v>
      </c>
      <c r="L24" s="10">
        <f t="shared" si="2"/>
        <v>2.0384874080867847</v>
      </c>
    </row>
    <row r="25" spans="2:24" ht="15.75" x14ac:dyDescent="0.25">
      <c r="B25" s="46" t="s">
        <v>34</v>
      </c>
      <c r="C25" s="39">
        <v>35.043199999999999</v>
      </c>
      <c r="D25" s="40">
        <v>33.042800000000007</v>
      </c>
      <c r="E25" s="40">
        <v>1.8968000000000003</v>
      </c>
      <c r="F25" s="79">
        <v>0.62089966474505043</v>
      </c>
      <c r="G25" s="79">
        <v>0.10207224320241665</v>
      </c>
      <c r="H25" s="49">
        <v>3.7329401275632659</v>
      </c>
      <c r="I25" s="84">
        <v>1.3081416747822505</v>
      </c>
      <c r="J25" s="17">
        <v>-3.2730377491297959E-2</v>
      </c>
      <c r="K25" s="10">
        <f t="shared" si="0"/>
        <v>0.72297190794746702</v>
      </c>
      <c r="L25" s="10">
        <f t="shared" si="2"/>
        <v>2.6197719079474671</v>
      </c>
    </row>
    <row r="26" spans="2:24" x14ac:dyDescent="0.25">
      <c r="K26" s="9"/>
      <c r="L26" s="9"/>
    </row>
    <row r="27" spans="2:24" x14ac:dyDescent="0.25">
      <c r="H27" s="58"/>
      <c r="K27" s="9"/>
      <c r="L27" s="9"/>
    </row>
    <row r="28" spans="2:24" x14ac:dyDescent="0.25">
      <c r="K28" s="9"/>
      <c r="L28" s="9"/>
    </row>
    <row r="29" spans="2:24" x14ac:dyDescent="0.25">
      <c r="K29" s="9"/>
      <c r="L29" s="9"/>
    </row>
    <row r="30" spans="2:24" ht="15.75" x14ac:dyDescent="0.25">
      <c r="B30" s="9" t="s">
        <v>52</v>
      </c>
      <c r="C30" s="35" t="s">
        <v>18</v>
      </c>
      <c r="D30" s="41" t="s">
        <v>19</v>
      </c>
      <c r="E30" s="36" t="s">
        <v>20</v>
      </c>
      <c r="F30" s="36" t="s">
        <v>21</v>
      </c>
      <c r="G30" s="36" t="s">
        <v>22</v>
      </c>
      <c r="H30" s="50" t="s">
        <v>46</v>
      </c>
      <c r="I30" s="82" t="s">
        <v>70</v>
      </c>
      <c r="J30" s="1" t="s">
        <v>14</v>
      </c>
      <c r="K30" s="9" t="s">
        <v>73</v>
      </c>
      <c r="L30" s="9" t="s">
        <v>74</v>
      </c>
    </row>
    <row r="31" spans="2:24" ht="15.75" x14ac:dyDescent="0.25">
      <c r="B31" s="38" t="s">
        <v>23</v>
      </c>
      <c r="C31" s="39">
        <v>11.398899999999999</v>
      </c>
      <c r="D31" s="51">
        <v>5.7880000000000003</v>
      </c>
      <c r="E31" s="93">
        <v>5.3543000000000003</v>
      </c>
      <c r="F31" s="53">
        <v>1.3886876520681266</v>
      </c>
      <c r="G31" s="53">
        <v>0.20310881995133825</v>
      </c>
      <c r="H31" s="55">
        <v>24.986772075072381</v>
      </c>
      <c r="I31" s="85">
        <v>2.8482171620654255</v>
      </c>
      <c r="J31" s="21">
        <v>-0.10058679002726996</v>
      </c>
      <c r="K31" s="10">
        <f t="shared" ref="K31:K52" si="16">F31+G31</f>
        <v>1.5917964720194648</v>
      </c>
      <c r="L31" s="10">
        <f>SUM(E31:G31)</f>
        <v>6.9460964720194651</v>
      </c>
    </row>
    <row r="32" spans="2:24" ht="15.75" x14ac:dyDescent="0.25">
      <c r="B32" s="38" t="s">
        <v>35</v>
      </c>
      <c r="C32" s="47">
        <v>12.6114</v>
      </c>
      <c r="D32" s="52">
        <v>5.9234000000000009</v>
      </c>
      <c r="E32" s="93">
        <v>6.4890000000000008</v>
      </c>
      <c r="F32" s="53">
        <v>1.640225407532321</v>
      </c>
      <c r="G32" s="53">
        <v>0.23979426644182111</v>
      </c>
      <c r="H32" s="55">
        <v>33.109926250747364</v>
      </c>
      <c r="I32" s="85">
        <v>4.1756252391867532</v>
      </c>
      <c r="J32" s="21">
        <v>-0.10058679002726996</v>
      </c>
      <c r="K32" s="10">
        <f t="shared" si="16"/>
        <v>1.8800196739741422</v>
      </c>
      <c r="L32" s="10">
        <f t="shared" ref="L32:L52" si="17">SUM(E32:G32)</f>
        <v>8.3690196739741438</v>
      </c>
    </row>
    <row r="33" spans="2:12" ht="15.75" x14ac:dyDescent="0.25">
      <c r="B33" s="38" t="s">
        <v>36</v>
      </c>
      <c r="C33" s="47">
        <v>16.5716</v>
      </c>
      <c r="D33" s="52">
        <v>8.3877800000000011</v>
      </c>
      <c r="E33" s="93">
        <v>7.9660000000000002</v>
      </c>
      <c r="F33" s="53">
        <v>2.7887087546877027</v>
      </c>
      <c r="G33" s="53">
        <v>0.3607486615802406</v>
      </c>
      <c r="H33" s="55">
        <v>29.447921115671104</v>
      </c>
      <c r="I33" s="85">
        <v>4.8799916956045521</v>
      </c>
      <c r="J33" s="21">
        <v>-0.10058679002726996</v>
      </c>
      <c r="K33" s="10">
        <f t="shared" si="16"/>
        <v>3.1494574162679432</v>
      </c>
      <c r="L33" s="10">
        <f t="shared" si="17"/>
        <v>11.115457416267944</v>
      </c>
    </row>
    <row r="34" spans="2:12" ht="15.75" x14ac:dyDescent="0.25">
      <c r="B34" s="38" t="s">
        <v>24</v>
      </c>
      <c r="C34" s="39">
        <v>8.5109999999999992</v>
      </c>
      <c r="D34" s="52">
        <v>3.0990000000000002</v>
      </c>
      <c r="E34" s="93">
        <v>5.3919000000000006</v>
      </c>
      <c r="F34" s="53">
        <v>1.7753653918970083</v>
      </c>
      <c r="G34" s="53">
        <v>0.24768143380032806</v>
      </c>
      <c r="H34" s="55">
        <v>25.494608716071966</v>
      </c>
      <c r="I34" s="85">
        <v>2.1698461478248849</v>
      </c>
      <c r="J34" s="21">
        <v>-0.10058679002726996</v>
      </c>
      <c r="K34" s="10">
        <f t="shared" si="16"/>
        <v>2.0230468256973362</v>
      </c>
      <c r="L34" s="10">
        <f t="shared" si="17"/>
        <v>7.4149468256973368</v>
      </c>
    </row>
    <row r="35" spans="2:12" ht="15.75" x14ac:dyDescent="0.25">
      <c r="B35" s="41" t="s">
        <v>25</v>
      </c>
      <c r="C35" s="39">
        <v>10.304</v>
      </c>
      <c r="D35" s="52">
        <v>6.0135000000000005</v>
      </c>
      <c r="E35" s="93">
        <v>4.1173999999999999</v>
      </c>
      <c r="F35" s="53">
        <v>1.2269792930976999</v>
      </c>
      <c r="G35" s="53">
        <v>0.18703707902634226</v>
      </c>
      <c r="H35" s="55">
        <v>23.540174662685427</v>
      </c>
      <c r="I35" s="85">
        <v>2.4255795972431065</v>
      </c>
      <c r="J35" s="22">
        <v>-0.32001589401318453</v>
      </c>
      <c r="K35" s="10">
        <f t="shared" si="16"/>
        <v>1.4140163721240422</v>
      </c>
      <c r="L35" s="10">
        <f t="shared" si="17"/>
        <v>5.5314163721240419</v>
      </c>
    </row>
    <row r="36" spans="2:12" ht="15.75" x14ac:dyDescent="0.25">
      <c r="B36" s="41" t="s">
        <v>37</v>
      </c>
      <c r="C36" s="47">
        <v>15.135</v>
      </c>
      <c r="D36" s="52">
        <v>10.032299999999999</v>
      </c>
      <c r="E36" s="93">
        <v>4.9512</v>
      </c>
      <c r="F36" s="53">
        <v>1.6835856044453064</v>
      </c>
      <c r="G36" s="53">
        <v>0.23478451896362351</v>
      </c>
      <c r="H36" s="55">
        <v>11.285894650302458</v>
      </c>
      <c r="I36" s="85">
        <v>1.708120155323277</v>
      </c>
      <c r="J36" s="22">
        <v>-0.32001589401318453</v>
      </c>
      <c r="K36" s="10">
        <f t="shared" si="16"/>
        <v>1.9183701234089299</v>
      </c>
      <c r="L36" s="10">
        <f t="shared" si="17"/>
        <v>6.8695701234089297</v>
      </c>
    </row>
    <row r="37" spans="2:12" ht="15.75" x14ac:dyDescent="0.25">
      <c r="B37" s="42" t="s">
        <v>38</v>
      </c>
      <c r="C37" s="47">
        <v>4.6359000000000004</v>
      </c>
      <c r="D37" s="52">
        <v>2.2789999999999999</v>
      </c>
      <c r="E37" s="93">
        <v>2.2988</v>
      </c>
      <c r="F37" s="53">
        <v>1.4503186260478427</v>
      </c>
      <c r="G37" s="53">
        <v>0.17418830505009195</v>
      </c>
      <c r="H37" s="55">
        <v>9.71413479556821</v>
      </c>
      <c r="I37" s="85">
        <v>0.45033757498774668</v>
      </c>
      <c r="J37" s="72">
        <v>-0.3029856615539851</v>
      </c>
      <c r="K37" s="10">
        <f t="shared" si="16"/>
        <v>1.6245069310979345</v>
      </c>
      <c r="L37" s="10">
        <f t="shared" si="17"/>
        <v>3.9233069310979345</v>
      </c>
    </row>
    <row r="38" spans="2:12" ht="15.75" x14ac:dyDescent="0.25">
      <c r="B38" s="42" t="s">
        <v>26</v>
      </c>
      <c r="C38" s="39">
        <v>19.3034</v>
      </c>
      <c r="D38" s="52">
        <v>11.6751</v>
      </c>
      <c r="E38" s="93">
        <v>7.4971000000000005</v>
      </c>
      <c r="F38" s="53">
        <v>2.4377309090909089</v>
      </c>
      <c r="G38" s="53">
        <v>0.3635123062843198</v>
      </c>
      <c r="H38" s="55">
        <v>22.88531964015602</v>
      </c>
      <c r="I38" s="85">
        <v>4.4176447914178771</v>
      </c>
      <c r="J38" s="72">
        <v>-0.3029856615539851</v>
      </c>
      <c r="K38" s="10">
        <f t="shared" si="16"/>
        <v>2.8012432153752287</v>
      </c>
      <c r="L38" s="10">
        <f t="shared" si="17"/>
        <v>10.29834321537523</v>
      </c>
    </row>
    <row r="39" spans="2:12" ht="15.75" x14ac:dyDescent="0.25">
      <c r="B39" s="43" t="s">
        <v>27</v>
      </c>
      <c r="C39" s="39">
        <v>20.031400000000001</v>
      </c>
      <c r="D39" s="52">
        <v>11.956300000000001</v>
      </c>
      <c r="E39" s="93">
        <v>7.5605000000000011</v>
      </c>
      <c r="F39" s="53">
        <v>3.2692590636254515</v>
      </c>
      <c r="G39" s="53">
        <v>0.45884337735094055</v>
      </c>
      <c r="H39" s="55">
        <v>24.619209039547947</v>
      </c>
      <c r="I39" s="85">
        <v>4.9315722395480073</v>
      </c>
      <c r="J39" s="23">
        <v>0.11743877238132332</v>
      </c>
      <c r="K39" s="10">
        <f t="shared" si="16"/>
        <v>3.7281024409763921</v>
      </c>
      <c r="L39" s="10">
        <f t="shared" si="17"/>
        <v>11.288602440976392</v>
      </c>
    </row>
    <row r="40" spans="2:12" ht="15.75" x14ac:dyDescent="0.25">
      <c r="B40" s="43" t="s">
        <v>39</v>
      </c>
      <c r="C40" s="47">
        <v>14.8985</v>
      </c>
      <c r="D40" s="52">
        <v>8.0399999999999991</v>
      </c>
      <c r="E40" s="99">
        <v>6.7202000000000002</v>
      </c>
      <c r="F40" s="54">
        <v>2.557988016411997</v>
      </c>
      <c r="G40" s="54">
        <v>0.36055350169779277</v>
      </c>
      <c r="H40" s="55">
        <v>8.0442355756705073</v>
      </c>
      <c r="I40" s="85">
        <v>1.1984704372412707</v>
      </c>
      <c r="J40" s="23">
        <v>0.11743877238132332</v>
      </c>
      <c r="K40" s="10">
        <f t="shared" si="16"/>
        <v>2.91854151810979</v>
      </c>
      <c r="L40" s="10">
        <f t="shared" si="17"/>
        <v>9.6387415181097893</v>
      </c>
    </row>
    <row r="41" spans="2:12" ht="15.75" x14ac:dyDescent="0.25">
      <c r="B41" s="43" t="s">
        <v>40</v>
      </c>
      <c r="C41" s="47">
        <v>11.488099999999999</v>
      </c>
      <c r="D41" s="52">
        <v>5.2263000000000002</v>
      </c>
      <c r="E41" s="99">
        <v>5.9978999999999996</v>
      </c>
      <c r="F41" s="54">
        <v>2.5449696867061804</v>
      </c>
      <c r="G41" s="54">
        <v>0.46675064992750182</v>
      </c>
      <c r="H41" s="55">
        <v>18.697381077516813</v>
      </c>
      <c r="I41" s="85">
        <v>2.1479738355662086</v>
      </c>
      <c r="J41" s="23">
        <v>0.11743877238132332</v>
      </c>
      <c r="K41" s="10">
        <f t="shared" si="16"/>
        <v>3.0117203366336822</v>
      </c>
      <c r="L41" s="10">
        <f t="shared" si="17"/>
        <v>9.0096203366336809</v>
      </c>
    </row>
    <row r="42" spans="2:12" ht="15.75" x14ac:dyDescent="0.25">
      <c r="B42" s="43" t="s">
        <v>28</v>
      </c>
      <c r="C42" s="39">
        <v>16.980599999999999</v>
      </c>
      <c r="D42" s="52">
        <v>11.644400000000001</v>
      </c>
      <c r="E42" s="99">
        <v>5.0812000000000008</v>
      </c>
      <c r="F42" s="54">
        <v>1.5718154373927942</v>
      </c>
      <c r="G42" s="54">
        <v>0.53364981622151375</v>
      </c>
      <c r="H42" s="55">
        <v>3.6403145586210917</v>
      </c>
      <c r="I42" s="85">
        <v>0.61814725394121306</v>
      </c>
      <c r="J42" s="23">
        <v>0.11743877238132332</v>
      </c>
      <c r="K42" s="10">
        <f t="shared" si="16"/>
        <v>2.1054652536143079</v>
      </c>
      <c r="L42" s="10">
        <f t="shared" si="17"/>
        <v>7.1866652536143087</v>
      </c>
    </row>
    <row r="43" spans="2:12" ht="15.75" x14ac:dyDescent="0.25">
      <c r="B43" s="44" t="s">
        <v>41</v>
      </c>
      <c r="C43" s="47">
        <v>17.649799999999999</v>
      </c>
      <c r="D43" s="52">
        <v>11.0572</v>
      </c>
      <c r="E43" s="99">
        <v>6.5231000000000003</v>
      </c>
      <c r="F43" s="54">
        <v>2.5582620756547048</v>
      </c>
      <c r="G43" s="54">
        <v>0.39221973811833188</v>
      </c>
      <c r="H43" s="55">
        <v>10.31214421915047</v>
      </c>
      <c r="I43" s="85">
        <v>1.8200728303916196</v>
      </c>
      <c r="J43" s="16">
        <v>-4.5718099286610456E-2</v>
      </c>
      <c r="K43" s="10">
        <f t="shared" si="16"/>
        <v>2.9504818137730364</v>
      </c>
      <c r="L43" s="10">
        <f t="shared" si="17"/>
        <v>9.4735818137730377</v>
      </c>
    </row>
    <row r="44" spans="2:12" ht="15.75" x14ac:dyDescent="0.25">
      <c r="B44" s="44" t="s">
        <v>42</v>
      </c>
      <c r="C44" s="47">
        <v>8.8271999999999995</v>
      </c>
      <c r="D44" s="52">
        <v>3.4878999999999998</v>
      </c>
      <c r="E44" s="99">
        <v>5.2497000000000007</v>
      </c>
      <c r="F44" s="54">
        <v>1.7649295506607927</v>
      </c>
      <c r="G44" s="54">
        <v>0.28048507488986779</v>
      </c>
      <c r="H44" s="55">
        <v>21.474368315215646</v>
      </c>
      <c r="I44" s="85">
        <v>1.8955854399207155</v>
      </c>
      <c r="J44" s="16">
        <v>-4.5718099286610456E-2</v>
      </c>
      <c r="K44" s="10">
        <f t="shared" si="16"/>
        <v>2.0454146255506607</v>
      </c>
      <c r="L44" s="10">
        <f t="shared" si="17"/>
        <v>7.2951146255506618</v>
      </c>
    </row>
    <row r="45" spans="2:12" ht="15.75" x14ac:dyDescent="0.25">
      <c r="B45" s="44" t="s">
        <v>30</v>
      </c>
      <c r="C45" s="39">
        <v>15.056900000000001</v>
      </c>
      <c r="D45" s="52">
        <v>10.7902</v>
      </c>
      <c r="E45" s="99">
        <v>3.9233000000000002</v>
      </c>
      <c r="F45" s="54">
        <v>1.5476110139131891</v>
      </c>
      <c r="G45" s="54">
        <v>0.23523687411480473</v>
      </c>
      <c r="H45" s="55">
        <v>6.672019746918191</v>
      </c>
      <c r="I45" s="85">
        <v>1.0045993412737253</v>
      </c>
      <c r="J45" s="16">
        <v>-4.5718099286610456E-2</v>
      </c>
      <c r="K45" s="10">
        <f t="shared" si="16"/>
        <v>1.7828478880279939</v>
      </c>
      <c r="L45" s="10">
        <f t="shared" si="17"/>
        <v>5.7061478880279948</v>
      </c>
    </row>
    <row r="46" spans="2:12" ht="15.75" x14ac:dyDescent="0.25">
      <c r="B46" s="45" t="s">
        <v>31</v>
      </c>
      <c r="C46" s="39">
        <v>12.7844</v>
      </c>
      <c r="D46" s="52">
        <v>7.6037999999999997</v>
      </c>
      <c r="E46" s="99">
        <v>5.0610999999999997</v>
      </c>
      <c r="F46" s="54">
        <v>1.9493750659736113</v>
      </c>
      <c r="G46" s="54">
        <v>0.27809010795681738</v>
      </c>
      <c r="H46" s="55">
        <v>14.312037622727628</v>
      </c>
      <c r="I46" s="85">
        <v>1.8297081378399909</v>
      </c>
      <c r="J46" s="22">
        <v>-0.11251612892623995</v>
      </c>
      <c r="K46" s="10">
        <f t="shared" si="16"/>
        <v>2.2274651739304288</v>
      </c>
      <c r="L46" s="10">
        <f t="shared" si="17"/>
        <v>7.2885651739304285</v>
      </c>
    </row>
    <row r="47" spans="2:12" ht="15.75" x14ac:dyDescent="0.25">
      <c r="B47" s="45" t="s">
        <v>43</v>
      </c>
      <c r="C47" s="47">
        <v>13.1127</v>
      </c>
      <c r="D47" s="52">
        <v>5.6504000000000003</v>
      </c>
      <c r="E47" s="99">
        <v>7.1651000000000007</v>
      </c>
      <c r="F47" s="54">
        <v>1.866181893807128</v>
      </c>
      <c r="G47" s="54">
        <v>0.29737257882304624</v>
      </c>
      <c r="H47" s="55">
        <v>22.158816133088362</v>
      </c>
      <c r="I47" s="85">
        <v>2.9056190830834776</v>
      </c>
      <c r="J47" s="22">
        <v>-0.11251612892623995</v>
      </c>
      <c r="K47" s="10">
        <f>F47+G47</f>
        <v>2.1635544726301741</v>
      </c>
      <c r="L47" s="10">
        <f t="shared" si="17"/>
        <v>9.3286544726301752</v>
      </c>
    </row>
    <row r="48" spans="2:12" ht="15.75" x14ac:dyDescent="0.25">
      <c r="B48" s="45" t="s">
        <v>44</v>
      </c>
      <c r="C48" s="47">
        <v>9.6720000000000006</v>
      </c>
      <c r="D48" s="52">
        <v>3.2014</v>
      </c>
      <c r="E48" s="99">
        <v>6.347500000000001</v>
      </c>
      <c r="F48" s="54">
        <v>2.4818063843895048</v>
      </c>
      <c r="G48" s="54">
        <v>0.46969072653215888</v>
      </c>
      <c r="H48" s="55">
        <v>10.746944131596139</v>
      </c>
      <c r="I48" s="85">
        <v>1.0394444364079787</v>
      </c>
      <c r="J48" s="22">
        <v>-0.11251612892623995</v>
      </c>
      <c r="K48" s="10">
        <f t="shared" si="16"/>
        <v>2.9514971109216637</v>
      </c>
      <c r="L48" s="10">
        <f t="shared" si="17"/>
        <v>9.2989971109216647</v>
      </c>
    </row>
    <row r="49" spans="2:12" ht="15.75" x14ac:dyDescent="0.25">
      <c r="B49" s="45" t="s">
        <v>32</v>
      </c>
      <c r="C49" s="39">
        <v>12.443300000000001</v>
      </c>
      <c r="D49" s="52">
        <v>5.8483000000000001</v>
      </c>
      <c r="E49" s="99">
        <v>6.3918999999999997</v>
      </c>
      <c r="F49" s="54">
        <v>2.5746834467120188</v>
      </c>
      <c r="G49" s="54">
        <v>0.3598969808875932</v>
      </c>
      <c r="H49" s="55">
        <v>27.635177782453074</v>
      </c>
      <c r="I49" s="85">
        <v>3.4387280770039839</v>
      </c>
      <c r="J49" s="22">
        <v>-0.11251612892623995</v>
      </c>
      <c r="K49" s="10">
        <f t="shared" si="16"/>
        <v>2.9345804275996121</v>
      </c>
      <c r="L49" s="10">
        <f t="shared" si="17"/>
        <v>9.3264804275996109</v>
      </c>
    </row>
    <row r="50" spans="2:12" ht="15.75" x14ac:dyDescent="0.25">
      <c r="B50" s="46" t="s">
        <v>33</v>
      </c>
      <c r="C50" s="39">
        <v>12.441000000000001</v>
      </c>
      <c r="D50" s="52">
        <v>5.2618</v>
      </c>
      <c r="E50" s="99">
        <v>7.0831999999999997</v>
      </c>
      <c r="F50" s="54">
        <v>1.7076991896272284</v>
      </c>
      <c r="G50" s="54">
        <v>0.8784301134521878</v>
      </c>
      <c r="H50" s="55">
        <v>6.3947586970563393</v>
      </c>
      <c r="I50" s="85">
        <v>0.79557192950077915</v>
      </c>
      <c r="J50" s="24">
        <v>-4.9570413884485784E-2</v>
      </c>
      <c r="K50" s="10">
        <f t="shared" si="16"/>
        <v>2.5861293030794164</v>
      </c>
      <c r="L50" s="10">
        <f t="shared" si="17"/>
        <v>9.669329303079417</v>
      </c>
    </row>
    <row r="51" spans="2:12" ht="15.75" x14ac:dyDescent="0.25">
      <c r="B51" s="46" t="s">
        <v>45</v>
      </c>
      <c r="C51" s="47">
        <v>13.8108</v>
      </c>
      <c r="D51" s="52">
        <v>6.0823999999999998</v>
      </c>
      <c r="E51" s="99">
        <v>7.6526000000000005</v>
      </c>
      <c r="F51" s="54">
        <v>3.3874389845027637</v>
      </c>
      <c r="G51" s="54">
        <v>0.48970952418035985</v>
      </c>
      <c r="H51" s="55">
        <v>19.608858255547958</v>
      </c>
      <c r="I51" s="85">
        <v>2.7081401959572173</v>
      </c>
      <c r="J51" s="24">
        <v>-4.9570413884485784E-2</v>
      </c>
      <c r="K51" s="10">
        <f t="shared" si="16"/>
        <v>3.8771485086831237</v>
      </c>
      <c r="L51" s="10">
        <f t="shared" si="17"/>
        <v>11.529748508683124</v>
      </c>
    </row>
    <row r="52" spans="2:12" ht="15.75" x14ac:dyDescent="0.25">
      <c r="B52" s="46" t="s">
        <v>34</v>
      </c>
      <c r="C52" s="39">
        <v>13.622999999999999</v>
      </c>
      <c r="D52" s="52">
        <v>7.8046999999999995</v>
      </c>
      <c r="E52" s="99">
        <v>5.5801999999999996</v>
      </c>
      <c r="F52" s="54">
        <v>1.6979084533737685</v>
      </c>
      <c r="G52" s="54">
        <v>0.28163472327520855</v>
      </c>
      <c r="H52" s="55">
        <v>12.538769690746875</v>
      </c>
      <c r="I52" s="85">
        <v>1.7081565949704467</v>
      </c>
      <c r="J52" s="24">
        <v>-4.9570413884485784E-2</v>
      </c>
      <c r="K52" s="10">
        <f t="shared" si="16"/>
        <v>1.9795431766489771</v>
      </c>
      <c r="L52" s="10">
        <f t="shared" si="17"/>
        <v>7.5597431766489773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weights and percentages</vt:lpstr>
      <vt:lpstr>delta analysis</vt:lpstr>
      <vt:lpstr>lumping small sizes</vt:lpstr>
      <vt:lpstr>lump by basket pair</vt:lpstr>
      <vt:lpstr>lump by basket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2025-02-28T06:27:06Z</dcterms:modified>
</cp:coreProperties>
</file>