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LOI\"/>
    </mc:Choice>
  </mc:AlternateContent>
  <xr:revisionPtr revIDLastSave="0" documentId="13_ncr:1_{4B81DFD9-B2C6-4259-AE41-5FD56000286B}" xr6:coauthVersionLast="47" xr6:coauthVersionMax="47" xr10:uidLastSave="{00000000-0000-0000-0000-000000000000}"/>
  <bookViews>
    <workbookView xWindow="14415" yWindow="15" windowWidth="14400" windowHeight="15615" firstSheet="1" activeTab="3" xr2:uid="{40790540-4C63-4CEC-9F22-266E269E9D86}"/>
  </bookViews>
  <sheets>
    <sheet name="weights and percentages" sheetId="1" r:id="rId1"/>
    <sheet name="delta analysis" sheetId="2" r:id="rId2"/>
    <sheet name="lumping small sizes" sheetId="3" r:id="rId3"/>
    <sheet name="lump by basket pair" sheetId="4" r:id="rId4"/>
    <sheet name="lump by basket gro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" i="4" l="1"/>
  <c r="R80" i="4"/>
  <c r="T80" i="4"/>
  <c r="AD58" i="4"/>
  <c r="AA58" i="4"/>
  <c r="X58" i="4"/>
  <c r="U58" i="4"/>
  <c r="S58" i="4"/>
  <c r="R58" i="4"/>
  <c r="T57" i="4"/>
  <c r="S57" i="4"/>
  <c r="R57" i="4"/>
  <c r="P58" i="4"/>
  <c r="O58" i="4"/>
  <c r="Q58" i="4" s="1"/>
  <c r="K5" i="5" l="1"/>
  <c r="W3" i="5"/>
  <c r="O3" i="5"/>
  <c r="S74" i="4"/>
  <c r="P57" i="4"/>
  <c r="G54" i="3"/>
  <c r="J3" i="3"/>
  <c r="Z57" i="1"/>
  <c r="Z65" i="1"/>
  <c r="Z73" i="1"/>
  <c r="Y59" i="1"/>
  <c r="Y67" i="1"/>
  <c r="Y75" i="1"/>
  <c r="X61" i="1"/>
  <c r="X69" i="1"/>
  <c r="X77" i="1"/>
  <c r="W58" i="1"/>
  <c r="W60" i="1"/>
  <c r="W63" i="1"/>
  <c r="W66" i="1"/>
  <c r="W68" i="1"/>
  <c r="W71" i="1"/>
  <c r="W74" i="1"/>
  <c r="W76" i="1"/>
  <c r="J59" i="1"/>
  <c r="W57" i="1" s="1"/>
  <c r="J60" i="1"/>
  <c r="X58" i="1" s="1"/>
  <c r="J61" i="1"/>
  <c r="Z59" i="1" s="1"/>
  <c r="J62" i="1"/>
  <c r="Z60" i="1" s="1"/>
  <c r="J63" i="1"/>
  <c r="Y61" i="1" s="1"/>
  <c r="J64" i="1"/>
  <c r="Y62" i="1" s="1"/>
  <c r="J65" i="1"/>
  <c r="X63" i="1" s="1"/>
  <c r="J66" i="1"/>
  <c r="X64" i="1" s="1"/>
  <c r="J67" i="1"/>
  <c r="W65" i="1" s="1"/>
  <c r="J68" i="1"/>
  <c r="X66" i="1" s="1"/>
  <c r="J69" i="1"/>
  <c r="Z67" i="1" s="1"/>
  <c r="J70" i="1"/>
  <c r="Z68" i="1" s="1"/>
  <c r="J71" i="1"/>
  <c r="Y69" i="1" s="1"/>
  <c r="J72" i="1"/>
  <c r="Y70" i="1" s="1"/>
  <c r="J73" i="1"/>
  <c r="X71" i="1" s="1"/>
  <c r="J74" i="1"/>
  <c r="X72" i="1" s="1"/>
  <c r="J75" i="1"/>
  <c r="W73" i="1" s="1"/>
  <c r="J76" i="1"/>
  <c r="X74" i="1" s="1"/>
  <c r="J77" i="1"/>
  <c r="Z75" i="1" s="1"/>
  <c r="J78" i="1"/>
  <c r="Z76" i="1" s="1"/>
  <c r="J79" i="1"/>
  <c r="Y77" i="1" s="1"/>
  <c r="J58" i="1"/>
  <c r="Y56" i="1" s="1"/>
  <c r="X31" i="1"/>
  <c r="W38" i="1"/>
  <c r="J31" i="1"/>
  <c r="W31" i="1" s="1"/>
  <c r="J32" i="1"/>
  <c r="Z32" i="1" s="1"/>
  <c r="J33" i="1"/>
  <c r="Z33" i="1" s="1"/>
  <c r="J34" i="1"/>
  <c r="X34" i="1" s="1"/>
  <c r="J35" i="1"/>
  <c r="W35" i="1" s="1"/>
  <c r="J36" i="1"/>
  <c r="W36" i="1" s="1"/>
  <c r="J37" i="1"/>
  <c r="W37" i="1" s="1"/>
  <c r="J38" i="1"/>
  <c r="X38" i="1" s="1"/>
  <c r="J39" i="1"/>
  <c r="W39" i="1" s="1"/>
  <c r="J40" i="1"/>
  <c r="Z40" i="1" s="1"/>
  <c r="J41" i="1"/>
  <c r="Z41" i="1" s="1"/>
  <c r="J42" i="1"/>
  <c r="X42" i="1" s="1"/>
  <c r="J43" i="1"/>
  <c r="W43" i="1" s="1"/>
  <c r="J44" i="1"/>
  <c r="W44" i="1" s="1"/>
  <c r="J45" i="1"/>
  <c r="W45" i="1" s="1"/>
  <c r="J46" i="1"/>
  <c r="X46" i="1" s="1"/>
  <c r="J47" i="1"/>
  <c r="W47" i="1" s="1"/>
  <c r="J48" i="1"/>
  <c r="Z48" i="1" s="1"/>
  <c r="J49" i="1"/>
  <c r="Z49" i="1" s="1"/>
  <c r="J50" i="1"/>
  <c r="X50" i="1" s="1"/>
  <c r="J51" i="1"/>
  <c r="W51" i="1" s="1"/>
  <c r="J52" i="1"/>
  <c r="W52" i="1" s="1"/>
  <c r="J30" i="1"/>
  <c r="W30" i="1" s="1"/>
  <c r="G54" i="1"/>
  <c r="W40" i="1" l="1"/>
  <c r="X32" i="1"/>
  <c r="Z38" i="1"/>
  <c r="W72" i="1"/>
  <c r="W64" i="1"/>
  <c r="X56" i="1"/>
  <c r="X70" i="1"/>
  <c r="X62" i="1"/>
  <c r="Y76" i="1"/>
  <c r="Y68" i="1"/>
  <c r="Y60" i="1"/>
  <c r="Z74" i="1"/>
  <c r="Z66" i="1"/>
  <c r="Z58" i="1"/>
  <c r="W33" i="1"/>
  <c r="Y46" i="1"/>
  <c r="W56" i="1"/>
  <c r="W70" i="1"/>
  <c r="W62" i="1"/>
  <c r="X76" i="1"/>
  <c r="X68" i="1"/>
  <c r="X60" i="1"/>
  <c r="Y74" i="1"/>
  <c r="Y66" i="1"/>
  <c r="Y58" i="1"/>
  <c r="Z72" i="1"/>
  <c r="Z64" i="1"/>
  <c r="W32" i="1"/>
  <c r="Y45" i="1"/>
  <c r="W77" i="1"/>
  <c r="W69" i="1"/>
  <c r="W61" i="1"/>
  <c r="X75" i="1"/>
  <c r="X67" i="1"/>
  <c r="X59" i="1"/>
  <c r="Y73" i="1"/>
  <c r="Y65" i="1"/>
  <c r="Y57" i="1"/>
  <c r="Z71" i="1"/>
  <c r="Z63" i="1"/>
  <c r="W49" i="1"/>
  <c r="X48" i="1"/>
  <c r="Y38" i="1"/>
  <c r="Y72" i="1"/>
  <c r="Y64" i="1"/>
  <c r="Z56" i="1"/>
  <c r="Z70" i="1"/>
  <c r="Z62" i="1"/>
  <c r="W48" i="1"/>
  <c r="X47" i="1"/>
  <c r="Y37" i="1"/>
  <c r="W75" i="1"/>
  <c r="W67" i="1"/>
  <c r="W59" i="1"/>
  <c r="X73" i="1"/>
  <c r="X65" i="1"/>
  <c r="X57" i="1"/>
  <c r="Y71" i="1"/>
  <c r="Y63" i="1"/>
  <c r="Z77" i="1"/>
  <c r="Z69" i="1"/>
  <c r="Z61" i="1"/>
  <c r="W46" i="1"/>
  <c r="X40" i="1"/>
  <c r="Y30" i="1"/>
  <c r="W41" i="1"/>
  <c r="X39" i="1"/>
  <c r="Z46" i="1"/>
  <c r="W50" i="1"/>
  <c r="W42" i="1"/>
  <c r="W34" i="1"/>
  <c r="X49" i="1"/>
  <c r="X41" i="1"/>
  <c r="X33" i="1"/>
  <c r="Y47" i="1"/>
  <c r="Y39" i="1"/>
  <c r="Y31" i="1"/>
  <c r="Z47" i="1"/>
  <c r="Z39" i="1"/>
  <c r="Z31" i="1"/>
  <c r="Z30" i="1"/>
  <c r="AB30" i="1" s="1"/>
  <c r="Z45" i="1"/>
  <c r="Z37" i="1"/>
  <c r="Y52" i="1"/>
  <c r="Y44" i="1"/>
  <c r="Y36" i="1"/>
  <c r="Z52" i="1"/>
  <c r="Z44" i="1"/>
  <c r="Z36" i="1"/>
  <c r="X30" i="1"/>
  <c r="X45" i="1"/>
  <c r="X37" i="1"/>
  <c r="Y51" i="1"/>
  <c r="Y43" i="1"/>
  <c r="Y35" i="1"/>
  <c r="Z51" i="1"/>
  <c r="Z43" i="1"/>
  <c r="Z35" i="1"/>
  <c r="X52" i="1"/>
  <c r="X44" i="1"/>
  <c r="X36" i="1"/>
  <c r="Y50" i="1"/>
  <c r="Y42" i="1"/>
  <c r="Y34" i="1"/>
  <c r="Z50" i="1"/>
  <c r="Z42" i="1"/>
  <c r="Z34" i="1"/>
  <c r="X51" i="1"/>
  <c r="X43" i="1"/>
  <c r="X35" i="1"/>
  <c r="Y49" i="1"/>
  <c r="Y41" i="1"/>
  <c r="Y33" i="1"/>
  <c r="Y48" i="1"/>
  <c r="Y40" i="1"/>
  <c r="Y32" i="1"/>
  <c r="AB56" i="1"/>
  <c r="W12" i="5" l="1"/>
  <c r="V18" i="5"/>
  <c r="V17" i="5"/>
  <c r="V16" i="5"/>
  <c r="V15" i="5"/>
  <c r="V14" i="5"/>
  <c r="V13" i="5"/>
  <c r="V12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O18" i="5"/>
  <c r="O17" i="5"/>
  <c r="O16" i="5"/>
  <c r="O15" i="5"/>
  <c r="O14" i="5"/>
  <c r="O13" i="5"/>
  <c r="O12" i="5"/>
  <c r="V9" i="5"/>
  <c r="V8" i="5"/>
  <c r="V7" i="5"/>
  <c r="V6" i="5"/>
  <c r="V5" i="5"/>
  <c r="V4" i="5"/>
  <c r="V3" i="5"/>
  <c r="P3" i="5"/>
  <c r="Q3" i="5"/>
  <c r="R3" i="5"/>
  <c r="S3" i="5"/>
  <c r="T3" i="5"/>
  <c r="U3" i="5"/>
  <c r="P4" i="5"/>
  <c r="Q4" i="5"/>
  <c r="R4" i="5"/>
  <c r="S4" i="5"/>
  <c r="T4" i="5"/>
  <c r="U4" i="5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O9" i="5"/>
  <c r="O8" i="5"/>
  <c r="O7" i="5"/>
  <c r="O6" i="5"/>
  <c r="O5" i="5"/>
  <c r="O4" i="5"/>
  <c r="L3" i="5"/>
  <c r="L52" i="5"/>
  <c r="K52" i="5"/>
  <c r="L51" i="5"/>
  <c r="K51" i="5"/>
  <c r="L50" i="5"/>
  <c r="X18" i="5" s="1"/>
  <c r="K50" i="5"/>
  <c r="W18" i="5" s="1"/>
  <c r="L49" i="5"/>
  <c r="K49" i="5"/>
  <c r="L48" i="5"/>
  <c r="K48" i="5"/>
  <c r="L47" i="5"/>
  <c r="K47" i="5"/>
  <c r="L46" i="5"/>
  <c r="X17" i="5" s="1"/>
  <c r="K46" i="5"/>
  <c r="W17" i="5" s="1"/>
  <c r="L45" i="5"/>
  <c r="K45" i="5"/>
  <c r="L44" i="5"/>
  <c r="K44" i="5"/>
  <c r="L43" i="5"/>
  <c r="X16" i="5" s="1"/>
  <c r="K43" i="5"/>
  <c r="W16" i="5" s="1"/>
  <c r="L42" i="5"/>
  <c r="K42" i="5"/>
  <c r="L41" i="5"/>
  <c r="K41" i="5"/>
  <c r="L40" i="5"/>
  <c r="K40" i="5"/>
  <c r="L39" i="5"/>
  <c r="X15" i="5" s="1"/>
  <c r="K39" i="5"/>
  <c r="W15" i="5" s="1"/>
  <c r="L38" i="5"/>
  <c r="K38" i="5"/>
  <c r="L37" i="5"/>
  <c r="X14" i="5" s="1"/>
  <c r="K37" i="5"/>
  <c r="W14" i="5" s="1"/>
  <c r="L36" i="5"/>
  <c r="K36" i="5"/>
  <c r="L35" i="5"/>
  <c r="X13" i="5" s="1"/>
  <c r="K35" i="5"/>
  <c r="W13" i="5" s="1"/>
  <c r="L34" i="5"/>
  <c r="K34" i="5"/>
  <c r="L33" i="5"/>
  <c r="K33" i="5"/>
  <c r="L32" i="5"/>
  <c r="K32" i="5"/>
  <c r="L31" i="5"/>
  <c r="X12" i="5" s="1"/>
  <c r="K31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W5" i="5" s="1"/>
  <c r="L8" i="5"/>
  <c r="K8" i="5"/>
  <c r="L7" i="5"/>
  <c r="K7" i="5"/>
  <c r="L6" i="5"/>
  <c r="K6" i="5"/>
  <c r="L5" i="5"/>
  <c r="L4" i="5"/>
  <c r="K4" i="5"/>
  <c r="K3" i="5"/>
  <c r="Q6" i="4"/>
  <c r="Y80" i="4"/>
  <c r="S71" i="4"/>
  <c r="V71" i="4"/>
  <c r="Y71" i="4"/>
  <c r="S72" i="4"/>
  <c r="V72" i="4"/>
  <c r="Y72" i="4"/>
  <c r="S73" i="4"/>
  <c r="V73" i="4"/>
  <c r="Y73" i="4"/>
  <c r="V74" i="4"/>
  <c r="Y74" i="4"/>
  <c r="S75" i="4"/>
  <c r="V75" i="4"/>
  <c r="Y75" i="4"/>
  <c r="S76" i="4"/>
  <c r="V76" i="4"/>
  <c r="Y76" i="4"/>
  <c r="S77" i="4"/>
  <c r="V77" i="4"/>
  <c r="Y77" i="4"/>
  <c r="S78" i="4"/>
  <c r="V78" i="4"/>
  <c r="Y78" i="4"/>
  <c r="S79" i="4"/>
  <c r="V79" i="4"/>
  <c r="Y79" i="4"/>
  <c r="V80" i="4"/>
  <c r="P80" i="4"/>
  <c r="P79" i="4"/>
  <c r="P78" i="4"/>
  <c r="P77" i="4"/>
  <c r="P76" i="4"/>
  <c r="P75" i="4"/>
  <c r="P74" i="4"/>
  <c r="P73" i="4"/>
  <c r="P72" i="4"/>
  <c r="O71" i="4"/>
  <c r="P71" i="4"/>
  <c r="U72" i="4"/>
  <c r="W72" i="4" s="1"/>
  <c r="R71" i="4"/>
  <c r="U71" i="4"/>
  <c r="X71" i="4"/>
  <c r="Z71" i="4" s="1"/>
  <c r="R72" i="4"/>
  <c r="T72" i="4" s="1"/>
  <c r="X72" i="4"/>
  <c r="Z72" i="4" s="1"/>
  <c r="R73" i="4"/>
  <c r="T73" i="4" s="1"/>
  <c r="U73" i="4"/>
  <c r="W73" i="4" s="1"/>
  <c r="X73" i="4"/>
  <c r="Z73" i="4" s="1"/>
  <c r="R74" i="4"/>
  <c r="T74" i="4" s="1"/>
  <c r="U74" i="4"/>
  <c r="W74" i="4" s="1"/>
  <c r="X74" i="4"/>
  <c r="Z74" i="4" s="1"/>
  <c r="R75" i="4"/>
  <c r="T75" i="4" s="1"/>
  <c r="U75" i="4"/>
  <c r="W75" i="4" s="1"/>
  <c r="X75" i="4"/>
  <c r="Z75" i="4" s="1"/>
  <c r="R76" i="4"/>
  <c r="T76" i="4" s="1"/>
  <c r="U76" i="4"/>
  <c r="X76" i="4"/>
  <c r="Z76" i="4" s="1"/>
  <c r="R77" i="4"/>
  <c r="T77" i="4" s="1"/>
  <c r="U77" i="4"/>
  <c r="W77" i="4" s="1"/>
  <c r="X77" i="4"/>
  <c r="Z77" i="4" s="1"/>
  <c r="R78" i="4"/>
  <c r="U78" i="4"/>
  <c r="W78" i="4" s="1"/>
  <c r="X78" i="4"/>
  <c r="Z78" i="4" s="1"/>
  <c r="R79" i="4"/>
  <c r="T79" i="4" s="1"/>
  <c r="U79" i="4"/>
  <c r="W79" i="4" s="1"/>
  <c r="X79" i="4"/>
  <c r="Z79" i="4" s="1"/>
  <c r="U80" i="4"/>
  <c r="W80" i="4" s="1"/>
  <c r="X80" i="4"/>
  <c r="Z80" i="4" s="1"/>
  <c r="O80" i="4"/>
  <c r="Q80" i="4" s="1"/>
  <c r="O79" i="4"/>
  <c r="O78" i="4"/>
  <c r="Q78" i="4" s="1"/>
  <c r="O77" i="4"/>
  <c r="O76" i="4"/>
  <c r="O75" i="4"/>
  <c r="Q75" i="4" s="1"/>
  <c r="O74" i="4"/>
  <c r="Q74" i="4" s="1"/>
  <c r="O73" i="4"/>
  <c r="O72" i="4"/>
  <c r="Q72" i="4" s="1"/>
  <c r="X57" i="4"/>
  <c r="X59" i="4"/>
  <c r="X60" i="4"/>
  <c r="X61" i="4"/>
  <c r="X62" i="4"/>
  <c r="X63" i="4"/>
  <c r="X64" i="4"/>
  <c r="X65" i="4"/>
  <c r="X66" i="4"/>
  <c r="X67" i="4"/>
  <c r="Y59" i="4"/>
  <c r="Y60" i="4"/>
  <c r="Y61" i="4"/>
  <c r="Y62" i="4"/>
  <c r="Y63" i="4"/>
  <c r="Y64" i="4"/>
  <c r="Y65" i="4"/>
  <c r="Z65" i="4" s="1"/>
  <c r="Y66" i="4"/>
  <c r="Z66" i="4" s="1"/>
  <c r="Y67" i="4"/>
  <c r="V59" i="4"/>
  <c r="V60" i="4"/>
  <c r="V61" i="4"/>
  <c r="V62" i="4"/>
  <c r="V63" i="4"/>
  <c r="V64" i="4"/>
  <c r="V65" i="4"/>
  <c r="V66" i="4"/>
  <c r="V67" i="4"/>
  <c r="S59" i="4"/>
  <c r="S60" i="4"/>
  <c r="S61" i="4"/>
  <c r="S62" i="4"/>
  <c r="S63" i="4"/>
  <c r="S64" i="4"/>
  <c r="S65" i="4"/>
  <c r="S66" i="4"/>
  <c r="S67" i="4"/>
  <c r="P67" i="4"/>
  <c r="P66" i="4"/>
  <c r="P65" i="4"/>
  <c r="P64" i="4"/>
  <c r="P63" i="4"/>
  <c r="P62" i="4"/>
  <c r="P61" i="4"/>
  <c r="P60" i="4"/>
  <c r="P59" i="4"/>
  <c r="R59" i="4"/>
  <c r="U59" i="4"/>
  <c r="R60" i="4"/>
  <c r="U60" i="4"/>
  <c r="R61" i="4"/>
  <c r="U61" i="4"/>
  <c r="W61" i="4" s="1"/>
  <c r="R62" i="4"/>
  <c r="T62" i="4" s="1"/>
  <c r="U62" i="4"/>
  <c r="R63" i="4"/>
  <c r="T63" i="4" s="1"/>
  <c r="U63" i="4"/>
  <c r="W63" i="4" s="1"/>
  <c r="R64" i="4"/>
  <c r="U64" i="4"/>
  <c r="R65" i="4"/>
  <c r="T65" i="4" s="1"/>
  <c r="U65" i="4"/>
  <c r="R66" i="4"/>
  <c r="U66" i="4"/>
  <c r="R67" i="4"/>
  <c r="U67" i="4"/>
  <c r="O67" i="4"/>
  <c r="O66" i="4"/>
  <c r="O65" i="4"/>
  <c r="Q65" i="4" s="1"/>
  <c r="O64" i="4"/>
  <c r="O63" i="4"/>
  <c r="O62" i="4"/>
  <c r="Q62" i="4" s="1"/>
  <c r="O61" i="4"/>
  <c r="O60" i="4"/>
  <c r="O59" i="4"/>
  <c r="O57" i="4"/>
  <c r="Q57" i="4" s="1"/>
  <c r="V58" i="4"/>
  <c r="Y58" i="4"/>
  <c r="U57" i="4"/>
  <c r="Y57" i="4"/>
  <c r="V57" i="4"/>
  <c r="P4" i="4"/>
  <c r="U26" i="4"/>
  <c r="P26" i="4"/>
  <c r="Q26" i="4"/>
  <c r="R26" i="4"/>
  <c r="S26" i="4"/>
  <c r="T26" i="4"/>
  <c r="O26" i="4"/>
  <c r="P25" i="4"/>
  <c r="Q25" i="4"/>
  <c r="R25" i="4"/>
  <c r="S25" i="4"/>
  <c r="T25" i="4"/>
  <c r="U25" i="4"/>
  <c r="O25" i="4"/>
  <c r="P24" i="4"/>
  <c r="Q24" i="4"/>
  <c r="R24" i="4"/>
  <c r="S24" i="4"/>
  <c r="T24" i="4"/>
  <c r="U24" i="4"/>
  <c r="O24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P8" i="4"/>
  <c r="R8" i="4"/>
  <c r="S8" i="4"/>
  <c r="T8" i="4"/>
  <c r="U8" i="4"/>
  <c r="O8" i="4"/>
  <c r="P7" i="4"/>
  <c r="Q7" i="4"/>
  <c r="R7" i="4"/>
  <c r="S7" i="4"/>
  <c r="T7" i="4"/>
  <c r="U7" i="4"/>
  <c r="O7" i="4"/>
  <c r="P6" i="4"/>
  <c r="R6" i="4"/>
  <c r="S6" i="4"/>
  <c r="T6" i="4"/>
  <c r="U6" i="4"/>
  <c r="O6" i="4"/>
  <c r="P5" i="4"/>
  <c r="Q5" i="4"/>
  <c r="R5" i="4"/>
  <c r="S5" i="4"/>
  <c r="T5" i="4"/>
  <c r="U5" i="4"/>
  <c r="O5" i="4"/>
  <c r="Q4" i="4"/>
  <c r="R4" i="4"/>
  <c r="S4" i="4"/>
  <c r="T4" i="4"/>
  <c r="U4" i="4"/>
  <c r="O4" i="4"/>
  <c r="L53" i="4"/>
  <c r="AE80" i="4" s="1"/>
  <c r="K53" i="4"/>
  <c r="AB80" i="4" s="1"/>
  <c r="L52" i="4"/>
  <c r="AD80" i="4" s="1"/>
  <c r="K52" i="4"/>
  <c r="AA80" i="4" s="1"/>
  <c r="AC80" i="4" s="1"/>
  <c r="L51" i="4"/>
  <c r="K51" i="4"/>
  <c r="L50" i="4"/>
  <c r="AE79" i="4" s="1"/>
  <c r="K50" i="4"/>
  <c r="AB79" i="4" s="1"/>
  <c r="L49" i="4"/>
  <c r="AD79" i="4" s="1"/>
  <c r="K49" i="4"/>
  <c r="L48" i="4"/>
  <c r="AD78" i="4" s="1"/>
  <c r="K48" i="4"/>
  <c r="AA78" i="4" s="1"/>
  <c r="L47" i="4"/>
  <c r="K47" i="4"/>
  <c r="AB78" i="4" s="1"/>
  <c r="L46" i="4"/>
  <c r="AE77" i="4" s="1"/>
  <c r="K46" i="4"/>
  <c r="AB77" i="4" s="1"/>
  <c r="L45" i="4"/>
  <c r="X23" i="4" s="1"/>
  <c r="K45" i="4"/>
  <c r="AA77" i="4" s="1"/>
  <c r="L44" i="4"/>
  <c r="K44" i="4"/>
  <c r="L43" i="4"/>
  <c r="AE76" i="4" s="1"/>
  <c r="K43" i="4"/>
  <c r="AB76" i="4" s="1"/>
  <c r="L42" i="4"/>
  <c r="AD76" i="4" s="1"/>
  <c r="AF76" i="4" s="1"/>
  <c r="K42" i="4"/>
  <c r="L41" i="4"/>
  <c r="AD75" i="4" s="1"/>
  <c r="K41" i="4"/>
  <c r="AA75" i="4" s="1"/>
  <c r="L40" i="4"/>
  <c r="K40" i="4"/>
  <c r="L39" i="4"/>
  <c r="AE74" i="4" s="1"/>
  <c r="K39" i="4"/>
  <c r="L38" i="4"/>
  <c r="AD74" i="4" s="1"/>
  <c r="AF74" i="4" s="1"/>
  <c r="K38" i="4"/>
  <c r="AA74" i="4" s="1"/>
  <c r="L37" i="4"/>
  <c r="AD73" i="4" s="1"/>
  <c r="K37" i="4"/>
  <c r="AA73" i="4" s="1"/>
  <c r="L36" i="4"/>
  <c r="K36" i="4"/>
  <c r="L35" i="4"/>
  <c r="AE72" i="4" s="1"/>
  <c r="K35" i="4"/>
  <c r="L34" i="4"/>
  <c r="AD72" i="4" s="1"/>
  <c r="AF72" i="4" s="1"/>
  <c r="K34" i="4"/>
  <c r="AA72" i="4" s="1"/>
  <c r="L33" i="4"/>
  <c r="AD71" i="4" s="1"/>
  <c r="K33" i="4"/>
  <c r="AA71" i="4" s="1"/>
  <c r="L32" i="4"/>
  <c r="AE71" i="4" s="1"/>
  <c r="K32" i="4"/>
  <c r="H28" i="4"/>
  <c r="L26" i="4"/>
  <c r="K26" i="4"/>
  <c r="AB67" i="4" s="1"/>
  <c r="L25" i="4"/>
  <c r="AD67" i="4" s="1"/>
  <c r="K25" i="4"/>
  <c r="AA67" i="4" s="1"/>
  <c r="L24" i="4"/>
  <c r="K24" i="4"/>
  <c r="L23" i="4"/>
  <c r="AE66" i="4" s="1"/>
  <c r="K23" i="4"/>
  <c r="AB66" i="4" s="1"/>
  <c r="L22" i="4"/>
  <c r="K22" i="4"/>
  <c r="L21" i="4"/>
  <c r="AD65" i="4" s="1"/>
  <c r="K21" i="4"/>
  <c r="AA65" i="4" s="1"/>
  <c r="L20" i="4"/>
  <c r="K20" i="4"/>
  <c r="L19" i="4"/>
  <c r="AE64" i="4" s="1"/>
  <c r="K19" i="4"/>
  <c r="AB64" i="4" s="1"/>
  <c r="L18" i="4"/>
  <c r="K18" i="4"/>
  <c r="AA64" i="4" s="1"/>
  <c r="L17" i="4"/>
  <c r="AD63" i="4" s="1"/>
  <c r="K17" i="4"/>
  <c r="AA63" i="4" s="1"/>
  <c r="L16" i="4"/>
  <c r="K16" i="4"/>
  <c r="AB63" i="4" s="1"/>
  <c r="L15" i="4"/>
  <c r="AE62" i="4" s="1"/>
  <c r="K15" i="4"/>
  <c r="AB62" i="4" s="1"/>
  <c r="L14" i="4"/>
  <c r="K14" i="4"/>
  <c r="AA62" i="4" s="1"/>
  <c r="L13" i="4"/>
  <c r="AD61" i="4" s="1"/>
  <c r="K13" i="4"/>
  <c r="AA61" i="4" s="1"/>
  <c r="L12" i="4"/>
  <c r="AE61" i="4" s="1"/>
  <c r="K12" i="4"/>
  <c r="L11" i="4"/>
  <c r="AE60" i="4" s="1"/>
  <c r="K11" i="4"/>
  <c r="AB60" i="4" s="1"/>
  <c r="L10" i="4"/>
  <c r="K10" i="4"/>
  <c r="AA60" i="4" s="1"/>
  <c r="L9" i="4"/>
  <c r="AD59" i="4" s="1"/>
  <c r="K9" i="4"/>
  <c r="AA59" i="4" s="1"/>
  <c r="L8" i="4"/>
  <c r="K8" i="4"/>
  <c r="L7" i="4"/>
  <c r="AE58" i="4" s="1"/>
  <c r="K7" i="4"/>
  <c r="AB58" i="4" s="1"/>
  <c r="L6" i="4"/>
  <c r="K6" i="4"/>
  <c r="L5" i="4"/>
  <c r="K5" i="4"/>
  <c r="AA57" i="4" s="1"/>
  <c r="L4" i="4"/>
  <c r="K4" i="4"/>
  <c r="AB57" i="4" s="1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3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55" i="3"/>
  <c r="G27" i="3"/>
  <c r="G81" i="1"/>
  <c r="C82" i="1" s="1"/>
  <c r="W4" i="5" l="1"/>
  <c r="W6" i="5"/>
  <c r="W7" i="5"/>
  <c r="W8" i="5"/>
  <c r="W9" i="5"/>
  <c r="X4" i="5"/>
  <c r="X9" i="5"/>
  <c r="X7" i="5"/>
  <c r="X8" i="5"/>
  <c r="X5" i="5"/>
  <c r="X3" i="5"/>
  <c r="X6" i="5"/>
  <c r="Q71" i="4"/>
  <c r="AF80" i="4"/>
  <c r="Q76" i="4"/>
  <c r="W71" i="4"/>
  <c r="Q77" i="4"/>
  <c r="W18" i="4"/>
  <c r="W20" i="4"/>
  <c r="W76" i="4"/>
  <c r="AF71" i="4"/>
  <c r="AC77" i="4"/>
  <c r="W25" i="4"/>
  <c r="T78" i="4"/>
  <c r="AC78" i="4"/>
  <c r="Q73" i="4"/>
  <c r="T71" i="4"/>
  <c r="AF79" i="4"/>
  <c r="Q79" i="4"/>
  <c r="X25" i="4"/>
  <c r="X4" i="4"/>
  <c r="X6" i="4"/>
  <c r="X14" i="4"/>
  <c r="W67" i="4"/>
  <c r="T64" i="4"/>
  <c r="W66" i="4"/>
  <c r="W60" i="4"/>
  <c r="X10" i="4"/>
  <c r="W59" i="4"/>
  <c r="Q61" i="4"/>
  <c r="T66" i="4"/>
  <c r="Z62" i="4"/>
  <c r="X12" i="4"/>
  <c r="Q59" i="4"/>
  <c r="Q67" i="4"/>
  <c r="T58" i="4"/>
  <c r="Z64" i="4"/>
  <c r="AC67" i="4"/>
  <c r="Z57" i="4"/>
  <c r="W58" i="4"/>
  <c r="Q60" i="4"/>
  <c r="Q63" i="4"/>
  <c r="T67" i="4"/>
  <c r="T59" i="4"/>
  <c r="W64" i="4"/>
  <c r="X26" i="4"/>
  <c r="Z58" i="4"/>
  <c r="W62" i="4"/>
  <c r="AF58" i="4"/>
  <c r="Q64" i="4"/>
  <c r="W65" i="4"/>
  <c r="T60" i="4"/>
  <c r="AC63" i="4"/>
  <c r="Z63" i="4"/>
  <c r="AD77" i="4"/>
  <c r="AF77" i="4" s="1"/>
  <c r="AC60" i="4"/>
  <c r="AC62" i="4"/>
  <c r="AC64" i="4"/>
  <c r="W9" i="4"/>
  <c r="T61" i="4"/>
  <c r="Z61" i="4"/>
  <c r="W26" i="4"/>
  <c r="X5" i="4"/>
  <c r="X7" i="4"/>
  <c r="X9" i="4"/>
  <c r="X11" i="4"/>
  <c r="X13" i="4"/>
  <c r="W57" i="4"/>
  <c r="Q66" i="4"/>
  <c r="AD57" i="4"/>
  <c r="Z60" i="4"/>
  <c r="X24" i="4"/>
  <c r="Z67" i="4"/>
  <c r="Z59" i="4"/>
  <c r="AF61" i="4"/>
  <c r="AC57" i="4"/>
  <c r="AE65" i="4"/>
  <c r="AF65" i="4" s="1"/>
  <c r="W17" i="4"/>
  <c r="W19" i="4"/>
  <c r="W21" i="4"/>
  <c r="X8" i="4"/>
  <c r="AD64" i="4"/>
  <c r="AF64" i="4" s="1"/>
  <c r="AD60" i="4"/>
  <c r="AF60" i="4" s="1"/>
  <c r="AB71" i="4"/>
  <c r="AC71" i="4" s="1"/>
  <c r="AE57" i="4"/>
  <c r="AA79" i="4"/>
  <c r="AC79" i="4" s="1"/>
  <c r="W4" i="4"/>
  <c r="W6" i="4"/>
  <c r="W8" i="4"/>
  <c r="W10" i="4"/>
  <c r="W12" i="4"/>
  <c r="X17" i="4"/>
  <c r="X19" i="4"/>
  <c r="X21" i="4"/>
  <c r="AB61" i="4"/>
  <c r="AC61" i="4" s="1"/>
  <c r="AE63" i="4"/>
  <c r="AF63" i="4" s="1"/>
  <c r="AB74" i="4"/>
  <c r="AC74" i="4" s="1"/>
  <c r="W23" i="4"/>
  <c r="AB59" i="4"/>
  <c r="AC59" i="4" s="1"/>
  <c r="AE75" i="4"/>
  <c r="AF75" i="4" s="1"/>
  <c r="AB72" i="4"/>
  <c r="AC72" i="4" s="1"/>
  <c r="W22" i="4"/>
  <c r="W24" i="4"/>
  <c r="AD66" i="4"/>
  <c r="AF66" i="4" s="1"/>
  <c r="AD62" i="4"/>
  <c r="AF62" i="4" s="1"/>
  <c r="AE78" i="4"/>
  <c r="AF78" i="4" s="1"/>
  <c r="AB75" i="4"/>
  <c r="AC75" i="4" s="1"/>
  <c r="W5" i="4"/>
  <c r="W7" i="4"/>
  <c r="W11" i="4"/>
  <c r="W13" i="4"/>
  <c r="W14" i="4"/>
  <c r="X18" i="4"/>
  <c r="X20" i="4"/>
  <c r="X22" i="4"/>
  <c r="AA66" i="4"/>
  <c r="AC66" i="4" s="1"/>
  <c r="AC58" i="4"/>
  <c r="AB65" i="4"/>
  <c r="AC65" i="4" s="1"/>
  <c r="AE67" i="4"/>
  <c r="AF67" i="4" s="1"/>
  <c r="AE59" i="4"/>
  <c r="AF59" i="4" s="1"/>
  <c r="AA76" i="4"/>
  <c r="AC76" i="4" s="1"/>
  <c r="AE73" i="4"/>
  <c r="AF73" i="4" s="1"/>
  <c r="AB73" i="4"/>
  <c r="AC73" i="4" s="1"/>
  <c r="AB73" i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45" i="1"/>
  <c r="AB37" i="1"/>
  <c r="AB69" i="1"/>
  <c r="AB61" i="1"/>
  <c r="AB76" i="1"/>
  <c r="AB68" i="1"/>
  <c r="AB60" i="1"/>
  <c r="AB59" i="1"/>
  <c r="AB74" i="1"/>
  <c r="AB66" i="1"/>
  <c r="AB58" i="1"/>
  <c r="AF57" i="4" l="1"/>
</calcChain>
</file>

<file path=xl/sharedStrings.xml><?xml version="1.0" encoding="utf-8"?>
<sst xmlns="http://schemas.openxmlformats.org/spreadsheetml/2006/main" count="630" uniqueCount="101">
  <si>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</si>
  <si>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</si>
  <si>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</si>
  <si>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</si>
  <si>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</si>
  <si>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</si>
  <si>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</si>
  <si>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</si>
  <si>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</si>
  <si>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</si>
  <si>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</si>
  <si>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</si>
  <si>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</si>
  <si>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</si>
  <si>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</si>
  <si>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</si>
  <si>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</si>
  <si>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</si>
  <si>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</si>
  <si>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</si>
  <si>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</si>
  <si>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</si>
  <si>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</si>
  <si>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</si>
  <si>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</si>
  <si>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</si>
  <si>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</si>
  <si>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</si>
  <si>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</si>
  <si>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</si>
  <si>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</si>
  <si>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</si>
  <si>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</si>
  <si>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</si>
  <si>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</si>
  <si>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</si>
  <si>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</si>
  <si>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</si>
  <si>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</si>
  <si>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</si>
  <si>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</si>
  <si>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</si>
  <si>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</si>
  <si>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</si>
  <si>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</si>
  <si>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</si>
  <si>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</si>
  <si>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</si>
  <si>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</si>
  <si>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</si>
  <si>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</si>
  <si>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</si>
  <si>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</si>
  <si>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</si>
  <si>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</si>
  <si>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</si>
  <si>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</si>
  <si>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</si>
  <si>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</si>
  <si>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</si>
  <si>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</si>
  <si>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</si>
  <si>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</si>
  <si>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</si>
  <si>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</si>
  <si>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</si>
  <si>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</si>
  <si>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</si>
  <si>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</si>
  <si>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</si>
  <si>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</si>
  <si>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</si>
  <si>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</si>
  <si>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</si>
  <si>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</si>
  <si>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</si>
  <si>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</si>
  <si>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</si>
  <si>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</si>
  <si>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</si>
  <si>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</si>
  <si>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</si>
  <si>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</si>
  <si>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</si>
  <si>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</si>
  <si>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</si>
  <si>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</si>
  <si>
    <t>open (g)</t>
  </si>
  <si>
    <t>closed (g)</t>
  </si>
  <si>
    <t>Δsed*</t>
  </si>
  <si>
    <t>Coarse Sand</t>
  </si>
  <si>
    <t>Fine Sand</t>
  </si>
  <si>
    <t>Silt</t>
  </si>
  <si>
    <t>T1</t>
  </si>
  <si>
    <t>T2</t>
  </si>
  <si>
    <t>T3</t>
  </si>
  <si>
    <t>T5</t>
  </si>
  <si>
    <t>T6</t>
  </si>
  <si>
    <t>T7</t>
  </si>
  <si>
    <t>T8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</si>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</sst>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64" fontId="10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1" borderId="3" xfId="0" applyFont="1" applyFill="1" applyBorder="1" applyAlignment="1">
      <alignment horizontal="center"/>
    </xf>
    <xf numFmtId="0" fontId="11" fillId="22" borderId="3" xfId="0" applyFont="1" applyFill="1" applyBorder="1" applyAlignment="1">
      <alignment horizontal="center"/>
    </xf>
    <xf numFmtId="0" fontId="11" fillId="23" borderId="3" xfId="0" applyFont="1" applyFill="1" applyBorder="1" applyAlignment="1">
      <alignment horizontal="center"/>
    </xf>
    <xf numFmtId="0" fontId="11" fillId="24" borderId="3" xfId="0" applyFont="1" applyFill="1" applyBorder="1" applyAlignment="1">
      <alignment horizontal="center"/>
    </xf>
    <xf numFmtId="0" fontId="11" fillId="25" borderId="3" xfId="0" applyFont="1" applyFill="1" applyBorder="1" applyAlignment="1">
      <alignment horizontal="center"/>
    </xf>
    <xf numFmtId="0" fontId="11" fillId="26" borderId="3" xfId="0" applyFont="1" applyFill="1" applyBorder="1" applyAlignment="1">
      <alignment horizontal="center"/>
    </xf>
    <xf numFmtId="164" fontId="11" fillId="27" borderId="0" xfId="0" applyNumberFormat="1" applyFont="1" applyFill="1" applyAlignment="1">
      <alignment horizontal="center"/>
    </xf>
    <xf numFmtId="164" fontId="11" fillId="28" borderId="0" xfId="0" applyNumberFormat="1" applyFont="1" applyFill="1" applyAlignment="1">
      <alignment horizontal="center"/>
    </xf>
    <xf numFmtId="164" fontId="11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1" fillId="23" borderId="3" xfId="0" applyNumberFormat="1" applyFont="1" applyFill="1" applyBorder="1" applyAlignment="1">
      <alignment horizontal="center"/>
    </xf>
    <xf numFmtId="164" fontId="11" fillId="24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11" fillId="28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4" fillId="17" borderId="3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6" xfId="0" applyNumberForma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percentages'!$A$1:$E$1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tx>
            <c:strRef>
              <c:f>'weights and percentages'!$A$15:$E$15</c:f>
              <c:strCache>
                <c:ptCount val="1"/>
                <c:pt idx="0">
                  <c:v>SUMMER 2023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0.76406228470885296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17042806358065"/>
                  <c:y val="-0.27434415685663055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36309701793607"/>
                  <c:y val="-8.5591590655128502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47527445145307"/>
                  <c:y val="-7.568182999402302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14563976813776"/>
                  <c:y val="0.15429992841943227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7874727684356"/>
                  <c:y val="0.3438674280813908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-0.12091619396052283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3960501772721"/>
                  <c:y val="0.185754739192416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0.14194609149272011</c:v>
                </c:pt>
                <c:pt idx="1">
                  <c:v>0.52203427516936518</c:v>
                </c:pt>
                <c:pt idx="2" formatCode="0.000">
                  <c:v>0.2406337151637577</c:v>
                </c:pt>
                <c:pt idx="3" formatCode="0.000">
                  <c:v>-0.22072858590650893</c:v>
                </c:pt>
                <c:pt idx="4" formatCode="0.000">
                  <c:v>0.15001468326189096</c:v>
                </c:pt>
                <c:pt idx="5" formatCode="0.000">
                  <c:v>0.18746426326828355</c:v>
                </c:pt>
                <c:pt idx="6" formatCode="0.000">
                  <c:v>0.14847367739663409</c:v>
                </c:pt>
                <c:pt idx="7" formatCode="0.000">
                  <c:v>9.2391005102194612E-2</c:v>
                </c:pt>
                <c:pt idx="8" formatCode="0.000">
                  <c:v>0.68871619411195129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0.17051823518474263</c:v>
                </c:pt>
                <c:pt idx="1">
                  <c:v>0.28782408405478088</c:v>
                </c:pt>
                <c:pt idx="2" formatCode="0.000">
                  <c:v>-5.5586500421326221E-2</c:v>
                </c:pt>
                <c:pt idx="3" formatCode="0.000">
                  <c:v>-0.16780996432911283</c:v>
                </c:pt>
                <c:pt idx="4" formatCode="0.000">
                  <c:v>-0.30016031869413118</c:v>
                </c:pt>
                <c:pt idx="5" formatCode="0.000">
                  <c:v>-0.18329816540648269</c:v>
                </c:pt>
                <c:pt idx="6" formatCode="0.000">
                  <c:v>0.18370934661588054</c:v>
                </c:pt>
                <c:pt idx="7" formatCode="0.000">
                  <c:v>-0.2339914912185011</c:v>
                </c:pt>
                <c:pt idx="8" formatCode="0.000">
                  <c:v>6.2983700116736666E-2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-0.37669547662608038</c:v>
                </c:pt>
                <c:pt idx="1">
                  <c:v>0.86255060728744948</c:v>
                </c:pt>
                <c:pt idx="2" formatCode="0.000">
                  <c:v>3.0456556588650203</c:v>
                </c:pt>
                <c:pt idx="3" formatCode="0.000">
                  <c:v>-0.42896020135283941</c:v>
                </c:pt>
                <c:pt idx="4" formatCode="0.000">
                  <c:v>-0.58701748857728064</c:v>
                </c:pt>
                <c:pt idx="5" formatCode="0.000">
                  <c:v>-0.87519619500594525</c:v>
                </c:pt>
                <c:pt idx="6" formatCode="0.000">
                  <c:v>-0.65417959627627242</c:v>
                </c:pt>
                <c:pt idx="7" formatCode="0.000">
                  <c:v>-0.60021718895439036</c:v>
                </c:pt>
                <c:pt idx="8" formatCode="0.000">
                  <c:v>-0.32271584241408202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5506068070605"/>
                  <c:y val="-0.17332915492702666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-0.12091619396052283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96032141551928"/>
                  <c:y val="8.984737821174558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0.14194609149272011</c:v>
                </c:pt>
                <c:pt idx="1">
                  <c:v>0.52203427516936518</c:v>
                </c:pt>
                <c:pt idx="2" formatCode="0.000">
                  <c:v>0.2406337151637577</c:v>
                </c:pt>
                <c:pt idx="3" formatCode="0.000">
                  <c:v>-0.22072858590650893</c:v>
                </c:pt>
                <c:pt idx="4" formatCode="0.000">
                  <c:v>0.15001468326189096</c:v>
                </c:pt>
                <c:pt idx="5" formatCode="0.000">
                  <c:v>0.18746426326828355</c:v>
                </c:pt>
                <c:pt idx="6" formatCode="0.000">
                  <c:v>0.14847367739663409</c:v>
                </c:pt>
                <c:pt idx="7" formatCode="0.000">
                  <c:v>9.2391005102194612E-2</c:v>
                </c:pt>
                <c:pt idx="8" formatCode="0.000">
                  <c:v>0.68871619411195129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80594988917528"/>
                  <c:y val="0.2600821839481929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0.17051823518474263</c:v>
                </c:pt>
                <c:pt idx="1">
                  <c:v>0.28782408405478088</c:v>
                </c:pt>
                <c:pt idx="2" formatCode="0.000">
                  <c:v>-5.5586500421326221E-2</c:v>
                </c:pt>
                <c:pt idx="3" formatCode="0.000">
                  <c:v>-0.16780996432911283</c:v>
                </c:pt>
                <c:pt idx="4" formatCode="0.000">
                  <c:v>-0.30016031869413118</c:v>
                </c:pt>
                <c:pt idx="5" formatCode="0.000">
                  <c:v>-0.18329816540648269</c:v>
                </c:pt>
                <c:pt idx="6" formatCode="0.000">
                  <c:v>0.18370934661588054</c:v>
                </c:pt>
                <c:pt idx="7" formatCode="0.000">
                  <c:v>-0.2339914912185011</c:v>
                </c:pt>
                <c:pt idx="8" formatCode="0.000">
                  <c:v>6.2983700116736666E-2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52176863967956"/>
                  <c:y val="0.268390162246352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-0.37669547662608038</c:v>
                </c:pt>
                <c:pt idx="1">
                  <c:v>0.86255060728744948</c:v>
                </c:pt>
                <c:pt idx="2" formatCode="0.000">
                  <c:v>3.0456556588650203</c:v>
                </c:pt>
                <c:pt idx="3" formatCode="0.000">
                  <c:v>-0.42896020135283941</c:v>
                </c:pt>
                <c:pt idx="4" formatCode="0.000">
                  <c:v>-0.58701748857728064</c:v>
                </c:pt>
                <c:pt idx="5" formatCode="0.000">
                  <c:v>-0.87519619500594525</c:v>
                </c:pt>
                <c:pt idx="6" formatCode="0.000">
                  <c:v>-0.65417959627627242</c:v>
                </c:pt>
                <c:pt idx="7" formatCode="0.000">
                  <c:v>-0.60021718895439036</c:v>
                </c:pt>
                <c:pt idx="8" formatCode="0.000">
                  <c:v>-0.32271584241408202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085655429994314"/>
                  <c:y val="6.515608425301201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3.9964522506082734</c:v>
                </c:pt>
                <c:pt idx="1">
                  <c:v>4.5715879707700946</c:v>
                </c:pt>
                <c:pt idx="2">
                  <c:v>6.818323419112895</c:v>
                </c:pt>
                <c:pt idx="3">
                  <c:v>4.4904076738609104</c:v>
                </c:pt>
                <c:pt idx="4">
                  <c:v>3.3899467155718588</c:v>
                </c:pt>
                <c:pt idx="5">
                  <c:v>4.2084222006848888</c:v>
                </c:pt>
                <c:pt idx="6">
                  <c:v>2.3970990594970347</c:v>
                </c:pt>
                <c:pt idx="7">
                  <c:v>6.1863557046979878</c:v>
                </c:pt>
                <c:pt idx="8">
                  <c:v>7.524314445778316</c:v>
                </c:pt>
                <c:pt idx="9">
                  <c:v>5.866473132427843</c:v>
                </c:pt>
                <c:pt idx="10">
                  <c:v>6.3087192081833692</c:v>
                </c:pt>
                <c:pt idx="11">
                  <c:v>5.6114948051947993</c:v>
                </c:pt>
                <c:pt idx="12">
                  <c:v>6.1052005722599425</c:v>
                </c:pt>
                <c:pt idx="13">
                  <c:v>4.4325755066079298</c:v>
                </c:pt>
                <c:pt idx="14">
                  <c:v>3.7318393068399573</c:v>
                </c:pt>
                <c:pt idx="15">
                  <c:v>4.572478304678131</c:v>
                </c:pt>
                <c:pt idx="16">
                  <c:v>5.2293643832802736</c:v>
                </c:pt>
                <c:pt idx="17">
                  <c:v>6.5093222506393893</c:v>
                </c:pt>
                <c:pt idx="18">
                  <c:v>5.8887154130223536</c:v>
                </c:pt>
                <c:pt idx="19">
                  <c:v>7.8191923500810381</c:v>
                </c:pt>
                <c:pt idx="20">
                  <c:v>7.3469937855307208</c:v>
                </c:pt>
                <c:pt idx="21">
                  <c:v>4.3422840409401076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57229292992648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370443337517808E-2"/>
                  <c:y val="-0.2576422804195223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370197563635661"/>
                  <c:y val="-4.565619442998835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3.9964522506082734</c:v>
                </c:pt>
                <c:pt idx="1">
                  <c:v>4.5715879707700946</c:v>
                </c:pt>
                <c:pt idx="2">
                  <c:v>6.818323419112895</c:v>
                </c:pt>
                <c:pt idx="3">
                  <c:v>4.4904076738609104</c:v>
                </c:pt>
                <c:pt idx="4">
                  <c:v>3.3899467155718588</c:v>
                </c:pt>
                <c:pt idx="5">
                  <c:v>4.2084222006848888</c:v>
                </c:pt>
                <c:pt idx="6">
                  <c:v>2.3970990594970347</c:v>
                </c:pt>
                <c:pt idx="7">
                  <c:v>6.1863557046979878</c:v>
                </c:pt>
                <c:pt idx="8">
                  <c:v>7.524314445778316</c:v>
                </c:pt>
                <c:pt idx="9">
                  <c:v>5.866473132427843</c:v>
                </c:pt>
                <c:pt idx="10">
                  <c:v>6.3087192081833692</c:v>
                </c:pt>
                <c:pt idx="11">
                  <c:v>5.6114948051947993</c:v>
                </c:pt>
                <c:pt idx="12">
                  <c:v>6.1052005722599425</c:v>
                </c:pt>
                <c:pt idx="13">
                  <c:v>4.4325755066079298</c:v>
                </c:pt>
                <c:pt idx="14">
                  <c:v>3.7318393068399573</c:v>
                </c:pt>
                <c:pt idx="15">
                  <c:v>4.572478304678131</c:v>
                </c:pt>
                <c:pt idx="16">
                  <c:v>5.2293643832802736</c:v>
                </c:pt>
                <c:pt idx="17">
                  <c:v>6.5093222506393893</c:v>
                </c:pt>
                <c:pt idx="18">
                  <c:v>5.8887154130223536</c:v>
                </c:pt>
                <c:pt idx="19">
                  <c:v>7.8191923500810381</c:v>
                </c:pt>
                <c:pt idx="20">
                  <c:v>7.3469937855307208</c:v>
                </c:pt>
                <c:pt idx="21">
                  <c:v>4.3422840409401076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11.525852250608274</c:v>
                </c:pt>
                <c:pt idx="1">
                  <c:v>13.384887970770095</c:v>
                </c:pt>
                <c:pt idx="2">
                  <c:v>18.168303419112899</c:v>
                </c:pt>
                <c:pt idx="3">
                  <c:v>13.303707673860909</c:v>
                </c:pt>
                <c:pt idx="4">
                  <c:v>10.391646715571859</c:v>
                </c:pt>
                <c:pt idx="5">
                  <c:v>10.820922200684889</c:v>
                </c:pt>
                <c:pt idx="6">
                  <c:v>5.5189990594970348</c:v>
                </c:pt>
                <c:pt idx="7">
                  <c:v>17.848355704697987</c:v>
                </c:pt>
                <c:pt idx="8">
                  <c:v>17.728714445778316</c:v>
                </c:pt>
                <c:pt idx="9">
                  <c:v>14.358473132427843</c:v>
                </c:pt>
                <c:pt idx="10">
                  <c:v>12.070919208183371</c:v>
                </c:pt>
                <c:pt idx="11">
                  <c:v>13.845094805194799</c:v>
                </c:pt>
                <c:pt idx="12">
                  <c:v>17.19910057225994</c:v>
                </c:pt>
                <c:pt idx="13">
                  <c:v>10.006075506607928</c:v>
                </c:pt>
                <c:pt idx="14">
                  <c:v>10.556239306839958</c:v>
                </c:pt>
                <c:pt idx="15">
                  <c:v>12.08107830467813</c:v>
                </c:pt>
                <c:pt idx="16">
                  <c:v>14.117364383280274</c:v>
                </c:pt>
                <c:pt idx="17">
                  <c:v>12.829122250639388</c:v>
                </c:pt>
                <c:pt idx="18">
                  <c:v>14.139015413022351</c:v>
                </c:pt>
                <c:pt idx="19">
                  <c:v>17.488392350081035</c:v>
                </c:pt>
                <c:pt idx="20">
                  <c:v>17.18129378553072</c:v>
                </c:pt>
                <c:pt idx="21">
                  <c:v>13.593884040940109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927812419620993"/>
                  <c:y val="-0.2833429445083778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045384173665394"/>
                  <c:y val="-4.076323738247480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11.525852250608274</c:v>
                </c:pt>
                <c:pt idx="1">
                  <c:v>13.384887970770095</c:v>
                </c:pt>
                <c:pt idx="2">
                  <c:v>18.168303419112899</c:v>
                </c:pt>
                <c:pt idx="3">
                  <c:v>13.303707673860909</c:v>
                </c:pt>
                <c:pt idx="4">
                  <c:v>10.391646715571859</c:v>
                </c:pt>
                <c:pt idx="5">
                  <c:v>10.820922200684889</c:v>
                </c:pt>
                <c:pt idx="6">
                  <c:v>5.5189990594970348</c:v>
                </c:pt>
                <c:pt idx="7">
                  <c:v>17.848355704697987</c:v>
                </c:pt>
                <c:pt idx="8">
                  <c:v>17.728714445778316</c:v>
                </c:pt>
                <c:pt idx="9">
                  <c:v>14.358473132427843</c:v>
                </c:pt>
                <c:pt idx="10">
                  <c:v>12.070919208183371</c:v>
                </c:pt>
                <c:pt idx="11">
                  <c:v>13.845094805194799</c:v>
                </c:pt>
                <c:pt idx="12">
                  <c:v>17.19910057225994</c:v>
                </c:pt>
                <c:pt idx="13">
                  <c:v>10.006075506607928</c:v>
                </c:pt>
                <c:pt idx="14">
                  <c:v>10.556239306839958</c:v>
                </c:pt>
                <c:pt idx="15">
                  <c:v>12.08107830467813</c:v>
                </c:pt>
                <c:pt idx="16">
                  <c:v>14.117364383280274</c:v>
                </c:pt>
                <c:pt idx="17">
                  <c:v>12.829122250639388</c:v>
                </c:pt>
                <c:pt idx="18">
                  <c:v>14.139015413022351</c:v>
                </c:pt>
                <c:pt idx="19">
                  <c:v>17.488392350081035</c:v>
                </c:pt>
                <c:pt idx="20">
                  <c:v>17.18129378553072</c:v>
                </c:pt>
                <c:pt idx="21">
                  <c:v>13.593884040940109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2.5731000000000002</c:v>
                </c:pt>
                <c:pt idx="1">
                  <c:v>2.8281999999999998</c:v>
                </c:pt>
                <c:pt idx="2">
                  <c:v>7.8686999999999996</c:v>
                </c:pt>
                <c:pt idx="3">
                  <c:v>4.9214000000000002</c:v>
                </c:pt>
                <c:pt idx="4">
                  <c:v>9.9870999999999999</c:v>
                </c:pt>
                <c:pt idx="5">
                  <c:v>8.9681999999999995</c:v>
                </c:pt>
                <c:pt idx="6">
                  <c:v>7.0947000000000005</c:v>
                </c:pt>
                <c:pt idx="7">
                  <c:v>4.2068999999999992</c:v>
                </c:pt>
                <c:pt idx="8">
                  <c:v>1.8046000000000002</c:v>
                </c:pt>
                <c:pt idx="9">
                  <c:v>3.6017999999999999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16.342700000000001</c:v>
                </c:pt>
                <c:pt idx="1">
                  <c:v>20.16328</c:v>
                </c:pt>
                <c:pt idx="2">
                  <c:v>13.6142</c:v>
                </c:pt>
                <c:pt idx="3">
                  <c:v>14.783899999999999</c:v>
                </c:pt>
                <c:pt idx="4">
                  <c:v>18.696400000000001</c:v>
                </c:pt>
                <c:pt idx="5">
                  <c:v>13.995799999999999</c:v>
                </c:pt>
                <c:pt idx="6">
                  <c:v>12.3979</c:v>
                </c:pt>
                <c:pt idx="7">
                  <c:v>16.396599999999999</c:v>
                </c:pt>
                <c:pt idx="8">
                  <c:v>14.5701</c:v>
                </c:pt>
                <c:pt idx="9">
                  <c:v>19.085900000000002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3313192143243693"/>
                  <c:y val="-0.153370206279437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8.1251371349852093</c:v>
                </c:pt>
                <c:pt idx="1">
                  <c:v>10.700300997593237</c:v>
                </c:pt>
                <c:pt idx="2">
                  <c:v>7.176547318266782</c:v>
                </c:pt>
                <c:pt idx="3">
                  <c:v>8.04575415286061</c:v>
                </c:pt>
                <c:pt idx="4">
                  <c:v>12.571390699157426</c:v>
                </c:pt>
                <c:pt idx="5">
                  <c:v>10.917441285620377</c:v>
                </c:pt>
                <c:pt idx="6">
                  <c:v>7.6486928644432144</c:v>
                </c:pt>
                <c:pt idx="7">
                  <c:v>9.2263800011785406</c:v>
                </c:pt>
                <c:pt idx="8">
                  <c:v>11.568449956241992</c:v>
                </c:pt>
                <c:pt idx="9">
                  <c:v>10.91793357901526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2.5731000000000002</c:v>
                </c:pt>
                <c:pt idx="1">
                  <c:v>2.8281999999999998</c:v>
                </c:pt>
                <c:pt idx="2">
                  <c:v>7.8686999999999996</c:v>
                </c:pt>
                <c:pt idx="3">
                  <c:v>4.9214000000000002</c:v>
                </c:pt>
                <c:pt idx="4">
                  <c:v>9.9870999999999999</c:v>
                </c:pt>
                <c:pt idx="5">
                  <c:v>8.9681999999999995</c:v>
                </c:pt>
                <c:pt idx="6">
                  <c:v>7.0947000000000005</c:v>
                </c:pt>
                <c:pt idx="7">
                  <c:v>4.2068999999999992</c:v>
                </c:pt>
                <c:pt idx="8">
                  <c:v>1.8046000000000002</c:v>
                </c:pt>
                <c:pt idx="9">
                  <c:v>3.6017999999999999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16.342700000000001</c:v>
                </c:pt>
                <c:pt idx="1">
                  <c:v>20.16328</c:v>
                </c:pt>
                <c:pt idx="2">
                  <c:v>13.6142</c:v>
                </c:pt>
                <c:pt idx="3">
                  <c:v>14.783899999999999</c:v>
                </c:pt>
                <c:pt idx="4">
                  <c:v>18.696400000000001</c:v>
                </c:pt>
                <c:pt idx="5">
                  <c:v>13.995799999999999</c:v>
                </c:pt>
                <c:pt idx="6">
                  <c:v>12.3979</c:v>
                </c:pt>
                <c:pt idx="7">
                  <c:v>16.396599999999999</c:v>
                </c:pt>
                <c:pt idx="8">
                  <c:v>14.5701</c:v>
                </c:pt>
                <c:pt idx="9">
                  <c:v>19.085900000000002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15030386368061"/>
                  <c:y val="-0.1937978416994224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8.1251371349852093</c:v>
                </c:pt>
                <c:pt idx="1">
                  <c:v>10.700300997593237</c:v>
                </c:pt>
                <c:pt idx="2">
                  <c:v>7.176547318266782</c:v>
                </c:pt>
                <c:pt idx="3">
                  <c:v>8.04575415286061</c:v>
                </c:pt>
                <c:pt idx="4">
                  <c:v>12.571390699157426</c:v>
                </c:pt>
                <c:pt idx="5">
                  <c:v>10.917441285620377</c:v>
                </c:pt>
                <c:pt idx="6">
                  <c:v>7.6486928644432144</c:v>
                </c:pt>
                <c:pt idx="7">
                  <c:v>9.2263800011785406</c:v>
                </c:pt>
                <c:pt idx="8">
                  <c:v>11.568449956241992</c:v>
                </c:pt>
                <c:pt idx="9">
                  <c:v>10.91793357901526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6559156140156288"/>
                  <c:y val="0.1425299587466510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8.568040221378368</c:v>
                </c:pt>
                <c:pt idx="1">
                  <c:v>11.308731092973805</c:v>
                </c:pt>
                <c:pt idx="2">
                  <c:v>7.5983689162567476</c:v>
                </c:pt>
                <c:pt idx="3">
                  <c:v>8.5834547641950216</c:v>
                </c:pt>
                <c:pt idx="4">
                  <c:v>13.390787578206158</c:v>
                </c:pt>
                <c:pt idx="5">
                  <c:v>11.920214013378168</c:v>
                </c:pt>
                <c:pt idx="6">
                  <c:v>8.1644148134478876</c:v>
                </c:pt>
                <c:pt idx="7">
                  <c:v>9.8018426879584055</c:v>
                </c:pt>
                <c:pt idx="8">
                  <c:v>12.398037663661743</c:v>
                </c:pt>
                <c:pt idx="9">
                  <c:v>11.689277826470828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22345767640117"/>
                  <c:y val="0.175913079217851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9301751212943751E-2"/>
                  <c:y val="0.22392428816055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8.568040221378368</c:v>
                </c:pt>
                <c:pt idx="1">
                  <c:v>11.308731092973805</c:v>
                </c:pt>
                <c:pt idx="2">
                  <c:v>7.5983689162567476</c:v>
                </c:pt>
                <c:pt idx="3">
                  <c:v>8.5834547641950216</c:v>
                </c:pt>
                <c:pt idx="4">
                  <c:v>13.390787578206158</c:v>
                </c:pt>
                <c:pt idx="5">
                  <c:v>11.920214013378168</c:v>
                </c:pt>
                <c:pt idx="6">
                  <c:v>8.1644148134478876</c:v>
                </c:pt>
                <c:pt idx="7">
                  <c:v>9.8018426879584055</c:v>
                </c:pt>
                <c:pt idx="8">
                  <c:v>12.398037663661743</c:v>
                </c:pt>
                <c:pt idx="9">
                  <c:v>11.689277826470828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24.910740221378369</c:v>
                </c:pt>
                <c:pt idx="1">
                  <c:v>31.472011092973808</c:v>
                </c:pt>
                <c:pt idx="2">
                  <c:v>21.21256891625675</c:v>
                </c:pt>
                <c:pt idx="3">
                  <c:v>23.367354764195021</c:v>
                </c:pt>
                <c:pt idx="4">
                  <c:v>32.087187578206155</c:v>
                </c:pt>
                <c:pt idx="5">
                  <c:v>25.91601401337817</c:v>
                </c:pt>
                <c:pt idx="6">
                  <c:v>20.562314813447884</c:v>
                </c:pt>
                <c:pt idx="7">
                  <c:v>26.198442687958405</c:v>
                </c:pt>
                <c:pt idx="8">
                  <c:v>26.968137663661739</c:v>
                </c:pt>
                <c:pt idx="9">
                  <c:v>30.775177826470831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649450675306815E-2"/>
                  <c:y val="0.1819703802723895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64628504476213"/>
                  <c:y val="0.2820855582714613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24.910740221378369</c:v>
                </c:pt>
                <c:pt idx="1">
                  <c:v>31.472011092973808</c:v>
                </c:pt>
                <c:pt idx="2">
                  <c:v>21.21256891625675</c:v>
                </c:pt>
                <c:pt idx="3">
                  <c:v>23.367354764195021</c:v>
                </c:pt>
                <c:pt idx="4">
                  <c:v>32.087187578206155</c:v>
                </c:pt>
                <c:pt idx="5">
                  <c:v>25.91601401337817</c:v>
                </c:pt>
                <c:pt idx="6">
                  <c:v>20.562314813447884</c:v>
                </c:pt>
                <c:pt idx="7">
                  <c:v>26.198442687958405</c:v>
                </c:pt>
                <c:pt idx="8">
                  <c:v>26.968137663661739</c:v>
                </c:pt>
                <c:pt idx="9">
                  <c:v>30.775177826470831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30.169900000000002</c:v>
                </c:pt>
                <c:pt idx="1">
                  <c:v>13.648300000000001</c:v>
                </c:pt>
                <c:pt idx="2">
                  <c:v>8.8192000000000004</c:v>
                </c:pt>
                <c:pt idx="3">
                  <c:v>13.648300000000001</c:v>
                </c:pt>
                <c:pt idx="4">
                  <c:v>30.079799999999999</c:v>
                </c:pt>
                <c:pt idx="5">
                  <c:v>46.750100000000003</c:v>
                </c:pt>
                <c:pt idx="6">
                  <c:v>25.8965</c:v>
                </c:pt>
                <c:pt idx="7">
                  <c:v>27.011699999999998</c:v>
                </c:pt>
                <c:pt idx="8">
                  <c:v>32.3613</c:v>
                </c:pt>
                <c:pt idx="9">
                  <c:v>20.333100000000002</c:v>
                </c:pt>
                <c:pt idx="10">
                  <c:v>14.4063</c:v>
                </c:pt>
                <c:pt idx="11">
                  <c:v>13.872400000000001</c:v>
                </c:pt>
                <c:pt idx="12">
                  <c:v>43.567</c:v>
                </c:pt>
                <c:pt idx="13">
                  <c:v>43.821899999999999</c:v>
                </c:pt>
                <c:pt idx="14">
                  <c:v>16.210899999999999</c:v>
                </c:pt>
                <c:pt idx="15">
                  <c:v>21.365199999999998</c:v>
                </c:pt>
                <c:pt idx="16">
                  <c:v>16.279599999999999</c:v>
                </c:pt>
                <c:pt idx="17">
                  <c:v>16.2744</c:v>
                </c:pt>
                <c:pt idx="18">
                  <c:v>8.4464000000000006</c:v>
                </c:pt>
                <c:pt idx="19">
                  <c:v>10.2546</c:v>
                </c:pt>
                <c:pt idx="20">
                  <c:v>13.4611</c:v>
                </c:pt>
                <c:pt idx="21">
                  <c:v>17.811199999999999</c:v>
                </c:pt>
                <c:pt idx="22">
                  <c:v>21.040900000000001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946404135201156"/>
                  <c:y val="-0.2433398055051127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General</c:formatCode>
                <c:ptCount val="22"/>
                <c:pt idx="0">
                  <c:v>1.5851</c:v>
                </c:pt>
                <c:pt idx="1">
                  <c:v>0.98799999999999999</c:v>
                </c:pt>
                <c:pt idx="2">
                  <c:v>1.8402000000000001</c:v>
                </c:pt>
                <c:pt idx="3">
                  <c:v>0.98799999999999999</c:v>
                </c:pt>
                <c:pt idx="4" formatCode="0.00">
                  <c:v>1.5595000000000001</c:v>
                </c:pt>
                <c:pt idx="5">
                  <c:v>6.3091999999999997</c:v>
                </c:pt>
                <c:pt idx="6">
                  <c:v>0.54489999999999994</c:v>
                </c:pt>
                <c:pt idx="7">
                  <c:v>4.3765000000000001</c:v>
                </c:pt>
                <c:pt idx="8">
                  <c:v>6.3570000000000002</c:v>
                </c:pt>
                <c:pt idx="9">
                  <c:v>3.6301000000000001</c:v>
                </c:pt>
                <c:pt idx="10">
                  <c:v>2.6212</c:v>
                </c:pt>
                <c:pt idx="11">
                  <c:v>6.3470000000000004</c:v>
                </c:pt>
                <c:pt idx="12">
                  <c:v>3.512</c:v>
                </c:pt>
                <c:pt idx="13">
                  <c:v>0.78720000000000001</c:v>
                </c:pt>
                <c:pt idx="14">
                  <c:v>6.3075000000000001</c:v>
                </c:pt>
                <c:pt idx="15">
                  <c:v>3.1258999999999997</c:v>
                </c:pt>
                <c:pt idx="16">
                  <c:v>1.081</c:v>
                </c:pt>
                <c:pt idx="17">
                  <c:v>0.51539999999999997</c:v>
                </c:pt>
                <c:pt idx="18">
                  <c:v>1.2892000000000001</c:v>
                </c:pt>
                <c:pt idx="19">
                  <c:v>0.41239999999999999</c:v>
                </c:pt>
                <c:pt idx="20">
                  <c:v>1.4544000000000001</c:v>
                </c:pt>
                <c:pt idx="21">
                  <c:v>2.1473999999999998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pair'!$O$55:$Q$55</c:f>
              <c:strCache>
                <c:ptCount val="1"/>
                <c:pt idx="0">
                  <c:v>Coarse 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912383003172359"/>
                  <c:y val="-0.2586931321084864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pair'!$Q$57:$Q$67</c:f>
              <c:numCache>
                <c:formatCode>0.00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10E-84E2-3428337E67FC}"/>
            </c:ext>
          </c:extLst>
        </c:ser>
        <c:ser>
          <c:idx val="1"/>
          <c:order val="1"/>
          <c:tx>
            <c:strRef>
              <c:f>'lump by basket pair'!$R$55:$T$55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608933649418298"/>
                  <c:y val="-0.168861548556430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pair'!$T$57:$T$67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F-410E-84E2-3428337E67FC}"/>
            </c:ext>
          </c:extLst>
        </c:ser>
        <c:ser>
          <c:idx val="2"/>
          <c:order val="2"/>
          <c:tx>
            <c:strRef>
              <c:f>'lump by basket pair'!$U$55:$W$55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673431805690308"/>
                  <c:y val="-4.987897346165058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pair'!$W$57:$W$67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F-410E-84E2-3428337E67FC}"/>
            </c:ext>
          </c:extLst>
        </c:ser>
        <c:ser>
          <c:idx val="3"/>
          <c:order val="3"/>
          <c:tx>
            <c:strRef>
              <c:f>'lump by basket pair'!$X$55:$Z$55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591440754840145"/>
                  <c:y val="4.429170312044327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pair'!$Z$57:$Z$67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F-410E-84E2-3428337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pair'!$AA$55:$AC$55</c:f>
              <c:strCache>
                <c:ptCount val="1"/>
                <c:pt idx="0">
                  <c:v>Silt + 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238334845949794"/>
                  <c:y val="-0.1370137066200058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pair'!$AC$57:$AC$67</c:f>
              <c:numCache>
                <c:formatCode>0.00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-0.38969682721282889</c:v>
                </c:pt>
                <c:pt idx="6">
                  <c:v>-0.17876835834509047</c:v>
                </c:pt>
                <c:pt idx="7">
                  <c:v>0.33517221016833804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B6E-81EC-DE160831F021}"/>
            </c:ext>
          </c:extLst>
        </c:ser>
        <c:ser>
          <c:idx val="3"/>
          <c:order val="1"/>
          <c:tx>
            <c:strRef>
              <c:f>'lump by basket pair'!$AD$55:$AF$55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1371953415531"/>
                  <c:y val="-7.697397200349956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pair'!$AF$57:$AF$67</c:f>
              <c:numCache>
                <c:formatCode>0.00</c:formatCode>
                <c:ptCount val="11"/>
                <c:pt idx="0">
                  <c:v>-0.15616892836221707</c:v>
                </c:pt>
                <c:pt idx="1">
                  <c:v>-0.60083296549429166</c:v>
                </c:pt>
                <c:pt idx="2">
                  <c:v>0.43640893263885211</c:v>
                </c:pt>
                <c:pt idx="3">
                  <c:v>0.85254975201461225</c:v>
                </c:pt>
                <c:pt idx="4">
                  <c:v>-0.49690569242114824</c:v>
                </c:pt>
                <c:pt idx="5">
                  <c:v>-0.33071106779758841</c:v>
                </c:pt>
                <c:pt idx="6">
                  <c:v>-6.2319147924558983E-2</c:v>
                </c:pt>
                <c:pt idx="7">
                  <c:v>0.25718176738892068</c:v>
                </c:pt>
                <c:pt idx="8">
                  <c:v>0.6674426120278506</c:v>
                </c:pt>
                <c:pt idx="9">
                  <c:v>-5.0185868806942056E-2</c:v>
                </c:pt>
                <c:pt idx="10">
                  <c:v>-4.6287548101599026E-2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B6E-81EC-DE16083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pair'!$O$69:$Q$69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849134653341376E-2"/>
                  <c:y val="-0.2283231262758821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pair'!$Q$71:$Q$80</c:f>
              <c:numCache>
                <c:formatCode>0.00</c:formatCode>
                <c:ptCount val="10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-0.8754941163029818</c:v>
                </c:pt>
                <c:pt idx="4">
                  <c:v>-0.42896020135283941</c:v>
                </c:pt>
                <c:pt idx="5">
                  <c:v>-0.58701748857728064</c:v>
                </c:pt>
                <c:pt idx="6">
                  <c:v>-0.87519619500594525</c:v>
                </c:pt>
                <c:pt idx="7">
                  <c:v>-0.65417959627627242</c:v>
                </c:pt>
                <c:pt idx="8">
                  <c:v>-0.60021718895439036</c:v>
                </c:pt>
                <c:pt idx="9">
                  <c:v>-0.32271584241408202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4B8-9099-F04462554706}"/>
            </c:ext>
          </c:extLst>
        </c:ser>
        <c:ser>
          <c:idx val="1"/>
          <c:order val="1"/>
          <c:tx>
            <c:strRef>
              <c:f>'lump by basket pair'!$R$69:$T$69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43606708188358"/>
                  <c:y val="-0.13803368328958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pair'!$T$71:$T$80</c:f>
              <c:numCache>
                <c:formatCode>0.00</c:formatCode>
                <c:ptCount val="10"/>
                <c:pt idx="0">
                  <c:v>0.17051823518474263</c:v>
                </c:pt>
                <c:pt idx="1">
                  <c:v>0.28782408405478088</c:v>
                </c:pt>
                <c:pt idx="2">
                  <c:v>-5.5586500421326221E-2</c:v>
                </c:pt>
                <c:pt idx="3">
                  <c:v>-0.73230149202538153</c:v>
                </c:pt>
                <c:pt idx="4">
                  <c:v>-0.16780996432911283</c:v>
                </c:pt>
                <c:pt idx="5">
                  <c:v>-0.30016031869413118</c:v>
                </c:pt>
                <c:pt idx="6">
                  <c:v>-0.18329816540648269</c:v>
                </c:pt>
                <c:pt idx="7">
                  <c:v>0.18370934661588054</c:v>
                </c:pt>
                <c:pt idx="8">
                  <c:v>-0.2339914912185011</c:v>
                </c:pt>
                <c:pt idx="9">
                  <c:v>6.2983700116736666E-2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D-44B8-9099-F04462554706}"/>
            </c:ext>
          </c:extLst>
        </c:ser>
        <c:ser>
          <c:idx val="2"/>
          <c:order val="2"/>
          <c:tx>
            <c:strRef>
              <c:f>'lump by basket pair'!$U$69:$W$69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7754653901938"/>
                  <c:y val="-0.156287547389909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pair'!$W$71:$W$80</c:f>
              <c:numCache>
                <c:formatCode>0.00</c:formatCode>
                <c:ptCount val="10"/>
                <c:pt idx="0">
                  <c:v>0.14194609149272011</c:v>
                </c:pt>
                <c:pt idx="1">
                  <c:v>0.52203427516936518</c:v>
                </c:pt>
                <c:pt idx="2">
                  <c:v>0.2406337151637577</c:v>
                </c:pt>
                <c:pt idx="3">
                  <c:v>-0.61824308119766092</c:v>
                </c:pt>
                <c:pt idx="4">
                  <c:v>-0.22072858590650893</c:v>
                </c:pt>
                <c:pt idx="5">
                  <c:v>0.15001468326189096</c:v>
                </c:pt>
                <c:pt idx="6">
                  <c:v>0.18746426326828355</c:v>
                </c:pt>
                <c:pt idx="7">
                  <c:v>0.14847367739663409</c:v>
                </c:pt>
                <c:pt idx="8">
                  <c:v>9.2391005102194612E-2</c:v>
                </c:pt>
                <c:pt idx="9">
                  <c:v>0.68871619411195129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D-44B8-9099-F04462554706}"/>
            </c:ext>
          </c:extLst>
        </c:ser>
        <c:ser>
          <c:idx val="3"/>
          <c:order val="3"/>
          <c:tx>
            <c:strRef>
              <c:f>'lump by basket pair'!$X$69:$Z$69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54966820803524"/>
                  <c:y val="-3.275153105861767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pair'!$Z$71:$Z$80</c:f>
              <c:numCache>
                <c:formatCode>0.00</c:formatCode>
                <c:ptCount val="10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-0.52081868470815618</c:v>
                </c:pt>
                <c:pt idx="4">
                  <c:v>-0.2142122573951242</c:v>
                </c:pt>
                <c:pt idx="5">
                  <c:v>-0.12091619396052283</c:v>
                </c:pt>
                <c:pt idx="6">
                  <c:v>0.19235164956740658</c:v>
                </c:pt>
                <c:pt idx="7">
                  <c:v>6.9338931211544927E-2</c:v>
                </c:pt>
                <c:pt idx="8">
                  <c:v>0.30506992688237528</c:v>
                </c:pt>
                <c:pt idx="9">
                  <c:v>0.73881089123312471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D-44B8-9099-F0446255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pair'!$AA$69:$AC$69</c:f>
              <c:strCache>
                <c:ptCount val="1"/>
                <c:pt idx="0">
                  <c:v>Silt +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73512537513089"/>
                  <c:y val="-6.957567804024497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pair'!$AC$71:$AC$80</c:f>
              <c:numCache>
                <c:formatCode>0.00</c:formatCode>
                <c:ptCount val="10"/>
                <c:pt idx="0">
                  <c:v>0.1439115705872086</c:v>
                </c:pt>
                <c:pt idx="1">
                  <c:v>0.51841968799470106</c:v>
                </c:pt>
                <c:pt idx="2">
                  <c:v>0.24144199121282037</c:v>
                </c:pt>
                <c:pt idx="3">
                  <c:v>-0.6125183914535256</c:v>
                </c:pt>
                <c:pt idx="4">
                  <c:v>-0.2203312109424988</c:v>
                </c:pt>
                <c:pt idx="5">
                  <c:v>0.12424931808599728</c:v>
                </c:pt>
                <c:pt idx="6">
                  <c:v>0.18777234016577768</c:v>
                </c:pt>
                <c:pt idx="7">
                  <c:v>0.14366084097765502</c:v>
                </c:pt>
                <c:pt idx="8">
                  <c:v>0.10538917133686249</c:v>
                </c:pt>
                <c:pt idx="9">
                  <c:v>0.69196526902926681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E38-811A-2234F2C8CC67}"/>
            </c:ext>
          </c:extLst>
        </c:ser>
        <c:ser>
          <c:idx val="3"/>
          <c:order val="1"/>
          <c:tx>
            <c:strRef>
              <c:f>'lump by basket pair'!$AD$69:$AF$69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536046417944674"/>
                  <c:y val="-2.001312001166223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pair'!$AF$71:$AF$80</c:f>
              <c:numCache>
                <c:formatCode>0.00</c:formatCode>
                <c:ptCount val="10"/>
                <c:pt idx="0">
                  <c:v>0.16129269053086381</c:v>
                </c:pt>
                <c:pt idx="1">
                  <c:v>0.3656571434450514</c:v>
                </c:pt>
                <c:pt idx="2">
                  <c:v>4.1309668896822777E-2</c:v>
                </c:pt>
                <c:pt idx="3">
                  <c:v>-0.69078389344042823</c:v>
                </c:pt>
                <c:pt idx="4">
                  <c:v>-0.19010071619451335</c:v>
                </c:pt>
                <c:pt idx="5">
                  <c:v>-0.12814470554190371</c:v>
                </c:pt>
                <c:pt idx="6">
                  <c:v>-5.2117405094781119E-2</c:v>
                </c:pt>
                <c:pt idx="7">
                  <c:v>0.1685516828256661</c:v>
                </c:pt>
                <c:pt idx="8">
                  <c:v>-9.264387399822209E-2</c:v>
                </c:pt>
                <c:pt idx="9">
                  <c:v>0.26389880432895885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0-4E38-811A-2234F2C8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66.285700000000006</c:v>
                </c:pt>
                <c:pt idx="1">
                  <c:v>76.829900000000009</c:v>
                </c:pt>
                <c:pt idx="2">
                  <c:v>52.908199999999994</c:v>
                </c:pt>
                <c:pt idx="3">
                  <c:v>80.973100000000002</c:v>
                </c:pt>
                <c:pt idx="4">
                  <c:v>124.965</c:v>
                </c:pt>
                <c:pt idx="5">
                  <c:v>51.254999999999995</c:v>
                </c:pt>
                <c:pt idx="6">
                  <c:v>52.313200000000002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4-45D5-8EB5-2CF21DDB76DC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917440070127718"/>
                  <c:y val="-0.121109209174940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5.4013000000000009</c:v>
                </c:pt>
                <c:pt idx="1">
                  <c:v>7.8686999999999996</c:v>
                </c:pt>
                <c:pt idx="2">
                  <c:v>4.9214000000000002</c:v>
                </c:pt>
                <c:pt idx="3">
                  <c:v>18.955300000000001</c:v>
                </c:pt>
                <c:pt idx="4">
                  <c:v>4.2991999999999999</c:v>
                </c:pt>
                <c:pt idx="5">
                  <c:v>6.011499999999999</c:v>
                </c:pt>
                <c:pt idx="6">
                  <c:v>4.0141999999999998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4-45D5-8EB5-2CF21DD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B84-A440-14A1D65EC509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36.505980000000001</c:v>
                </c:pt>
                <c:pt idx="1">
                  <c:v>13.6142</c:v>
                </c:pt>
                <c:pt idx="2">
                  <c:v>14.783899999999999</c:v>
                </c:pt>
                <c:pt idx="3">
                  <c:v>32.6922</c:v>
                </c:pt>
                <c:pt idx="4">
                  <c:v>16.667400000000001</c:v>
                </c:pt>
                <c:pt idx="5">
                  <c:v>30.966699999999999</c:v>
                </c:pt>
                <c:pt idx="6">
                  <c:v>28.755100000000002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E-4B84-A440-14A1D65E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9AA-84A2-A48A7DA380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18.825438132578448</c:v>
                </c:pt>
                <c:pt idx="1">
                  <c:v>7.176547318266782</c:v>
                </c:pt>
                <c:pt idx="2">
                  <c:v>8.04575415286061</c:v>
                </c:pt>
                <c:pt idx="3">
                  <c:v>23.488831984777807</c:v>
                </c:pt>
                <c:pt idx="4">
                  <c:v>9.8650712658596724</c:v>
                </c:pt>
                <c:pt idx="5">
                  <c:v>20.794829957420532</c:v>
                </c:pt>
                <c:pt idx="6">
                  <c:v>17.858695815644111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9AA-84A2-A48A7DA3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A-4638-99A1-559DD2AE60F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1.822169606806523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A-4638-99A1-559DD2AE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13995502075677"/>
                  <c:y val="-0.3084402080190787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15.686499999999999</c:v>
                </c:pt>
                <c:pt idx="1">
                  <c:v>13.302300000000001</c:v>
                </c:pt>
                <c:pt idx="2">
                  <c:v>5.3845000000000001</c:v>
                </c:pt>
                <c:pt idx="3">
                  <c:v>13.302300000000001</c:v>
                </c:pt>
                <c:pt idx="4">
                  <c:v>16.905100000000001</c:v>
                </c:pt>
                <c:pt idx="5">
                  <c:v>24.247299999999999</c:v>
                </c:pt>
                <c:pt idx="6">
                  <c:v>20.538399999999999</c:v>
                </c:pt>
                <c:pt idx="7">
                  <c:v>11.104199999999999</c:v>
                </c:pt>
                <c:pt idx="8">
                  <c:v>21.376599999999996</c:v>
                </c:pt>
                <c:pt idx="9">
                  <c:v>10.927899999999999</c:v>
                </c:pt>
                <c:pt idx="10">
                  <c:v>8.773299999999999</c:v>
                </c:pt>
                <c:pt idx="11">
                  <c:v>12.863</c:v>
                </c:pt>
                <c:pt idx="12">
                  <c:v>18.895600000000002</c:v>
                </c:pt>
                <c:pt idx="13">
                  <c:v>18.183500000000002</c:v>
                </c:pt>
                <c:pt idx="14">
                  <c:v>12.4641</c:v>
                </c:pt>
                <c:pt idx="15">
                  <c:v>10.018800000000001</c:v>
                </c:pt>
                <c:pt idx="16">
                  <c:v>5.2179000000000002</c:v>
                </c:pt>
                <c:pt idx="17">
                  <c:v>8.6090999999999998</c:v>
                </c:pt>
                <c:pt idx="18">
                  <c:v>5.661999999999999</c:v>
                </c:pt>
                <c:pt idx="19">
                  <c:v>6.2910000000000004</c:v>
                </c:pt>
                <c:pt idx="20">
                  <c:v>9.7505000000000006</c:v>
                </c:pt>
                <c:pt idx="21">
                  <c:v>12.9597</c:v>
                </c:pt>
                <c:pt idx="22">
                  <c:v>13.398000000000001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87422635994524"/>
                  <c:y val="-0.118679853992321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General</c:formatCode>
                <c:ptCount val="22"/>
                <c:pt idx="0" formatCode="0.00">
                  <c:v>7.529399999999999</c:v>
                </c:pt>
                <c:pt idx="1">
                  <c:v>8.8132999999999999</c:v>
                </c:pt>
                <c:pt idx="2">
                  <c:v>11.34998</c:v>
                </c:pt>
                <c:pt idx="3">
                  <c:v>8.8132999999999999</c:v>
                </c:pt>
                <c:pt idx="4">
                  <c:v>7.0016999999999996</c:v>
                </c:pt>
                <c:pt idx="5">
                  <c:v>6.6124999999999998</c:v>
                </c:pt>
                <c:pt idx="6">
                  <c:v>3.1219000000000001</c:v>
                </c:pt>
                <c:pt idx="7">
                  <c:v>11.661999999999999</c:v>
                </c:pt>
                <c:pt idx="8">
                  <c:v>10.2044</c:v>
                </c:pt>
                <c:pt idx="9">
                  <c:v>8.4920000000000009</c:v>
                </c:pt>
                <c:pt idx="10">
                  <c:v>5.7622000000000009</c:v>
                </c:pt>
                <c:pt idx="11">
                  <c:v>8.2335999999999991</c:v>
                </c:pt>
                <c:pt idx="12">
                  <c:v>11.0939</c:v>
                </c:pt>
                <c:pt idx="13">
                  <c:v>5.5735000000000001</c:v>
                </c:pt>
                <c:pt idx="14">
                  <c:v>6.8244000000000007</c:v>
                </c:pt>
                <c:pt idx="15">
                  <c:v>7.5085999999999995</c:v>
                </c:pt>
                <c:pt idx="16">
                  <c:v>8.8879999999999999</c:v>
                </c:pt>
                <c:pt idx="17">
                  <c:v>6.3197999999999999</c:v>
                </c:pt>
                <c:pt idx="18">
                  <c:v>8.2502999999999993</c:v>
                </c:pt>
                <c:pt idx="19">
                  <c:v>9.6692</c:v>
                </c:pt>
                <c:pt idx="20">
                  <c:v>9.8343000000000007</c:v>
                </c:pt>
                <c:pt idx="21">
                  <c:v>9.2515999999999998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66.285700000000006</c:v>
                </c:pt>
                <c:pt idx="1">
                  <c:v>76.829900000000009</c:v>
                </c:pt>
                <c:pt idx="2">
                  <c:v>52.908199999999994</c:v>
                </c:pt>
                <c:pt idx="3">
                  <c:v>80.973100000000002</c:v>
                </c:pt>
                <c:pt idx="4">
                  <c:v>124.965</c:v>
                </c:pt>
                <c:pt idx="5">
                  <c:v>51.254999999999995</c:v>
                </c:pt>
                <c:pt idx="6">
                  <c:v>52.313200000000002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A53-96B7-BE9AA1A8829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1296122498641735"/>
                  <c:y val="-5.225196850393703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5.4013000000000009</c:v>
                </c:pt>
                <c:pt idx="1">
                  <c:v>7.8686999999999996</c:v>
                </c:pt>
                <c:pt idx="2">
                  <c:v>4.9214000000000002</c:v>
                </c:pt>
                <c:pt idx="3">
                  <c:v>18.955300000000001</c:v>
                </c:pt>
                <c:pt idx="4">
                  <c:v>4.2991999999999999</c:v>
                </c:pt>
                <c:pt idx="5">
                  <c:v>6.011499999999999</c:v>
                </c:pt>
                <c:pt idx="6">
                  <c:v>4.0141999999999998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F-4A53-96B7-BE9AA1A8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4BD5-8272-2E5B9ED87D24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36.505980000000001</c:v>
                </c:pt>
                <c:pt idx="1">
                  <c:v>13.6142</c:v>
                </c:pt>
                <c:pt idx="2">
                  <c:v>14.783899999999999</c:v>
                </c:pt>
                <c:pt idx="3">
                  <c:v>32.6922</c:v>
                </c:pt>
                <c:pt idx="4">
                  <c:v>16.667400000000001</c:v>
                </c:pt>
                <c:pt idx="5">
                  <c:v>30.966699999999999</c:v>
                </c:pt>
                <c:pt idx="6">
                  <c:v>28.755100000000002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D-4BD5-8272-2E5B9ED8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72843887471811"/>
                  <c:y val="-0.181995207120849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3-47E0-B42C-E75E0B5AE9C1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18.825438132578448</c:v>
                </c:pt>
                <c:pt idx="1">
                  <c:v>7.176547318266782</c:v>
                </c:pt>
                <c:pt idx="2">
                  <c:v>8.04575415286061</c:v>
                </c:pt>
                <c:pt idx="3">
                  <c:v>23.488831984777807</c:v>
                </c:pt>
                <c:pt idx="4">
                  <c:v>9.8650712658596724</c:v>
                </c:pt>
                <c:pt idx="5">
                  <c:v>20.794829957420532</c:v>
                </c:pt>
                <c:pt idx="6">
                  <c:v>17.858695815644111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3-47E0-B42C-E75E0B5A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0-4CEA-925C-6EAD3F916BD5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1.822169606806523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0-4CEA-925C-6EAD3F91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12896606085779"/>
                  <c:y val="-0.22118145423668475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group'!$V$3:$V$9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5D-8FB2-B3F354D45BC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6317112312641"/>
                  <c:y val="-9.675379119276757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group'!$V$12:$V$18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-0.32001589401318453</c:v>
                </c:pt>
                <c:pt idx="2">
                  <c:v>-0.3029856615539851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-4.9570413884485784E-2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5D-8FB2-B3F354D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44416"/>
        <c:axId val="1536930016"/>
      </c:scatterChart>
      <c:valAx>
        <c:axId val="153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0016"/>
        <c:crosses val="autoZero"/>
        <c:crossBetween val="midCat"/>
      </c:valAx>
      <c:valAx>
        <c:axId val="1536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1"/>
            <c:dispEq val="0"/>
            <c:trendlineLbl>
              <c:layout>
                <c:manualLayout>
                  <c:x val="0.12726424051865806"/>
                  <c:y val="-0.104706247578216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group'!$W$3:$W$9</c:f>
              <c:numCache>
                <c:formatCode>0.000</c:formatCode>
                <c:ptCount val="7"/>
                <c:pt idx="0">
                  <c:v>6.8559567762179157</c:v>
                </c:pt>
                <c:pt idx="1">
                  <c:v>4.731650259104951</c:v>
                </c:pt>
                <c:pt idx="2">
                  <c:v>4.9725322262427483</c:v>
                </c:pt>
                <c:pt idx="3">
                  <c:v>10.907562508962069</c:v>
                </c:pt>
                <c:pt idx="4">
                  <c:v>11.212554946024699</c:v>
                </c:pt>
                <c:pt idx="5">
                  <c:v>4.5438852072980751</c:v>
                </c:pt>
                <c:pt idx="6">
                  <c:v>5.1123586111184602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C5E-8CA4-E839749796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32103143845026"/>
                  <c:y val="-0.115946810834816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group'!$W$12:$W$18</c:f>
              <c:numCache>
                <c:formatCode>0.000</c:formatCode>
                <c:ptCount val="7"/>
                <c:pt idx="0">
                  <c:v>19.876771314352172</c:v>
                </c:pt>
                <c:pt idx="1">
                  <c:v>7.5983689162567476</c:v>
                </c:pt>
                <c:pt idx="2">
                  <c:v>8.5834547641950216</c:v>
                </c:pt>
                <c:pt idx="3">
                  <c:v>25.311001591584326</c:v>
                </c:pt>
                <c:pt idx="4">
                  <c:v>10.537776078867871</c:v>
                </c:pt>
                <c:pt idx="5">
                  <c:v>22.199880351620148</c:v>
                </c:pt>
                <c:pt idx="6">
                  <c:v>19.508470176551867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C5E-8CA4-E8397497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FS+C+S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451649284843055E-2"/>
                  <c:y val="-0.1360494393129210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group'!$X$3:$X$9</c:f>
              <c:numCache>
                <c:formatCode>0.000</c:formatCode>
                <c:ptCount val="7"/>
                <c:pt idx="0">
                  <c:v>54.531556776217911</c:v>
                </c:pt>
                <c:pt idx="1">
                  <c:v>45.884050259104953</c:v>
                </c:pt>
                <c:pt idx="2">
                  <c:v>36.61513222624275</c:v>
                </c:pt>
                <c:pt idx="3">
                  <c:v>64.848362508962069</c:v>
                </c:pt>
                <c:pt idx="4">
                  <c:v>70.774554946024708</c:v>
                </c:pt>
                <c:pt idx="5">
                  <c:v>30.323885207298073</c:v>
                </c:pt>
                <c:pt idx="6">
                  <c:v>41.220558611118463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BBB-A5CA-9332E676AE9F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848418740653905"/>
                  <c:y val="-0.1456179197810974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group'!$X$12:$X$18</c:f>
              <c:numCache>
                <c:formatCode>0.000</c:formatCode>
                <c:ptCount val="7"/>
                <c:pt idx="0">
                  <c:v>56.382751314352177</c:v>
                </c:pt>
                <c:pt idx="1">
                  <c:v>21.21256891625675</c:v>
                </c:pt>
                <c:pt idx="2">
                  <c:v>23.367354764195021</c:v>
                </c:pt>
                <c:pt idx="3">
                  <c:v>58.003201591584322</c:v>
                </c:pt>
                <c:pt idx="4">
                  <c:v>27.205176078867868</c:v>
                </c:pt>
                <c:pt idx="5">
                  <c:v>53.166580351620141</c:v>
                </c:pt>
                <c:pt idx="6">
                  <c:v>48.263570176551866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E-4BBB-A5CA-9332E676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00695997059563"/>
                  <c:y val="-8.1197865252144133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0.0000</c:formatCode>
                <c:ptCount val="23"/>
                <c:pt idx="0">
                  <c:v>2.1642984735935578</c:v>
                </c:pt>
                <c:pt idx="1">
                  <c:v>1.7670026790341271</c:v>
                </c:pt>
                <c:pt idx="2">
                  <c:v>0.65559581388507215</c:v>
                </c:pt>
                <c:pt idx="3">
                  <c:v>1.8076248437061064</c:v>
                </c:pt>
                <c:pt idx="4">
                  <c:v>1.7951717616012994</c:v>
                </c:pt>
                <c:pt idx="5">
                  <c:v>2.6057113132310041</c:v>
                </c:pt>
                <c:pt idx="6">
                  <c:v>3.0081030306286425</c:v>
                </c:pt>
                <c:pt idx="7">
                  <c:v>1.6108243373451037</c:v>
                </c:pt>
                <c:pt idx="8">
                  <c:v>4.0674559942692206</c:v>
                </c:pt>
                <c:pt idx="9">
                  <c:v>1.8888090235443336</c:v>
                </c:pt>
                <c:pt idx="10">
                  <c:v>1.5903523592655615</c:v>
                </c:pt>
                <c:pt idx="11">
                  <c:v>2.5636871963176899</c:v>
                </c:pt>
                <c:pt idx="12">
                  <c:v>3.6723632263988888</c:v>
                </c:pt>
                <c:pt idx="13">
                  <c:v>3.0290299129841833</c:v>
                </c:pt>
                <c:pt idx="14">
                  <c:v>2.078531841419446</c:v>
                </c:pt>
                <c:pt idx="15">
                  <c:v>1.5610683051149881</c:v>
                </c:pt>
                <c:pt idx="16">
                  <c:v>0.68218590616009644</c:v>
                </c:pt>
                <c:pt idx="17">
                  <c:v>1.2116342474787469</c:v>
                </c:pt>
                <c:pt idx="18">
                  <c:v>1.31167900122773</c:v>
                </c:pt>
                <c:pt idx="19">
                  <c:v>1.0662058857023278</c:v>
                </c:pt>
                <c:pt idx="20">
                  <c:v>2.0555035456745703</c:v>
                </c:pt>
                <c:pt idx="21">
                  <c:v>1.249394894119128</c:v>
                </c:pt>
                <c:pt idx="22">
                  <c:v>1.4828472986928873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182150596547858"/>
                  <c:y val="0.108060469217794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</c:formatCode>
                <c:ptCount val="22"/>
                <c:pt idx="0">
                  <c:v>3.7933434306569351</c:v>
                </c:pt>
                <c:pt idx="1">
                  <c:v>4.3317937043282733</c:v>
                </c:pt>
                <c:pt idx="2">
                  <c:v>6.4575747575326545</c:v>
                </c:pt>
                <c:pt idx="3">
                  <c:v>4.2427262400605823</c:v>
                </c:pt>
                <c:pt idx="4">
                  <c:v>3.2029096365455167</c:v>
                </c:pt>
                <c:pt idx="5">
                  <c:v>3.9736376817212653</c:v>
                </c:pt>
                <c:pt idx="6">
                  <c:v>2.2229107544469429</c:v>
                </c:pt>
                <c:pt idx="7">
                  <c:v>5.822843398413668</c:v>
                </c:pt>
                <c:pt idx="8">
                  <c:v>7.0654710684273754</c:v>
                </c:pt>
                <c:pt idx="9">
                  <c:v>5.50591963073005</c:v>
                </c:pt>
                <c:pt idx="10">
                  <c:v>5.8395962966470929</c:v>
                </c:pt>
                <c:pt idx="11">
                  <c:v>5.0778449889732853</c:v>
                </c:pt>
                <c:pt idx="12">
                  <c:v>5.7129808341416108</c:v>
                </c:pt>
                <c:pt idx="13">
                  <c:v>4.1520904317180616</c:v>
                </c:pt>
                <c:pt idx="14">
                  <c:v>3.4966024327251528</c:v>
                </c:pt>
                <c:pt idx="15">
                  <c:v>4.2943881967213136</c:v>
                </c:pt>
                <c:pt idx="16">
                  <c:v>4.9319918044572271</c:v>
                </c:pt>
                <c:pt idx="17">
                  <c:v>6.0396315241072305</c:v>
                </c:pt>
                <c:pt idx="18">
                  <c:v>5.5288184321347602</c:v>
                </c:pt>
                <c:pt idx="19">
                  <c:v>6.9407622366288502</c:v>
                </c:pt>
                <c:pt idx="20">
                  <c:v>6.8572842613503608</c:v>
                </c:pt>
                <c:pt idx="21">
                  <c:v>4.0606493176648994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66728626228941"/>
                  <c:y val="-0.2874258361114431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0.0000</c:formatCode>
                <c:ptCount val="23"/>
                <c:pt idx="0">
                  <c:v>0.16000831182380926</c:v>
                </c:pt>
                <c:pt idx="1">
                  <c:v>0.12877571176566063</c:v>
                </c:pt>
                <c:pt idx="2">
                  <c:v>4.3028917050452489E-2</c:v>
                </c:pt>
                <c:pt idx="3">
                  <c:v>0.12962202535912964</c:v>
                </c:pt>
                <c:pt idx="4">
                  <c:v>0.13238380964895011</c:v>
                </c:pt>
                <c:pt idx="5">
                  <c:v>0.19838337462369771</c:v>
                </c:pt>
                <c:pt idx="6">
                  <c:v>0.23269804300815269</c:v>
                </c:pt>
                <c:pt idx="7">
                  <c:v>0.12090681526084991</c:v>
                </c:pt>
                <c:pt idx="8">
                  <c:v>0.32174543062421551</c:v>
                </c:pt>
                <c:pt idx="9">
                  <c:v>0.14591900352662143</c:v>
                </c:pt>
                <c:pt idx="10">
                  <c:v>0.1089397532643475</c:v>
                </c:pt>
                <c:pt idx="11">
                  <c:v>0.22065374815008071</c:v>
                </c:pt>
                <c:pt idx="12">
                  <c:v>0.32472434373056097</c:v>
                </c:pt>
                <c:pt idx="13">
                  <c:v>0.25350487407165828</c:v>
                </c:pt>
                <c:pt idx="14">
                  <c:v>0.17018552264393186</c:v>
                </c:pt>
                <c:pt idx="15">
                  <c:v>0.12314691966104313</c:v>
                </c:pt>
                <c:pt idx="16">
                  <c:v>4.2238846068331719E-2</c:v>
                </c:pt>
                <c:pt idx="17">
                  <c:v>8.7751258894774364E-2</c:v>
                </c:pt>
                <c:pt idx="18">
                  <c:v>7.6598708923253711E-2</c:v>
                </c:pt>
                <c:pt idx="19">
                  <c:v>6.5591352842813269E-2</c:v>
                </c:pt>
                <c:pt idx="20">
                  <c:v>0.14223859065114886</c:v>
                </c:pt>
                <c:pt idx="21">
                  <c:v>8.0302038778309603E-2</c:v>
                </c:pt>
                <c:pt idx="22">
                  <c:v>0.10207224320241665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0.46912291153627583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4.4920438449205484</c:v>
                </c:pt>
                <c:pt idx="1">
                  <c:v>6.1255616046335009</c:v>
                </c:pt>
                <c:pt idx="2">
                  <c:v>4.3992855190179156</c:v>
                </c:pt>
                <c:pt idx="3">
                  <c:v>6.2573886240092707</c:v>
                </c:pt>
                <c:pt idx="4">
                  <c:v>3.6701730482255015</c:v>
                </c:pt>
                <c:pt idx="5">
                  <c:v>3.5307026290618189</c:v>
                </c:pt>
                <c:pt idx="6">
                  <c:v>6.0554817860941306</c:v>
                </c:pt>
                <c:pt idx="7">
                  <c:v>4.0424594655980171</c:v>
                </c:pt>
                <c:pt idx="8">
                  <c:v>6.9975207683885934</c:v>
                </c:pt>
                <c:pt idx="9">
                  <c:v>5.6728269224467622</c:v>
                </c:pt>
                <c:pt idx="10">
                  <c:v>6.3923761237929169</c:v>
                </c:pt>
                <c:pt idx="11">
                  <c:v>8.6846534362902155</c:v>
                </c:pt>
                <c:pt idx="12">
                  <c:v>5.5257004067672524</c:v>
                </c:pt>
                <c:pt idx="13">
                  <c:v>4.6394941467573076</c:v>
                </c:pt>
                <c:pt idx="14">
                  <c:v>6.7214811755941062</c:v>
                </c:pt>
                <c:pt idx="15">
                  <c:v>4.720751617539289</c:v>
                </c:pt>
                <c:pt idx="16">
                  <c:v>3.06987767156257</c:v>
                </c:pt>
                <c:pt idx="17">
                  <c:v>4.6275810478711641</c:v>
                </c:pt>
                <c:pt idx="18">
                  <c:v>8.4642594094121506</c:v>
                </c:pt>
                <c:pt idx="19">
                  <c:v>6.0314641986858302</c:v>
                </c:pt>
                <c:pt idx="20">
                  <c:v>8.0895582996459403</c:v>
                </c:pt>
                <c:pt idx="21">
                  <c:v>3.8921235537483709</c:v>
                </c:pt>
                <c:pt idx="22">
                  <c:v>4.11629671020407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0.33210038311899204</c:v>
                </c:pt>
                <c:pt idx="1">
                  <c:v>0.44641899243314415</c:v>
                </c:pt>
                <c:pt idx="2">
                  <c:v>0.2887396283958929</c:v>
                </c:pt>
                <c:pt idx="3">
                  <c:v>0.44870781109663221</c:v>
                </c:pt>
                <c:pt idx="4">
                  <c:v>0.27065459728577324</c:v>
                </c:pt>
                <c:pt idx="5">
                  <c:v>0.26880671653435373</c:v>
                </c:pt>
                <c:pt idx="6">
                  <c:v>0.46843434109407461</c:v>
                </c:pt>
                <c:pt idx="7">
                  <c:v>0.30342284287316501</c:v>
                </c:pt>
                <c:pt idx="8">
                  <c:v>0.55352051407542791</c:v>
                </c:pt>
                <c:pt idx="9">
                  <c:v>0.43825142795490934</c:v>
                </c:pt>
                <c:pt idx="10">
                  <c:v>0.43788024310568674</c:v>
                </c:pt>
                <c:pt idx="11">
                  <c:v>0.74747860614756823</c:v>
                </c:pt>
                <c:pt idx="12">
                  <c:v>0.48860347618683281</c:v>
                </c:pt>
                <c:pt idx="13">
                  <c:v>0.38828747593026769</c:v>
                </c:pt>
                <c:pt idx="14">
                  <c:v>0.55033979466422556</c:v>
                </c:pt>
                <c:pt idx="15">
                  <c:v>0.37240267980588354</c:v>
                </c:pt>
                <c:pt idx="16">
                  <c:v>0.19007735171138126</c:v>
                </c:pt>
                <c:pt idx="17">
                  <c:v>0.33514739570401314</c:v>
                </c:pt>
                <c:pt idx="18">
                  <c:v>0.49429116586117228</c:v>
                </c:pt>
                <c:pt idx="19">
                  <c:v>0.37104643832856171</c:v>
                </c:pt>
                <c:pt idx="20">
                  <c:v>0.55978856079001593</c:v>
                </c:pt>
                <c:pt idx="21">
                  <c:v>0.25015746263588712</c:v>
                </c:pt>
                <c:pt idx="22">
                  <c:v>0.28334653154618361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62.618217981666035</c:v>
                </c:pt>
                <c:pt idx="1">
                  <c:v>47.313738366383504</c:v>
                </c:pt>
                <c:pt idx="2">
                  <c:v>59.180028346130101</c:v>
                </c:pt>
                <c:pt idx="3">
                  <c:v>47.245819537403399</c:v>
                </c:pt>
                <c:pt idx="4">
                  <c:v>61.497219161657256</c:v>
                </c:pt>
                <c:pt idx="5">
                  <c:v>63.345736014874419</c:v>
                </c:pt>
                <c:pt idx="6">
                  <c:v>52.131121333571748</c:v>
                </c:pt>
                <c:pt idx="7">
                  <c:v>67.787467457105009</c:v>
                </c:pt>
                <c:pt idx="8">
                  <c:v>55.673342049946072</c:v>
                </c:pt>
                <c:pt idx="9">
                  <c:v>61.068194644875327</c:v>
                </c:pt>
                <c:pt idx="10">
                  <c:v>57.905713545598225</c:v>
                </c:pt>
                <c:pt idx="11">
                  <c:v>46.993637329326894</c:v>
                </c:pt>
                <c:pt idx="12">
                  <c:v>65.554024692077164</c:v>
                </c:pt>
                <c:pt idx="13">
                  <c:v>67.120977471458104</c:v>
                </c:pt>
                <c:pt idx="14">
                  <c:v>52.422222752684888</c:v>
                </c:pt>
                <c:pt idx="15">
                  <c:v>64.609474248227144</c:v>
                </c:pt>
                <c:pt idx="16">
                  <c:v>73.259180658360705</c:v>
                </c:pt>
                <c:pt idx="17">
                  <c:v>62.156632797551801</c:v>
                </c:pt>
                <c:pt idx="18">
                  <c:v>54.50458580852623</c:v>
                </c:pt>
                <c:pt idx="19">
                  <c:v>58.009671116289063</c:v>
                </c:pt>
                <c:pt idx="20">
                  <c:v>52.976971728660907</c:v>
                </c:pt>
                <c:pt idx="21">
                  <c:v>55.485572549420951</c:v>
                </c:pt>
                <c:pt idx="22">
                  <c:v>58.408298363613731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32.557637790294436</c:v>
                </c:pt>
                <c:pt idx="1">
                  <c:v>46.114281036549848</c:v>
                </c:pt>
                <c:pt idx="2">
                  <c:v>36.131946506456089</c:v>
                </c:pt>
                <c:pt idx="3">
                  <c:v>46.048084027490695</c:v>
                </c:pt>
                <c:pt idx="4">
                  <c:v>34.561953192831474</c:v>
                </c:pt>
                <c:pt idx="5">
                  <c:v>32.854754639529418</c:v>
                </c:pt>
                <c:pt idx="6">
                  <c:v>41.344962539240051</c:v>
                </c:pt>
                <c:pt idx="7">
                  <c:v>27.866650234423808</c:v>
                </c:pt>
                <c:pt idx="8">
                  <c:v>36.775616667589901</c:v>
                </c:pt>
                <c:pt idx="9">
                  <c:v>32.820727004722997</c:v>
                </c:pt>
                <c:pt idx="10">
                  <c:v>35.264030087503158</c:v>
                </c:pt>
                <c:pt idx="11">
                  <c:v>43.574230628235327</c:v>
                </c:pt>
                <c:pt idx="12">
                  <c:v>28.431671424968741</c:v>
                </c:pt>
                <c:pt idx="13">
                  <c:v>27.851240905854347</c:v>
                </c:pt>
                <c:pt idx="14">
                  <c:v>40.305956277056779</c:v>
                </c:pt>
                <c:pt idx="15">
                  <c:v>30.297371454427672</c:v>
                </c:pt>
                <c:pt idx="16">
                  <c:v>23.480864318365338</c:v>
                </c:pt>
                <c:pt idx="17">
                  <c:v>32.880638758873026</c:v>
                </c:pt>
                <c:pt idx="18">
                  <c:v>36.536863616200442</c:v>
                </c:pt>
                <c:pt idx="19">
                  <c:v>35.587818246696557</c:v>
                </c:pt>
                <c:pt idx="20">
                  <c:v>38.373681410903131</c:v>
                </c:pt>
                <c:pt idx="21">
                  <c:v>40.372146434194811</c:v>
                </c:pt>
                <c:pt idx="22">
                  <c:v>37.192058394636014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28.93263096493197</c:v>
                </c:pt>
                <c:pt idx="1">
                  <c:v>30.138645157032958</c:v>
                </c:pt>
                <c:pt idx="2">
                  <c:v>32.27415175571867</c:v>
                </c:pt>
                <c:pt idx="3">
                  <c:v>29.686629036083612</c:v>
                </c:pt>
                <c:pt idx="4">
                  <c:v>26.800019385355345</c:v>
                </c:pt>
                <c:pt idx="5">
                  <c:v>23.196785377061662</c:v>
                </c:pt>
                <c:pt idx="6">
                  <c:v>36.658109454600982</c:v>
                </c:pt>
                <c:pt idx="7">
                  <c:v>26.199690453705891</c:v>
                </c:pt>
                <c:pt idx="8">
                  <c:v>29.334695818690125</c:v>
                </c:pt>
                <c:pt idx="9">
                  <c:v>30.607873065844093</c:v>
                </c:pt>
                <c:pt idx="10">
                  <c:v>39.746453278125415</c:v>
                </c:pt>
                <c:pt idx="11">
                  <c:v>25.14768793412615</c:v>
                </c:pt>
                <c:pt idx="12">
                  <c:v>27.584148964992572</c:v>
                </c:pt>
                <c:pt idx="13">
                  <c:v>38.469234192864263</c:v>
                </c:pt>
                <c:pt idx="14">
                  <c:v>20.734443109583207</c:v>
                </c:pt>
                <c:pt idx="15">
                  <c:v>28.23958915888128</c:v>
                </c:pt>
                <c:pt idx="16">
                  <c:v>32.450806416267483</c:v>
                </c:pt>
                <c:pt idx="17">
                  <c:v>45.25925627511954</c:v>
                </c:pt>
                <c:pt idx="18">
                  <c:v>35.835761195478909</c:v>
                </c:pt>
                <c:pt idx="19">
                  <c:v>38.773491702993965</c:v>
                </c:pt>
                <c:pt idx="20">
                  <c:v>36.796506426149534</c:v>
                </c:pt>
                <c:pt idx="21">
                  <c:v>25.796175884406363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1.5491538377154499</c:v>
                </c:pt>
                <c:pt idx="1">
                  <c:v>1.6683791519803588</c:v>
                </c:pt>
                <c:pt idx="2">
                  <c:v>1.8029767345599648</c:v>
                </c:pt>
                <c:pt idx="3">
                  <c:v>1.7330429606626347</c:v>
                </c:pt>
                <c:pt idx="4">
                  <c:v>1.5650136633553375</c:v>
                </c:pt>
                <c:pt idx="5">
                  <c:v>1.3705945364139696</c:v>
                </c:pt>
                <c:pt idx="6">
                  <c:v>2.872546250209842</c:v>
                </c:pt>
                <c:pt idx="7">
                  <c:v>1.6356115473338213</c:v>
                </c:pt>
                <c:pt idx="8">
                  <c:v>1.9050436655465932</c:v>
                </c:pt>
                <c:pt idx="9">
                  <c:v>2.0043474212405767</c:v>
                </c:pt>
                <c:pt idx="10">
                  <c:v>3.1930241300722555</c:v>
                </c:pt>
                <c:pt idx="11">
                  <c:v>2.6428650487725633</c:v>
                </c:pt>
                <c:pt idx="12">
                  <c:v>1.8937657936134191</c:v>
                </c:pt>
                <c:pt idx="13">
                  <c:v>2.598702078142519</c:v>
                </c:pt>
                <c:pt idx="14">
                  <c:v>1.3949271263900069</c:v>
                </c:pt>
                <c:pt idx="15">
                  <c:v>1.8287006293108761</c:v>
                </c:pt>
                <c:pt idx="16">
                  <c:v>1.9566090884765595</c:v>
                </c:pt>
                <c:pt idx="17">
                  <c:v>3.5197268040798848</c:v>
                </c:pt>
                <c:pt idx="18">
                  <c:v>2.3327194445562269</c:v>
                </c:pt>
                <c:pt idx="19">
                  <c:v>4.9072135817955074</c:v>
                </c:pt>
                <c:pt idx="20">
                  <c:v>2.6278040936720273</c:v>
                </c:pt>
                <c:pt idx="21">
                  <c:v>1.7891470768377586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12.089892249637781</c:v>
                </c:pt>
                <c:pt idx="1">
                  <c:v>6.8740534401247642</c:v>
                </c:pt>
                <c:pt idx="2">
                  <c:v>9.1970896645981526</c:v>
                </c:pt>
                <c:pt idx="3">
                  <c:v>6.9130996977150705</c:v>
                </c:pt>
                <c:pt idx="4">
                  <c:v>13.048957034123218</c:v>
                </c:pt>
                <c:pt idx="5">
                  <c:v>36.831027391898871</c:v>
                </c:pt>
                <c:pt idx="6">
                  <c:v>8.9859675211215695</c:v>
                </c:pt>
                <c:pt idx="7">
                  <c:v>19.69191637574896</c:v>
                </c:pt>
                <c:pt idx="8">
                  <c:v>26.393238258764789</c:v>
                </c:pt>
                <c:pt idx="9">
                  <c:v>20.180033031391748</c:v>
                </c:pt>
                <c:pt idx="10">
                  <c:v>17.840857148368467</c:v>
                </c:pt>
                <c:pt idx="11">
                  <c:v>31.433093303261998</c:v>
                </c:pt>
                <c:pt idx="12">
                  <c:v>16.957090173681578</c:v>
                </c:pt>
                <c:pt idx="13">
                  <c:v>7.2934300576136994</c:v>
                </c:pt>
                <c:pt idx="14">
                  <c:v>37.40273663648054</c:v>
                </c:pt>
                <c:pt idx="15">
                  <c:v>20.555694480331947</c:v>
                </c:pt>
                <c:pt idx="16">
                  <c:v>7.1126074670851329</c:v>
                </c:pt>
                <c:pt idx="17">
                  <c:v>3.8622589128307321</c:v>
                </c:pt>
                <c:pt idx="18">
                  <c:v>8.3561187440501818</c:v>
                </c:pt>
                <c:pt idx="19">
                  <c:v>2.3038086355888767</c:v>
                </c:pt>
                <c:pt idx="20">
                  <c:v>7.8043780754180325</c:v>
                </c:pt>
                <c:pt idx="21">
                  <c:v>13.641835027022051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57.428322947714783</c:v>
                </c:pt>
                <c:pt idx="1">
                  <c:v>61.318922250861917</c:v>
                </c:pt>
                <c:pt idx="2">
                  <c:v>56.725781845123215</c:v>
                </c:pt>
                <c:pt idx="3">
                  <c:v>61.667228305538693</c:v>
                </c:pt>
                <c:pt idx="4">
                  <c:v>58.586009917166095</c:v>
                </c:pt>
                <c:pt idx="5">
                  <c:v>38.601592694625509</c:v>
                </c:pt>
                <c:pt idx="6">
                  <c:v>51.483376774067601</c:v>
                </c:pt>
                <c:pt idx="7">
                  <c:v>52.472781623211326</c:v>
                </c:pt>
                <c:pt idx="8">
                  <c:v>42.367022256998496</c:v>
                </c:pt>
                <c:pt idx="9">
                  <c:v>47.207746481523571</c:v>
                </c:pt>
                <c:pt idx="10">
                  <c:v>39.219665443433854</c:v>
                </c:pt>
                <c:pt idx="11">
                  <c:v>40.776353713839285</c:v>
                </c:pt>
                <c:pt idx="12">
                  <c:v>53.564995067712438</c:v>
                </c:pt>
                <c:pt idx="13">
                  <c:v>51.638633671379509</c:v>
                </c:pt>
                <c:pt idx="14">
                  <c:v>40.467893127546226</c:v>
                </c:pt>
                <c:pt idx="15">
                  <c:v>49.376015731475889</c:v>
                </c:pt>
                <c:pt idx="16">
                  <c:v>58.479977028170829</c:v>
                </c:pt>
                <c:pt idx="17">
                  <c:v>47.358758007969854</c:v>
                </c:pt>
                <c:pt idx="18">
                  <c:v>53.47540061591468</c:v>
                </c:pt>
                <c:pt idx="19">
                  <c:v>54.015486079621652</c:v>
                </c:pt>
                <c:pt idx="20">
                  <c:v>52.771311404760411</c:v>
                </c:pt>
                <c:pt idx="21">
                  <c:v>58.772842011733829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185697</xdr:colOff>
      <xdr:row>27</xdr:row>
      <xdr:rowOff>100853</xdr:rowOff>
    </xdr:from>
    <xdr:to>
      <xdr:col>15</xdr:col>
      <xdr:colOff>233082</xdr:colOff>
      <xdr:row>41</xdr:row>
      <xdr:rowOff>199616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322764</xdr:colOff>
      <xdr:row>27</xdr:row>
      <xdr:rowOff>86765</xdr:rowOff>
    </xdr:from>
    <xdr:to>
      <xdr:col>20</xdr:col>
      <xdr:colOff>352505</xdr:colOff>
      <xdr:row>41</xdr:row>
      <xdr:rowOff>185528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213231</xdr:colOff>
      <xdr:row>42</xdr:row>
      <xdr:rowOff>98932</xdr:rowOff>
    </xdr:from>
    <xdr:to>
      <xdr:col>15</xdr:col>
      <xdr:colOff>260616</xdr:colOff>
      <xdr:row>57</xdr:row>
      <xdr:rowOff>57792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333970</xdr:colOff>
      <xdr:row>42</xdr:row>
      <xdr:rowOff>120702</xdr:rowOff>
    </xdr:from>
    <xdr:to>
      <xdr:col>20</xdr:col>
      <xdr:colOff>363711</xdr:colOff>
      <xdr:row>57</xdr:row>
      <xdr:rowOff>79562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385802</xdr:colOff>
      <xdr:row>55</xdr:row>
      <xdr:rowOff>2721</xdr:rowOff>
    </xdr:from>
    <xdr:to>
      <xdr:col>6</xdr:col>
      <xdr:colOff>572699</xdr:colOff>
      <xdr:row>69</xdr:row>
      <xdr:rowOff>67715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0C72A-A2BC-255D-2549-844ADF9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95495</xdr:colOff>
      <xdr:row>54</xdr:row>
      <xdr:rowOff>165652</xdr:rowOff>
    </xdr:from>
    <xdr:to>
      <xdr:col>11</xdr:col>
      <xdr:colOff>571014</xdr:colOff>
      <xdr:row>69</xdr:row>
      <xdr:rowOff>40146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47BE56-B15D-471D-B972-5C70F540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369794</xdr:colOff>
      <xdr:row>69</xdr:row>
      <xdr:rowOff>145677</xdr:rowOff>
    </xdr:from>
    <xdr:to>
      <xdr:col>6</xdr:col>
      <xdr:colOff>556691</xdr:colOff>
      <xdr:row>84</xdr:row>
      <xdr:rowOff>20171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4FD7F-4379-4288-89D6-89890964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67235</xdr:colOff>
      <xdr:row>69</xdr:row>
      <xdr:rowOff>134470</xdr:rowOff>
    </xdr:from>
    <xdr:to>
      <xdr:col>11</xdr:col>
      <xdr:colOff>542754</xdr:colOff>
      <xdr:row>84</xdr:row>
      <xdr:rowOff>8964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463E55-347C-4321-9C97-2940791F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228599</xdr:colOff>
      <xdr:row>0</xdr:row>
      <xdr:rowOff>142875</xdr:rowOff>
    </xdr:from>
    <xdr:to>
      <xdr:col>28</xdr:col>
      <xdr:colOff>457200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67068-FADA-2037-536C-F267F31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11</xdr:row>
      <xdr:rowOff>190500</xdr:rowOff>
    </xdr:from>
    <xdr:to>
      <xdr:col>28</xdr:col>
      <xdr:colOff>504825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268D-595C-41EA-A330-1FFF1A00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23</xdr:row>
      <xdr:rowOff>19050</xdr:rowOff>
    </xdr:from>
    <xdr:to>
      <xdr:col>28</xdr:col>
      <xdr:colOff>495300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E5817-D8F6-4A77-AF66-433B29B9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34</xdr:row>
      <xdr:rowOff>66675</xdr:rowOff>
    </xdr:from>
    <xdr:to>
      <xdr:col>28</xdr:col>
      <xdr:colOff>466725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C242-8A96-42DA-8E32-2FB9B048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542925</xdr:colOff>
      <xdr:row>0</xdr:row>
      <xdr:rowOff>133350</xdr:rowOff>
    </xdr:from>
    <xdr:to>
      <xdr:col>33</xdr:col>
      <xdr:colOff>161926</xdr:colOff>
      <xdr:row>11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0ADB3-5F1E-4D1B-8B63-18186EB0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11</xdr:row>
      <xdr:rowOff>180975</xdr:rowOff>
    </xdr:from>
    <xdr:to>
      <xdr:col>33</xdr:col>
      <xdr:colOff>209550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2444E-905E-4F7E-B43F-29898692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561975</xdr:colOff>
      <xdr:row>23</xdr:row>
      <xdr:rowOff>19050</xdr:rowOff>
    </xdr:from>
    <xdr:to>
      <xdr:col>33</xdr:col>
      <xdr:colOff>219075</xdr:colOff>
      <xdr:row>34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1943B6-6232-4FA1-9412-55FE718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542925</xdr:colOff>
      <xdr:row>34</xdr:row>
      <xdr:rowOff>95250</xdr:rowOff>
    </xdr:from>
    <xdr:to>
      <xdr:col>33</xdr:col>
      <xdr:colOff>200025</xdr:colOff>
      <xdr:row>45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B7886-30AD-4437-A1F7-409E29EC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484910</xdr:colOff>
      <xdr:row>0</xdr:row>
      <xdr:rowOff>151966</xdr:rowOff>
    </xdr:from>
    <xdr:to>
      <xdr:col>39</xdr:col>
      <xdr:colOff>436852</xdr:colOff>
      <xdr:row>14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DD858-8AD4-6A20-A9B5-3593B196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146539</xdr:colOff>
      <xdr:row>19</xdr:row>
      <xdr:rowOff>51954</xdr:rowOff>
    </xdr:from>
    <xdr:to>
      <xdr:col>16</xdr:col>
      <xdr:colOff>800102</xdr:colOff>
      <xdr:row>30</xdr:row>
      <xdr:rowOff>109904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12392-ED54-4840-BF85-84DA36B7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19</xdr:row>
      <xdr:rowOff>33618</xdr:rowOff>
    </xdr:from>
    <xdr:to>
      <xdr:col>20</xdr:col>
      <xdr:colOff>412988</xdr:colOff>
      <xdr:row>30</xdr:row>
      <xdr:rowOff>93365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0210A-EB6B-416B-9F75-77C0299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topLeftCell="X24" zoomScale="85" zoomScaleNormal="85" workbookViewId="0">
      <selection activeCell="J27" sqref="J27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94" t="s">
        <v>0</v>
      </c>
      <c r="B1" s="95"/>
      <c r="C1" s="95"/>
      <c r="D1" s="95"/>
      <c r="E1" s="95"/>
    </row>
    <row r="2" spans="1:25" ht="15.75" x14ac:dyDescent="0.25">
      <c r="A2" s="2" t="s">
        <v>1</v>
      </c>
      <c r="B2" s="9" t="s">
        <v>13</v>
      </c>
      <c r="C2" s="9" t="s">
        <v>68</v>
      </c>
      <c r="D2" s="56" t="s">
        <v>69</v>
      </c>
      <c r="E2" s="2" t="s">
        <v>14</v>
      </c>
      <c r="F2" s="1" t="s">
        <v>16</v>
      </c>
      <c r="X2" s="56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65">
        <v>-0.63264271038860531</v>
      </c>
      <c r="E3" s="12">
        <v>0.22851828638601948</v>
      </c>
      <c r="F3" s="26">
        <v>-0.41446964008822801</v>
      </c>
      <c r="X3" s="65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65">
        <v>-0.25216621692443686</v>
      </c>
      <c r="E4" s="12">
        <v>0.22851828638601948</v>
      </c>
      <c r="F4" s="26">
        <v>-0.50920004601714819</v>
      </c>
      <c r="X4" s="65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65">
        <v>7.0360183713265176E-2</v>
      </c>
      <c r="E5" s="13">
        <v>-0.3027637470411495</v>
      </c>
      <c r="F5" s="27">
        <v>0.50971708940059157</v>
      </c>
      <c r="X5" s="65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65">
        <v>-0.18146998704026138</v>
      </c>
      <c r="E6" s="14">
        <v>-9.3318329100743891E-2</v>
      </c>
      <c r="F6" s="28">
        <v>0.2198676282142184</v>
      </c>
      <c r="X6" s="65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65">
        <v>-0.52597353469146801</v>
      </c>
      <c r="E7" s="15">
        <v>5.0766638815107075E-2</v>
      </c>
      <c r="F7" s="29">
        <v>-0.41894839131562506</v>
      </c>
      <c r="X7" s="65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65">
        <v>2.0493574298844346E-2</v>
      </c>
      <c r="E8" s="15">
        <v>5.0766638815107075E-2</v>
      </c>
      <c r="F8" s="29">
        <v>-0.12398124068290874</v>
      </c>
      <c r="X8" s="65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65">
        <v>-0.4688084854749065</v>
      </c>
      <c r="E9" s="16">
        <v>-3.8520880931257544E-2</v>
      </c>
      <c r="F9" s="30">
        <v>-8.5887963852589976E-3</v>
      </c>
      <c r="X9" s="65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65">
        <v>-0.45240919340255326</v>
      </c>
      <c r="E10" s="16">
        <v>-3.8520880931257544E-2</v>
      </c>
      <c r="F10" s="30">
        <v>-8.4311602730054072E-2</v>
      </c>
      <c r="X10" s="65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65">
        <v>3.5291526914175813</v>
      </c>
      <c r="E11" s="13">
        <v>-6.340384840026668E-2</v>
      </c>
      <c r="F11" s="27">
        <v>0.1547190218238147</v>
      </c>
      <c r="X11" s="65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65">
        <v>0.19587801447599956</v>
      </c>
      <c r="E12" s="13">
        <v>-6.340384840026668E-2</v>
      </c>
      <c r="F12" s="27">
        <v>-0.12762514510852357</v>
      </c>
      <c r="X12" s="65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65">
        <v>-0.51398019451713794</v>
      </c>
      <c r="E13" s="17">
        <v>-3.2730377491297959E-2</v>
      </c>
      <c r="F13" s="26">
        <v>-0.10800668888685966</v>
      </c>
      <c r="X13" s="65">
        <v>-0.51398019451713794</v>
      </c>
      <c r="Y13" s="17">
        <v>-3.2730377491297959E-2</v>
      </c>
    </row>
    <row r="14" spans="1:25" ht="15.75" x14ac:dyDescent="0.25">
      <c r="X14" s="56" t="s">
        <v>69</v>
      </c>
      <c r="Y14" s="2" t="s">
        <v>14</v>
      </c>
    </row>
    <row r="15" spans="1:25" x14ac:dyDescent="0.25">
      <c r="A15" s="96" t="s">
        <v>15</v>
      </c>
      <c r="B15" s="97"/>
      <c r="C15" s="97"/>
      <c r="D15" s="97"/>
      <c r="E15" s="97"/>
      <c r="X15" s="64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56" t="s">
        <v>69</v>
      </c>
      <c r="E16" s="2" t="s">
        <v>14</v>
      </c>
      <c r="F16" s="2" t="s">
        <v>17</v>
      </c>
      <c r="X16" s="64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64">
        <v>0.46604876018608732</v>
      </c>
      <c r="E17" s="21">
        <v>-0.10058679002726996</v>
      </c>
      <c r="F17" s="31">
        <v>0.10636991288633117</v>
      </c>
      <c r="X17" s="64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64">
        <v>1.2490035528539172</v>
      </c>
      <c r="E18" s="21">
        <v>-0.10058679002726996</v>
      </c>
      <c r="F18" s="31">
        <v>0.10636991288633117</v>
      </c>
      <c r="X18" s="64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64">
        <v>-0.29578886742586713</v>
      </c>
      <c r="E19" s="22">
        <v>-0.32001589401318453</v>
      </c>
      <c r="F19" s="32">
        <v>0.46884704968944091</v>
      </c>
      <c r="X19" s="64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64">
        <v>-0.75698005037210736</v>
      </c>
      <c r="E20" s="23">
        <v>0.11743877238132332</v>
      </c>
      <c r="F20" s="33">
        <v>-0.25624269896262869</v>
      </c>
      <c r="X20" s="64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64">
        <v>2.4748578463643631</v>
      </c>
      <c r="E21" s="23">
        <v>0.11743877238132332</v>
      </c>
      <c r="F21" s="33">
        <v>-0.3234573572194151</v>
      </c>
      <c r="X21" s="64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64">
        <v>0.88690691108488529</v>
      </c>
      <c r="E22" s="16">
        <v>-4.5718099286610456E-2</v>
      </c>
      <c r="F22" s="34">
        <v>-0.41374386493899812</v>
      </c>
      <c r="X22" s="64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64">
        <v>0.58802326064616095</v>
      </c>
      <c r="E23" s="22">
        <v>-0.11251612892623995</v>
      </c>
      <c r="F23" s="32">
        <v>2.567973467663719E-2</v>
      </c>
      <c r="X23" s="64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64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64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0" t="s">
        <v>46</v>
      </c>
      <c r="H29" s="78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0" t="s">
        <v>46</v>
      </c>
    </row>
    <row r="30" spans="1:28" ht="15.75" x14ac:dyDescent="0.25">
      <c r="A30" s="38" t="s">
        <v>23</v>
      </c>
      <c r="B30" s="39">
        <v>47.014299999999999</v>
      </c>
      <c r="C30" s="48">
        <v>30.169900000000002</v>
      </c>
      <c r="D30" s="48">
        <v>15.686499999999999</v>
      </c>
      <c r="E30" s="26">
        <v>2.1642984735935578</v>
      </c>
      <c r="F30" s="26">
        <v>0.16000831182380926</v>
      </c>
      <c r="G30" s="49">
        <v>4.4239491495114969</v>
      </c>
      <c r="H30" s="82">
        <v>2.0798887249987836</v>
      </c>
      <c r="I30" s="12">
        <v>0.22851828638601948</v>
      </c>
      <c r="J30" s="11">
        <f t="shared" ref="J30:J52" si="0">SUM(C30:F30)</f>
        <v>48.180706785417364</v>
      </c>
      <c r="V30" s="38" t="s">
        <v>23</v>
      </c>
      <c r="W30" s="11">
        <f t="shared" ref="W30:W52" si="1">C30/J30*100</f>
        <v>62.618217981666035</v>
      </c>
      <c r="X30" s="11">
        <f t="shared" ref="X30:X52" si="2">D30/J30*100</f>
        <v>32.557637790294436</v>
      </c>
      <c r="Y30" s="11">
        <f t="shared" ref="Y30:Y52" si="3">E30/J30*100</f>
        <v>4.4920438449205484</v>
      </c>
      <c r="Z30" s="11">
        <f t="shared" ref="Z30:Z52" si="4">F30/J30*100</f>
        <v>0.33210038311899204</v>
      </c>
      <c r="AA30" s="49">
        <v>4.4239491495114969</v>
      </c>
      <c r="AB30" s="52">
        <f>SUM(W30:Z30)</f>
        <v>100.00000000000001</v>
      </c>
    </row>
    <row r="31" spans="1:28" ht="15.75" x14ac:dyDescent="0.25">
      <c r="A31" s="38" t="s">
        <v>35</v>
      </c>
      <c r="B31" s="47">
        <v>27.528300000000002</v>
      </c>
      <c r="C31" s="48">
        <v>13.648300000000001</v>
      </c>
      <c r="D31" s="48">
        <v>13.302300000000001</v>
      </c>
      <c r="E31" s="26">
        <v>1.7670026790341271</v>
      </c>
      <c r="F31" s="26">
        <v>0.12877571176566063</v>
      </c>
      <c r="G31" s="49">
        <v>2.7755520126882245</v>
      </c>
      <c r="H31" s="82">
        <v>0.76406228470885296</v>
      </c>
      <c r="I31" s="12">
        <v>0.22851828638601948</v>
      </c>
      <c r="J31" s="11">
        <f t="shared" si="0"/>
        <v>28.846378390799789</v>
      </c>
      <c r="V31" s="38" t="s">
        <v>35</v>
      </c>
      <c r="W31" s="11">
        <f t="shared" si="1"/>
        <v>47.313738366383504</v>
      </c>
      <c r="X31" s="11">
        <f t="shared" si="2"/>
        <v>46.114281036549848</v>
      </c>
      <c r="Y31" s="11">
        <f t="shared" si="3"/>
        <v>6.1255616046335009</v>
      </c>
      <c r="Z31" s="11">
        <f t="shared" si="4"/>
        <v>0.44641899243314415</v>
      </c>
      <c r="AA31" s="49">
        <v>2.7755520126882245</v>
      </c>
      <c r="AB31" s="52">
        <f t="shared" ref="AB31:AB52" si="5">SUM(W31:Z31)</f>
        <v>100</v>
      </c>
    </row>
    <row r="32" spans="1:28" ht="15.75" x14ac:dyDescent="0.25">
      <c r="A32" s="38" t="s">
        <v>36</v>
      </c>
      <c r="B32" s="47">
        <v>14.5052</v>
      </c>
      <c r="C32" s="48">
        <v>8.8192000000000004</v>
      </c>
      <c r="D32" s="48">
        <v>5.3845000000000001</v>
      </c>
      <c r="E32" s="26">
        <v>0.65559581388507215</v>
      </c>
      <c r="F32" s="26">
        <v>4.3028917050452489E-2</v>
      </c>
      <c r="G32" s="49">
        <v>5.5875308025021084</v>
      </c>
      <c r="H32" s="82">
        <v>0.81048251796453585</v>
      </c>
      <c r="I32" s="12">
        <v>0.22851828638601948</v>
      </c>
      <c r="J32" s="11">
        <f t="shared" si="0"/>
        <v>14.902324730935526</v>
      </c>
      <c r="V32" s="38" t="s">
        <v>36</v>
      </c>
      <c r="W32" s="11">
        <f t="shared" si="1"/>
        <v>59.180028346130101</v>
      </c>
      <c r="X32" s="11">
        <f t="shared" si="2"/>
        <v>36.131946506456089</v>
      </c>
      <c r="Y32" s="11">
        <f t="shared" si="3"/>
        <v>4.3992855190179156</v>
      </c>
      <c r="Z32" s="11">
        <f t="shared" si="4"/>
        <v>0.2887396283958929</v>
      </c>
      <c r="AA32" s="49">
        <v>5.5875308025021084</v>
      </c>
      <c r="AB32" s="52">
        <f t="shared" si="5"/>
        <v>100</v>
      </c>
    </row>
    <row r="33" spans="1:28" ht="15.75" x14ac:dyDescent="0.25">
      <c r="A33" s="38" t="s">
        <v>24</v>
      </c>
      <c r="B33" s="39">
        <v>29.554200000000002</v>
      </c>
      <c r="C33" s="48">
        <v>13.648300000000001</v>
      </c>
      <c r="D33" s="48">
        <v>13.302300000000001</v>
      </c>
      <c r="E33" s="26">
        <v>1.8076248437061064</v>
      </c>
      <c r="F33" s="26">
        <v>0.12962202535912964</v>
      </c>
      <c r="G33" s="49">
        <v>3.6670713771013288</v>
      </c>
      <c r="H33" s="82">
        <v>1.0837736089312811</v>
      </c>
      <c r="I33" s="12">
        <v>0.22851828638601948</v>
      </c>
      <c r="J33" s="11">
        <f t="shared" si="0"/>
        <v>28.887846869065239</v>
      </c>
      <c r="V33" s="38" t="s">
        <v>24</v>
      </c>
      <c r="W33" s="11">
        <f t="shared" si="1"/>
        <v>47.245819537403399</v>
      </c>
      <c r="X33" s="11">
        <f t="shared" si="2"/>
        <v>46.048084027490695</v>
      </c>
      <c r="Y33" s="11">
        <f t="shared" si="3"/>
        <v>6.2573886240092707</v>
      </c>
      <c r="Z33" s="11">
        <f t="shared" si="4"/>
        <v>0.44870781109663221</v>
      </c>
      <c r="AA33" s="49">
        <v>3.6670713771013288</v>
      </c>
      <c r="AB33" s="52">
        <f t="shared" si="5"/>
        <v>99.999999999999986</v>
      </c>
    </row>
    <row r="34" spans="1:28" ht="15.75" x14ac:dyDescent="0.25">
      <c r="A34" s="41" t="s">
        <v>25</v>
      </c>
      <c r="B34" s="39">
        <v>47.488500000000002</v>
      </c>
      <c r="C34" s="48">
        <v>30.079799999999999</v>
      </c>
      <c r="D34" s="48">
        <v>16.905100000000001</v>
      </c>
      <c r="E34" s="26">
        <v>1.7951717616012994</v>
      </c>
      <c r="F34" s="26">
        <v>0.13238380964895011</v>
      </c>
      <c r="G34" s="49">
        <v>4.0688932752810745</v>
      </c>
      <c r="H34" s="82">
        <v>1.9322563830318531</v>
      </c>
      <c r="I34" s="13">
        <v>-0.3027637470411495</v>
      </c>
      <c r="J34" s="11">
        <f t="shared" si="0"/>
        <v>48.912455571250248</v>
      </c>
      <c r="V34" s="41" t="s">
        <v>25</v>
      </c>
      <c r="W34" s="11">
        <f t="shared" si="1"/>
        <v>61.497219161657256</v>
      </c>
      <c r="X34" s="11">
        <f t="shared" si="2"/>
        <v>34.561953192831474</v>
      </c>
      <c r="Y34" s="11">
        <f t="shared" si="3"/>
        <v>3.6701730482255015</v>
      </c>
      <c r="Z34" s="11">
        <f t="shared" si="4"/>
        <v>0.27065459728577324</v>
      </c>
      <c r="AA34" s="49">
        <v>4.0688932752810745</v>
      </c>
      <c r="AB34" s="52">
        <f t="shared" si="5"/>
        <v>100.00000000000001</v>
      </c>
    </row>
    <row r="35" spans="1:28" ht="15.75" x14ac:dyDescent="0.25">
      <c r="A35" s="41" t="s">
        <v>37</v>
      </c>
      <c r="B35" s="47">
        <v>71.694199999999995</v>
      </c>
      <c r="C35" s="48">
        <v>46.750100000000003</v>
      </c>
      <c r="D35" s="48">
        <v>24.247299999999999</v>
      </c>
      <c r="E35" s="26">
        <v>2.6057113132310041</v>
      </c>
      <c r="F35" s="26">
        <v>0.19838337462369771</v>
      </c>
      <c r="G35" s="49">
        <v>2.8847665461405576</v>
      </c>
      <c r="H35" s="82">
        <v>2.0682102971231036</v>
      </c>
      <c r="I35" s="13">
        <v>-0.3027637470411495</v>
      </c>
      <c r="J35" s="11">
        <f t="shared" si="0"/>
        <v>73.801494687854699</v>
      </c>
      <c r="V35" s="41" t="s">
        <v>37</v>
      </c>
      <c r="W35" s="11">
        <f t="shared" si="1"/>
        <v>63.345736014874419</v>
      </c>
      <c r="X35" s="11">
        <f t="shared" si="2"/>
        <v>32.854754639529418</v>
      </c>
      <c r="Y35" s="11">
        <f t="shared" si="3"/>
        <v>3.5307026290618189</v>
      </c>
      <c r="Z35" s="11">
        <f t="shared" si="4"/>
        <v>0.26880671653435373</v>
      </c>
      <c r="AA35" s="49">
        <v>2.8847665461405576</v>
      </c>
      <c r="AB35" s="52">
        <f t="shared" si="5"/>
        <v>100.00000000000001</v>
      </c>
    </row>
    <row r="36" spans="1:28" ht="15.75" x14ac:dyDescent="0.25">
      <c r="A36" s="42" t="s">
        <v>38</v>
      </c>
      <c r="B36" s="47">
        <v>47.312199999999997</v>
      </c>
      <c r="C36" s="48">
        <v>25.8965</v>
      </c>
      <c r="D36" s="48">
        <v>20.538399999999999</v>
      </c>
      <c r="E36" s="26">
        <v>3.0081030306286425</v>
      </c>
      <c r="F36" s="26">
        <v>0.23269804300815269</v>
      </c>
      <c r="G36" s="49">
        <v>3.1820376220683517</v>
      </c>
      <c r="H36" s="82">
        <v>1.5054920038282225</v>
      </c>
      <c r="I36" s="14">
        <v>-9.3318329100743891E-2</v>
      </c>
      <c r="J36" s="11">
        <f t="shared" si="0"/>
        <v>49.675701073636795</v>
      </c>
      <c r="V36" s="42" t="s">
        <v>38</v>
      </c>
      <c r="W36" s="11">
        <f t="shared" si="1"/>
        <v>52.131121333571748</v>
      </c>
      <c r="X36" s="11">
        <f t="shared" si="2"/>
        <v>41.344962539240051</v>
      </c>
      <c r="Y36" s="11">
        <f t="shared" si="3"/>
        <v>6.0554817860941306</v>
      </c>
      <c r="Z36" s="11">
        <f t="shared" si="4"/>
        <v>0.46843434109407461</v>
      </c>
      <c r="AA36" s="49">
        <v>3.1820376220683517</v>
      </c>
      <c r="AB36" s="52">
        <f t="shared" si="5"/>
        <v>100.00000000000001</v>
      </c>
    </row>
    <row r="37" spans="1:28" ht="15.75" x14ac:dyDescent="0.25">
      <c r="A37" s="42" t="s">
        <v>26</v>
      </c>
      <c r="B37" s="39">
        <v>38.784700000000001</v>
      </c>
      <c r="C37" s="48">
        <v>27.011699999999998</v>
      </c>
      <c r="D37" s="48">
        <v>11.104199999999999</v>
      </c>
      <c r="E37" s="26">
        <v>1.6108243373451037</v>
      </c>
      <c r="F37" s="26">
        <v>0.12090681526084991</v>
      </c>
      <c r="G37" s="49">
        <v>4.7422386784391009</v>
      </c>
      <c r="H37" s="82">
        <v>1.8392630447165701</v>
      </c>
      <c r="I37" s="14">
        <v>-9.3318329100743891E-2</v>
      </c>
      <c r="J37" s="11">
        <f t="shared" si="0"/>
        <v>39.847631152605949</v>
      </c>
      <c r="V37" s="42" t="s">
        <v>26</v>
      </c>
      <c r="W37" s="11">
        <f t="shared" si="1"/>
        <v>67.787467457105009</v>
      </c>
      <c r="X37" s="11">
        <f t="shared" si="2"/>
        <v>27.866650234423808</v>
      </c>
      <c r="Y37" s="11">
        <f t="shared" si="3"/>
        <v>4.0424594655980171</v>
      </c>
      <c r="Z37" s="11">
        <f t="shared" si="4"/>
        <v>0.30342284287316501</v>
      </c>
      <c r="AA37" s="49">
        <v>4.7422386784391009</v>
      </c>
      <c r="AB37" s="52">
        <f t="shared" si="5"/>
        <v>100</v>
      </c>
    </row>
    <row r="38" spans="1:28" ht="15.75" x14ac:dyDescent="0.25">
      <c r="A38" s="43" t="s">
        <v>27</v>
      </c>
      <c r="B38" s="39">
        <v>54.746600000000001</v>
      </c>
      <c r="C38" s="40">
        <v>32.3613</v>
      </c>
      <c r="D38" s="40">
        <v>21.376599999999996</v>
      </c>
      <c r="E38" s="26">
        <v>4.0674559942692206</v>
      </c>
      <c r="F38" s="26">
        <v>0.32174543062421551</v>
      </c>
      <c r="G38" s="49">
        <v>3.2623889240190871</v>
      </c>
      <c r="H38" s="82">
        <v>1.7860470146770338</v>
      </c>
      <c r="I38" s="15">
        <v>5.0766638815107075E-2</v>
      </c>
      <c r="J38" s="11">
        <f t="shared" si="0"/>
        <v>58.127101424893439</v>
      </c>
      <c r="V38" s="43" t="s">
        <v>27</v>
      </c>
      <c r="W38" s="11">
        <f t="shared" si="1"/>
        <v>55.673342049946072</v>
      </c>
      <c r="X38" s="11">
        <f t="shared" si="2"/>
        <v>36.775616667589901</v>
      </c>
      <c r="Y38" s="11">
        <f t="shared" si="3"/>
        <v>6.9975207683885934</v>
      </c>
      <c r="Z38" s="11">
        <f t="shared" si="4"/>
        <v>0.55352051407542791</v>
      </c>
      <c r="AA38" s="49">
        <v>3.2623889240190871</v>
      </c>
      <c r="AB38" s="52">
        <f t="shared" si="5"/>
        <v>100</v>
      </c>
    </row>
    <row r="39" spans="1:28" ht="15.75" x14ac:dyDescent="0.25">
      <c r="A39" s="43" t="s">
        <v>39</v>
      </c>
      <c r="B39" s="47">
        <v>31.810600000000001</v>
      </c>
      <c r="C39" s="40">
        <v>20.333100000000002</v>
      </c>
      <c r="D39" s="40">
        <v>10.927899999999999</v>
      </c>
      <c r="E39" s="26">
        <v>1.8888090235443336</v>
      </c>
      <c r="F39" s="26">
        <v>0.14591900352662143</v>
      </c>
      <c r="G39" s="49">
        <v>2.661482503449196</v>
      </c>
      <c r="H39" s="82">
        <v>0.84663355324221001</v>
      </c>
      <c r="I39" s="15">
        <v>5.0766638815107075E-2</v>
      </c>
      <c r="J39" s="11">
        <f t="shared" si="0"/>
        <v>33.295728027070957</v>
      </c>
      <c r="V39" s="43" t="s">
        <v>39</v>
      </c>
      <c r="W39" s="11">
        <f t="shared" si="1"/>
        <v>61.068194644875327</v>
      </c>
      <c r="X39" s="11">
        <f t="shared" si="2"/>
        <v>32.820727004722997</v>
      </c>
      <c r="Y39" s="11">
        <f t="shared" si="3"/>
        <v>5.6728269224467622</v>
      </c>
      <c r="Z39" s="11">
        <f t="shared" si="4"/>
        <v>0.43825142795490934</v>
      </c>
      <c r="AA39" s="49">
        <v>2.661482503449196</v>
      </c>
      <c r="AB39" s="52">
        <f t="shared" si="5"/>
        <v>100</v>
      </c>
    </row>
    <row r="40" spans="1:28" ht="15.75" x14ac:dyDescent="0.25">
      <c r="A40" s="43" t="s">
        <v>40</v>
      </c>
      <c r="B40" s="47">
        <v>24.152100000000001</v>
      </c>
      <c r="C40" s="40">
        <v>14.4063</v>
      </c>
      <c r="D40" s="40">
        <v>8.773299999999999</v>
      </c>
      <c r="E40" s="26">
        <v>1.5903523592655615</v>
      </c>
      <c r="F40" s="26">
        <v>0.1089397532643475</v>
      </c>
      <c r="G40" s="49">
        <v>5.8778139774147498</v>
      </c>
      <c r="H40" s="82">
        <v>1.419615509639188</v>
      </c>
      <c r="I40" s="15">
        <v>5.0766638815107075E-2</v>
      </c>
      <c r="J40" s="11">
        <f t="shared" si="0"/>
        <v>24.878892112529911</v>
      </c>
      <c r="V40" s="43" t="s">
        <v>40</v>
      </c>
      <c r="W40" s="11">
        <f t="shared" si="1"/>
        <v>57.905713545598225</v>
      </c>
      <c r="X40" s="11">
        <f t="shared" si="2"/>
        <v>35.264030087503158</v>
      </c>
      <c r="Y40" s="11">
        <f t="shared" si="3"/>
        <v>6.3923761237929169</v>
      </c>
      <c r="Z40" s="11">
        <f t="shared" si="4"/>
        <v>0.43788024310568674</v>
      </c>
      <c r="AA40" s="49">
        <v>5.8778139774147498</v>
      </c>
      <c r="AB40" s="52">
        <f t="shared" si="5"/>
        <v>99.999999999999972</v>
      </c>
    </row>
    <row r="41" spans="1:28" ht="15.75" x14ac:dyDescent="0.25">
      <c r="A41" s="43" t="s">
        <v>28</v>
      </c>
      <c r="B41" s="39">
        <v>27.5703</v>
      </c>
      <c r="C41" s="40">
        <v>13.872400000000001</v>
      </c>
      <c r="D41" s="40">
        <v>12.863</v>
      </c>
      <c r="E41" s="26">
        <v>2.5636871963176899</v>
      </c>
      <c r="F41" s="26">
        <v>0.22065374815008071</v>
      </c>
      <c r="G41" s="49">
        <v>5.0456714649372758</v>
      </c>
      <c r="H41" s="82">
        <v>1.3911067598976019</v>
      </c>
      <c r="I41" s="15">
        <v>5.0766638815107075E-2</v>
      </c>
      <c r="J41" s="11">
        <f t="shared" si="0"/>
        <v>29.51974094446777</v>
      </c>
      <c r="V41" s="43" t="s">
        <v>28</v>
      </c>
      <c r="W41" s="11">
        <f t="shared" si="1"/>
        <v>46.993637329326894</v>
      </c>
      <c r="X41" s="11">
        <f t="shared" si="2"/>
        <v>43.574230628235327</v>
      </c>
      <c r="Y41" s="11">
        <f t="shared" si="3"/>
        <v>8.6846534362902155</v>
      </c>
      <c r="Z41" s="11">
        <f t="shared" si="4"/>
        <v>0.74747860614756823</v>
      </c>
      <c r="AA41" s="49">
        <v>5.0456714649372758</v>
      </c>
      <c r="AB41" s="52">
        <f t="shared" si="5"/>
        <v>100</v>
      </c>
    </row>
    <row r="42" spans="1:28" ht="15.75" x14ac:dyDescent="0.25">
      <c r="A42" s="44" t="s">
        <v>29</v>
      </c>
      <c r="B42" s="39">
        <v>63.384900000000002</v>
      </c>
      <c r="C42" s="40">
        <v>43.567</v>
      </c>
      <c r="D42" s="40">
        <v>18.895600000000002</v>
      </c>
      <c r="E42" s="26">
        <v>3.6723632263988888</v>
      </c>
      <c r="F42" s="26">
        <v>0.32472434373056097</v>
      </c>
      <c r="G42" s="49">
        <v>2.477530426605429</v>
      </c>
      <c r="H42" s="82">
        <v>1.5703801833734246</v>
      </c>
      <c r="I42" s="16">
        <v>-3.8520880931257544E-2</v>
      </c>
      <c r="J42" s="11">
        <f t="shared" si="0"/>
        <v>66.459687570129461</v>
      </c>
      <c r="V42" s="44" t="s">
        <v>29</v>
      </c>
      <c r="W42" s="11">
        <f t="shared" si="1"/>
        <v>65.554024692077164</v>
      </c>
      <c r="X42" s="11">
        <f t="shared" si="2"/>
        <v>28.431671424968741</v>
      </c>
      <c r="Y42" s="11">
        <f t="shared" si="3"/>
        <v>5.5257004067672524</v>
      </c>
      <c r="Z42" s="11">
        <f t="shared" si="4"/>
        <v>0.48860347618683281</v>
      </c>
      <c r="AA42" s="49">
        <v>2.477530426605429</v>
      </c>
      <c r="AB42" s="52">
        <f t="shared" si="5"/>
        <v>100</v>
      </c>
    </row>
    <row r="43" spans="1:28" ht="15.75" x14ac:dyDescent="0.25">
      <c r="A43" s="44" t="s">
        <v>41</v>
      </c>
      <c r="B43" s="47">
        <v>62.840499999999999</v>
      </c>
      <c r="C43" s="40">
        <v>43.821899999999999</v>
      </c>
      <c r="D43" s="40">
        <v>18.183500000000002</v>
      </c>
      <c r="E43" s="26">
        <v>3.0290299129841833</v>
      </c>
      <c r="F43" s="26">
        <v>0.25350487407165828</v>
      </c>
      <c r="G43" s="49">
        <v>1.3274442882954836</v>
      </c>
      <c r="H43" s="82">
        <v>0.83417262798632341</v>
      </c>
      <c r="I43" s="16">
        <v>-3.8520880931257544E-2</v>
      </c>
      <c r="J43" s="11">
        <f t="shared" si="0"/>
        <v>65.287934787055832</v>
      </c>
      <c r="V43" s="44" t="s">
        <v>41</v>
      </c>
      <c r="W43" s="11">
        <f t="shared" si="1"/>
        <v>67.120977471458104</v>
      </c>
      <c r="X43" s="11">
        <f t="shared" si="2"/>
        <v>27.851240905854347</v>
      </c>
      <c r="Y43" s="11">
        <f t="shared" si="3"/>
        <v>4.6394941467573076</v>
      </c>
      <c r="Z43" s="11">
        <f t="shared" si="4"/>
        <v>0.38828747593026769</v>
      </c>
      <c r="AA43" s="49">
        <v>1.3274442882954836</v>
      </c>
      <c r="AB43" s="52">
        <f t="shared" si="5"/>
        <v>100.00000000000003</v>
      </c>
    </row>
    <row r="44" spans="1:28" ht="15.75" x14ac:dyDescent="0.25">
      <c r="A44" s="44" t="s">
        <v>42</v>
      </c>
      <c r="B44" s="47">
        <v>29.180700000000002</v>
      </c>
      <c r="C44" s="40">
        <v>16.210899999999999</v>
      </c>
      <c r="D44" s="40">
        <v>12.4641</v>
      </c>
      <c r="E44" s="26">
        <v>2.078531841419446</v>
      </c>
      <c r="F44" s="26">
        <v>0.17018552264393186</v>
      </c>
      <c r="G44" s="49">
        <v>2.6441931444670419</v>
      </c>
      <c r="H44" s="82">
        <v>0.77159406890749405</v>
      </c>
      <c r="I44" s="16">
        <v>-3.8520880931257544E-2</v>
      </c>
      <c r="J44" s="11">
        <f t="shared" si="0"/>
        <v>30.923717364063378</v>
      </c>
      <c r="V44" s="44" t="s">
        <v>42</v>
      </c>
      <c r="W44" s="11">
        <f t="shared" si="1"/>
        <v>52.422222752684888</v>
      </c>
      <c r="X44" s="11">
        <f t="shared" si="2"/>
        <v>40.305956277056779</v>
      </c>
      <c r="Y44" s="11">
        <f t="shared" si="3"/>
        <v>6.7214811755941062</v>
      </c>
      <c r="Z44" s="11">
        <f t="shared" si="4"/>
        <v>0.55033979466422556</v>
      </c>
      <c r="AA44" s="49">
        <v>2.6441931444670419</v>
      </c>
      <c r="AB44" s="52">
        <f t="shared" si="5"/>
        <v>100</v>
      </c>
    </row>
    <row r="45" spans="1:28" ht="15.75" x14ac:dyDescent="0.25">
      <c r="A45" s="44" t="s">
        <v>30</v>
      </c>
      <c r="B45" s="39">
        <v>31.8675</v>
      </c>
      <c r="C45" s="40">
        <v>21.365199999999998</v>
      </c>
      <c r="D45" s="40">
        <v>10.018800000000001</v>
      </c>
      <c r="E45" s="26">
        <v>1.5610683051149881</v>
      </c>
      <c r="F45" s="26">
        <v>0.12314691966104313</v>
      </c>
      <c r="G45" s="49">
        <v>4.4216538213526935</v>
      </c>
      <c r="H45" s="82">
        <v>1.4090705315195695</v>
      </c>
      <c r="I45" s="16">
        <v>-3.8520880931257544E-2</v>
      </c>
      <c r="J45" s="11">
        <f t="shared" si="0"/>
        <v>33.068215224776033</v>
      </c>
      <c r="V45" s="44" t="s">
        <v>30</v>
      </c>
      <c r="W45" s="11">
        <f t="shared" si="1"/>
        <v>64.609474248227144</v>
      </c>
      <c r="X45" s="11">
        <f t="shared" si="2"/>
        <v>30.297371454427672</v>
      </c>
      <c r="Y45" s="11">
        <f t="shared" si="3"/>
        <v>4.720751617539289</v>
      </c>
      <c r="Z45" s="11">
        <f t="shared" si="4"/>
        <v>0.37240267980588354</v>
      </c>
      <c r="AA45" s="49">
        <v>4.4216538213526935</v>
      </c>
      <c r="AB45" s="52">
        <f t="shared" si="5"/>
        <v>100</v>
      </c>
    </row>
    <row r="46" spans="1:28" ht="15.75" x14ac:dyDescent="0.25">
      <c r="A46" s="45" t="s">
        <v>31</v>
      </c>
      <c r="B46" s="39">
        <v>21.8202</v>
      </c>
      <c r="C46" s="40">
        <v>16.279599999999999</v>
      </c>
      <c r="D46" s="40">
        <v>5.2179000000000002</v>
      </c>
      <c r="E46" s="26">
        <v>0.68218590616009644</v>
      </c>
      <c r="F46" s="26">
        <v>4.2238846068331719E-2</v>
      </c>
      <c r="G46" s="49">
        <v>1.1149139497983831</v>
      </c>
      <c r="H46" s="82">
        <v>0.2432764536739068</v>
      </c>
      <c r="I46" s="13">
        <v>-6.340384840026668E-2</v>
      </c>
      <c r="J46" s="11">
        <f t="shared" si="0"/>
        <v>22.221924752228428</v>
      </c>
      <c r="V46" s="45" t="s">
        <v>31</v>
      </c>
      <c r="W46" s="11">
        <f t="shared" si="1"/>
        <v>73.259180658360705</v>
      </c>
      <c r="X46" s="11">
        <f t="shared" si="2"/>
        <v>23.480864318365338</v>
      </c>
      <c r="Y46" s="11">
        <f t="shared" si="3"/>
        <v>3.06987767156257</v>
      </c>
      <c r="Z46" s="11">
        <f t="shared" si="4"/>
        <v>0.19007735171138126</v>
      </c>
      <c r="AA46" s="49">
        <v>1.1149139497983831</v>
      </c>
      <c r="AB46" s="52">
        <f t="shared" si="5"/>
        <v>99.999999999999986</v>
      </c>
    </row>
    <row r="47" spans="1:28" ht="15.75" x14ac:dyDescent="0.25">
      <c r="A47" s="45" t="s">
        <v>43</v>
      </c>
      <c r="B47" s="47">
        <v>25.196200000000001</v>
      </c>
      <c r="C47" s="40">
        <v>16.2744</v>
      </c>
      <c r="D47" s="40">
        <v>8.6090999999999998</v>
      </c>
      <c r="E47" s="26">
        <v>1.2116342474787469</v>
      </c>
      <c r="F47" s="26">
        <v>8.7751258894774364E-2</v>
      </c>
      <c r="G47" s="49">
        <v>4.3730253169751769</v>
      </c>
      <c r="H47" s="82">
        <v>1.1018362049156996</v>
      </c>
      <c r="I47" s="13">
        <v>-6.340384840026668E-2</v>
      </c>
      <c r="J47" s="11">
        <f t="shared" si="0"/>
        <v>26.18288550637352</v>
      </c>
      <c r="V47" s="45" t="s">
        <v>43</v>
      </c>
      <c r="W47" s="11">
        <f t="shared" si="1"/>
        <v>62.156632797551801</v>
      </c>
      <c r="X47" s="11">
        <f t="shared" si="2"/>
        <v>32.880638758873026</v>
      </c>
      <c r="Y47" s="11">
        <f t="shared" si="3"/>
        <v>4.6275810478711641</v>
      </c>
      <c r="Z47" s="11">
        <f t="shared" si="4"/>
        <v>0.33514739570401314</v>
      </c>
      <c r="AA47" s="49">
        <v>4.3730253169751769</v>
      </c>
      <c r="AB47" s="52">
        <f t="shared" si="5"/>
        <v>100</v>
      </c>
    </row>
    <row r="48" spans="1:28" ht="15.75" x14ac:dyDescent="0.25">
      <c r="A48" s="45" t="s">
        <v>44</v>
      </c>
      <c r="B48" s="47">
        <v>14.8794</v>
      </c>
      <c r="C48" s="40">
        <v>8.4464000000000006</v>
      </c>
      <c r="D48" s="40">
        <v>5.661999999999999</v>
      </c>
      <c r="E48" s="26">
        <v>1.31167900122773</v>
      </c>
      <c r="F48" s="26">
        <v>7.6598708923253711E-2</v>
      </c>
      <c r="G48" s="49">
        <v>6.0111679715407007</v>
      </c>
      <c r="H48" s="82">
        <v>0.89442572715742696</v>
      </c>
      <c r="I48" s="13">
        <v>-6.340384840026668E-2</v>
      </c>
      <c r="J48" s="11">
        <f t="shared" si="0"/>
        <v>15.496677710150983</v>
      </c>
      <c r="V48" s="45" t="s">
        <v>44</v>
      </c>
      <c r="W48" s="11">
        <f t="shared" si="1"/>
        <v>54.50458580852623</v>
      </c>
      <c r="X48" s="11">
        <f t="shared" si="2"/>
        <v>36.536863616200442</v>
      </c>
      <c r="Y48" s="11">
        <f t="shared" si="3"/>
        <v>8.4642594094121506</v>
      </c>
      <c r="Z48" s="11">
        <f t="shared" si="4"/>
        <v>0.49429116586117228</v>
      </c>
      <c r="AA48" s="49">
        <v>6.0111679715407007</v>
      </c>
      <c r="AB48" s="52">
        <f t="shared" si="5"/>
        <v>99.999999999999986</v>
      </c>
    </row>
    <row r="49" spans="1:28" ht="15.75" x14ac:dyDescent="0.25">
      <c r="A49" s="45" t="s">
        <v>32</v>
      </c>
      <c r="B49" s="39">
        <v>17.0562</v>
      </c>
      <c r="C49" s="40">
        <v>10.2546</v>
      </c>
      <c r="D49" s="40">
        <v>6.2910000000000004</v>
      </c>
      <c r="E49" s="26">
        <v>1.0662058857023278</v>
      </c>
      <c r="F49" s="26">
        <v>6.5591352842813269E-2</v>
      </c>
      <c r="G49" s="49">
        <v>4.3850557694204957</v>
      </c>
      <c r="H49" s="82">
        <v>0.7479238821438986</v>
      </c>
      <c r="I49" s="13">
        <v>-6.340384840026668E-2</v>
      </c>
      <c r="J49" s="11">
        <f t="shared" si="0"/>
        <v>17.67739723854514</v>
      </c>
      <c r="V49" s="45" t="s">
        <v>32</v>
      </c>
      <c r="W49" s="11">
        <f t="shared" si="1"/>
        <v>58.009671116289063</v>
      </c>
      <c r="X49" s="11">
        <f t="shared" si="2"/>
        <v>35.587818246696557</v>
      </c>
      <c r="Y49" s="11">
        <f t="shared" si="3"/>
        <v>6.0314641986858302</v>
      </c>
      <c r="Z49" s="11">
        <f t="shared" si="4"/>
        <v>0.37104643832856171</v>
      </c>
      <c r="AA49" s="49">
        <v>4.3850557694204957</v>
      </c>
      <c r="AB49" s="52">
        <f t="shared" si="5"/>
        <v>100</v>
      </c>
    </row>
    <row r="50" spans="1:28" ht="15.75" x14ac:dyDescent="0.25">
      <c r="A50" s="46" t="s">
        <v>33</v>
      </c>
      <c r="B50" s="39">
        <v>23.997399999999999</v>
      </c>
      <c r="C50" s="40">
        <v>13.4611</v>
      </c>
      <c r="D50" s="40">
        <v>9.7505000000000006</v>
      </c>
      <c r="E50" s="26">
        <v>2.0555035456745703</v>
      </c>
      <c r="F50" s="26">
        <v>0.14223859065114886</v>
      </c>
      <c r="G50" s="49">
        <v>3.7976054649702036</v>
      </c>
      <c r="H50" s="82">
        <v>0.91132657385075955</v>
      </c>
      <c r="I50" s="17">
        <v>-3.2730377491297959E-2</v>
      </c>
      <c r="J50" s="11">
        <f t="shared" si="0"/>
        <v>25.409342136325723</v>
      </c>
      <c r="V50" s="46" t="s">
        <v>33</v>
      </c>
      <c r="W50" s="11">
        <f t="shared" si="1"/>
        <v>52.976971728660907</v>
      </c>
      <c r="X50" s="11">
        <f t="shared" si="2"/>
        <v>38.373681410903131</v>
      </c>
      <c r="Y50" s="11">
        <f t="shared" si="3"/>
        <v>8.0895582996459403</v>
      </c>
      <c r="Z50" s="11">
        <f t="shared" si="4"/>
        <v>0.55978856079001593</v>
      </c>
      <c r="AA50" s="49">
        <v>3.7976054649702036</v>
      </c>
      <c r="AB50" s="52">
        <f t="shared" si="5"/>
        <v>99.999999999999986</v>
      </c>
    </row>
    <row r="51" spans="1:28" ht="15.75" x14ac:dyDescent="0.25">
      <c r="A51" s="46" t="s">
        <v>45</v>
      </c>
      <c r="B51" s="47">
        <v>31.258299999999998</v>
      </c>
      <c r="C51" s="40">
        <v>17.811199999999999</v>
      </c>
      <c r="D51" s="40">
        <v>12.9597</v>
      </c>
      <c r="E51" s="26">
        <v>1.249394894119128</v>
      </c>
      <c r="F51" s="26">
        <v>8.0302038778309603E-2</v>
      </c>
      <c r="G51" s="49">
        <v>2.0339646184267695</v>
      </c>
      <c r="H51" s="82">
        <v>0.63578276232169484</v>
      </c>
      <c r="I51" s="17">
        <v>-3.2730377491297959E-2</v>
      </c>
      <c r="J51" s="11">
        <f t="shared" si="0"/>
        <v>32.100596932897432</v>
      </c>
      <c r="V51" s="46" t="s">
        <v>45</v>
      </c>
      <c r="W51" s="11">
        <f t="shared" si="1"/>
        <v>55.485572549420951</v>
      </c>
      <c r="X51" s="11">
        <f t="shared" si="2"/>
        <v>40.372146434194811</v>
      </c>
      <c r="Y51" s="11">
        <f t="shared" si="3"/>
        <v>3.8921235537483709</v>
      </c>
      <c r="Z51" s="11">
        <f t="shared" si="4"/>
        <v>0.25015746263588712</v>
      </c>
      <c r="AA51" s="49">
        <v>2.0339646184267695</v>
      </c>
      <c r="AB51" s="52">
        <f t="shared" si="5"/>
        <v>100.00000000000003</v>
      </c>
    </row>
    <row r="52" spans="1:28" ht="15.75" x14ac:dyDescent="0.25">
      <c r="A52" s="46" t="s">
        <v>34</v>
      </c>
      <c r="B52" s="39">
        <v>35.043199999999999</v>
      </c>
      <c r="C52" s="40">
        <v>21.040900000000001</v>
      </c>
      <c r="D52" s="40">
        <v>13.398000000000001</v>
      </c>
      <c r="E52" s="26">
        <v>1.4828472986928873</v>
      </c>
      <c r="F52" s="26">
        <v>0.10207224320241665</v>
      </c>
      <c r="G52" s="49">
        <v>3.7329401275632659</v>
      </c>
      <c r="H52" s="82">
        <v>1.3081416747822505</v>
      </c>
      <c r="I52" s="17">
        <v>-3.2730377491297959E-2</v>
      </c>
      <c r="J52" s="11">
        <f t="shared" si="0"/>
        <v>36.023819541895307</v>
      </c>
      <c r="V52" s="46" t="s">
        <v>34</v>
      </c>
      <c r="W52" s="11">
        <f t="shared" si="1"/>
        <v>58.408298363613731</v>
      </c>
      <c r="X52" s="11">
        <f t="shared" si="2"/>
        <v>37.192058394636014</v>
      </c>
      <c r="Y52" s="11">
        <f t="shared" si="3"/>
        <v>4.11629671020407</v>
      </c>
      <c r="Z52" s="11">
        <f t="shared" si="4"/>
        <v>0.28334653154618361</v>
      </c>
      <c r="AA52" s="49">
        <v>3.7329401275632659</v>
      </c>
      <c r="AB52" s="52">
        <f t="shared" si="5"/>
        <v>100</v>
      </c>
    </row>
    <row r="54" spans="1:28" x14ac:dyDescent="0.25">
      <c r="F54" t="s">
        <v>54</v>
      </c>
      <c r="G54" s="54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0" t="s">
        <v>46</v>
      </c>
    </row>
    <row r="56" spans="1:28" ht="15.75" x14ac:dyDescent="0.25">
      <c r="V56" s="38" t="s">
        <v>23</v>
      </c>
      <c r="W56" s="53">
        <f>C58/J58*100</f>
        <v>12.089892249637781</v>
      </c>
      <c r="X56" s="53">
        <f>D58/J58*100</f>
        <v>57.428322947714783</v>
      </c>
      <c r="Y56" s="53">
        <f>E58/J58*100</f>
        <v>28.93263096493197</v>
      </c>
      <c r="Z56" s="53">
        <f>F58/J58*100</f>
        <v>1.5491538377154499</v>
      </c>
      <c r="AA56" s="51">
        <v>24.986772075072381</v>
      </c>
      <c r="AB56" s="52">
        <f>SUM(W56:Z56)</f>
        <v>99.999999999999986</v>
      </c>
    </row>
    <row r="57" spans="1:28" ht="15.75" x14ac:dyDescent="0.25">
      <c r="A57" s="9" t="s">
        <v>52</v>
      </c>
      <c r="B57" s="35" t="s">
        <v>18</v>
      </c>
      <c r="C57" s="41" t="s">
        <v>19</v>
      </c>
      <c r="D57" s="36" t="s">
        <v>20</v>
      </c>
      <c r="E57" s="36" t="s">
        <v>21</v>
      </c>
      <c r="F57" s="36" t="s">
        <v>22</v>
      </c>
      <c r="G57" s="50" t="s">
        <v>46</v>
      </c>
      <c r="H57" s="78" t="s">
        <v>70</v>
      </c>
      <c r="I57" s="1" t="s">
        <v>14</v>
      </c>
      <c r="V57" s="38" t="s">
        <v>35</v>
      </c>
      <c r="W57" s="53">
        <f t="shared" ref="W57:W77" si="6">C59/J59*100</f>
        <v>6.8740534401247642</v>
      </c>
      <c r="X57" s="53">
        <f t="shared" ref="X57:X77" si="7">D59/J59*100</f>
        <v>61.318922250861917</v>
      </c>
      <c r="Y57" s="53">
        <f t="shared" ref="Y57:Y77" si="8">E59/J59*100</f>
        <v>30.138645157032958</v>
      </c>
      <c r="Z57" s="53">
        <f t="shared" ref="Z57:Z77" si="9">F59/J59*100</f>
        <v>1.6683791519803588</v>
      </c>
      <c r="AA57" s="51">
        <v>33.109926250747364</v>
      </c>
      <c r="AB57" s="52">
        <f t="shared" ref="AB57:AB77" si="10">SUM(W57:Z57)</f>
        <v>100</v>
      </c>
    </row>
    <row r="58" spans="1:28" ht="15.75" x14ac:dyDescent="0.25">
      <c r="A58" s="38" t="s">
        <v>23</v>
      </c>
      <c r="B58" s="39">
        <v>11.398899999999999</v>
      </c>
      <c r="C58" s="48">
        <v>1.5851</v>
      </c>
      <c r="D58" s="92">
        <v>7.529399999999999</v>
      </c>
      <c r="E58" s="93">
        <v>3.7933434306569351</v>
      </c>
      <c r="F58" s="93">
        <v>0.20310881995133825</v>
      </c>
      <c r="G58" s="51">
        <v>24.986772075072381</v>
      </c>
      <c r="H58" s="83">
        <v>2.8482171620654255</v>
      </c>
      <c r="I58" s="21">
        <v>-0.10058679002726996</v>
      </c>
      <c r="J58">
        <f>SUM(C58:F58)</f>
        <v>13.110952250608275</v>
      </c>
      <c r="V58" s="38" t="s">
        <v>36</v>
      </c>
      <c r="W58" s="53">
        <f t="shared" si="6"/>
        <v>9.1970896645981526</v>
      </c>
      <c r="X58" s="53">
        <f t="shared" si="7"/>
        <v>56.725781845123215</v>
      </c>
      <c r="Y58" s="53">
        <f t="shared" si="8"/>
        <v>32.27415175571867</v>
      </c>
      <c r="Z58" s="53">
        <f t="shared" si="9"/>
        <v>1.8029767345599648</v>
      </c>
      <c r="AA58" s="51">
        <v>29.447921115671104</v>
      </c>
      <c r="AB58" s="52">
        <f t="shared" si="10"/>
        <v>100</v>
      </c>
    </row>
    <row r="59" spans="1:28" ht="15.75" x14ac:dyDescent="0.25">
      <c r="A59" s="38" t="s">
        <v>35</v>
      </c>
      <c r="B59" s="47">
        <v>12.6114</v>
      </c>
      <c r="C59" s="48">
        <v>0.98799999999999999</v>
      </c>
      <c r="D59" s="48">
        <v>8.8132999999999999</v>
      </c>
      <c r="E59" s="93">
        <v>4.3317937043282733</v>
      </c>
      <c r="F59" s="93">
        <v>0.23979426644182111</v>
      </c>
      <c r="G59" s="51">
        <v>33.109926250747364</v>
      </c>
      <c r="H59" s="83">
        <v>4.1756252391867532</v>
      </c>
      <c r="I59" s="21">
        <v>-0.10058679002726996</v>
      </c>
      <c r="J59">
        <f t="shared" ref="J59:J79" si="11">SUM(C59:F59)</f>
        <v>14.372887970770094</v>
      </c>
      <c r="V59" s="38" t="s">
        <v>24</v>
      </c>
      <c r="W59" s="53">
        <f t="shared" si="6"/>
        <v>6.9130996977150705</v>
      </c>
      <c r="X59" s="53">
        <f t="shared" si="7"/>
        <v>61.667228305538693</v>
      </c>
      <c r="Y59" s="53">
        <f t="shared" si="8"/>
        <v>29.686629036083612</v>
      </c>
      <c r="Z59" s="53">
        <f t="shared" si="9"/>
        <v>1.7330429606626347</v>
      </c>
      <c r="AA59" s="51">
        <v>25.494608716071966</v>
      </c>
      <c r="AB59" s="52">
        <f t="shared" si="10"/>
        <v>100.00000000000001</v>
      </c>
    </row>
    <row r="60" spans="1:28" ht="15.75" x14ac:dyDescent="0.25">
      <c r="A60" s="38" t="s">
        <v>36</v>
      </c>
      <c r="B60" s="47">
        <v>16.5716</v>
      </c>
      <c r="C60" s="48">
        <v>1.8402000000000001</v>
      </c>
      <c r="D60" s="48">
        <v>11.34998</v>
      </c>
      <c r="E60" s="93">
        <v>6.4575747575326545</v>
      </c>
      <c r="F60" s="93">
        <v>0.3607486615802406</v>
      </c>
      <c r="G60" s="51">
        <v>29.447921115671104</v>
      </c>
      <c r="H60" s="83">
        <v>4.8799916956045521</v>
      </c>
      <c r="I60" s="21">
        <v>-0.10058679002726996</v>
      </c>
      <c r="J60">
        <f t="shared" si="11"/>
        <v>20.008503419112895</v>
      </c>
      <c r="V60" s="41" t="s">
        <v>25</v>
      </c>
      <c r="W60" s="53">
        <f t="shared" si="6"/>
        <v>13.048957034123218</v>
      </c>
      <c r="X60" s="53">
        <f t="shared" si="7"/>
        <v>58.586009917166095</v>
      </c>
      <c r="Y60" s="53">
        <f t="shared" si="8"/>
        <v>26.800019385355345</v>
      </c>
      <c r="Z60" s="53">
        <f t="shared" si="9"/>
        <v>1.5650136633553375</v>
      </c>
      <c r="AA60" s="51">
        <v>23.540174662685427</v>
      </c>
      <c r="AB60" s="52">
        <f t="shared" si="10"/>
        <v>100</v>
      </c>
    </row>
    <row r="61" spans="1:28" ht="15.75" x14ac:dyDescent="0.25">
      <c r="A61" s="38" t="s">
        <v>24</v>
      </c>
      <c r="B61" s="39">
        <v>8.5109999999999992</v>
      </c>
      <c r="C61" s="48">
        <v>0.98799999999999999</v>
      </c>
      <c r="D61" s="48">
        <v>8.8132999999999999</v>
      </c>
      <c r="E61" s="93">
        <v>4.2427262400605823</v>
      </c>
      <c r="F61" s="93">
        <v>0.24768143380032806</v>
      </c>
      <c r="G61" s="51">
        <v>25.494608716071966</v>
      </c>
      <c r="H61" s="83">
        <v>2.1698461478248849</v>
      </c>
      <c r="I61" s="21">
        <v>-0.10058679002726996</v>
      </c>
      <c r="J61">
        <f t="shared" si="11"/>
        <v>14.291707673860909</v>
      </c>
      <c r="V61" s="41" t="s">
        <v>37</v>
      </c>
      <c r="W61" s="53">
        <f t="shared" si="6"/>
        <v>36.831027391898871</v>
      </c>
      <c r="X61" s="53">
        <f t="shared" si="7"/>
        <v>38.601592694625509</v>
      </c>
      <c r="Y61" s="53">
        <f t="shared" si="8"/>
        <v>23.196785377061662</v>
      </c>
      <c r="Z61" s="53">
        <f t="shared" si="9"/>
        <v>1.3705945364139696</v>
      </c>
      <c r="AA61" s="51">
        <v>11.285894650302458</v>
      </c>
      <c r="AB61" s="52">
        <f t="shared" si="10"/>
        <v>100.00000000000001</v>
      </c>
    </row>
    <row r="62" spans="1:28" ht="15.75" x14ac:dyDescent="0.25">
      <c r="A62" s="41" t="s">
        <v>25</v>
      </c>
      <c r="B62" s="39">
        <v>10.304</v>
      </c>
      <c r="C62" s="92">
        <v>1.5595000000000001</v>
      </c>
      <c r="D62" s="48">
        <v>7.0016999999999996</v>
      </c>
      <c r="E62" s="93">
        <v>3.2029096365455167</v>
      </c>
      <c r="F62" s="93">
        <v>0.18703707902634226</v>
      </c>
      <c r="G62" s="51">
        <v>23.540174662685427</v>
      </c>
      <c r="H62" s="83">
        <v>2.4255795972431065</v>
      </c>
      <c r="I62" s="22">
        <v>-0.32001589401318453</v>
      </c>
      <c r="J62">
        <f t="shared" si="11"/>
        <v>11.951146715571859</v>
      </c>
      <c r="V62" s="42" t="s">
        <v>38</v>
      </c>
      <c r="W62" s="53">
        <f t="shared" si="6"/>
        <v>8.9859675211215695</v>
      </c>
      <c r="X62" s="53">
        <f t="shared" si="7"/>
        <v>51.483376774067601</v>
      </c>
      <c r="Y62" s="53">
        <f t="shared" si="8"/>
        <v>36.658109454600982</v>
      </c>
      <c r="Z62" s="53">
        <f t="shared" si="9"/>
        <v>2.872546250209842</v>
      </c>
      <c r="AA62" s="51">
        <v>9.71413479556821</v>
      </c>
      <c r="AB62" s="52">
        <f t="shared" si="10"/>
        <v>100</v>
      </c>
    </row>
    <row r="63" spans="1:28" ht="15.75" x14ac:dyDescent="0.25">
      <c r="A63" s="41" t="s">
        <v>37</v>
      </c>
      <c r="B63" s="47">
        <v>15.135</v>
      </c>
      <c r="C63" s="48">
        <v>6.3091999999999997</v>
      </c>
      <c r="D63" s="48">
        <v>6.6124999999999998</v>
      </c>
      <c r="E63" s="93">
        <v>3.9736376817212653</v>
      </c>
      <c r="F63" s="93">
        <v>0.23478451896362351</v>
      </c>
      <c r="G63" s="51">
        <v>11.285894650302458</v>
      </c>
      <c r="H63" s="83">
        <v>1.708120155323277</v>
      </c>
      <c r="I63" s="22">
        <v>-0.32001589401318453</v>
      </c>
      <c r="J63">
        <f t="shared" si="11"/>
        <v>17.130122200684887</v>
      </c>
      <c r="V63" s="42" t="s">
        <v>26</v>
      </c>
      <c r="W63" s="53">
        <f t="shared" si="6"/>
        <v>19.69191637574896</v>
      </c>
      <c r="X63" s="53">
        <f t="shared" si="7"/>
        <v>52.472781623211326</v>
      </c>
      <c r="Y63" s="53">
        <f t="shared" si="8"/>
        <v>26.199690453705891</v>
      </c>
      <c r="Z63" s="53">
        <f t="shared" si="9"/>
        <v>1.6356115473338213</v>
      </c>
      <c r="AA63" s="51">
        <v>22.88531964015602</v>
      </c>
      <c r="AB63" s="52">
        <f t="shared" si="10"/>
        <v>100.00000000000001</v>
      </c>
    </row>
    <row r="64" spans="1:28" ht="15.75" x14ac:dyDescent="0.25">
      <c r="A64" s="42" t="s">
        <v>38</v>
      </c>
      <c r="B64" s="47">
        <v>4.6359000000000004</v>
      </c>
      <c r="C64" s="48">
        <v>0.54489999999999994</v>
      </c>
      <c r="D64" s="48">
        <v>3.1219000000000001</v>
      </c>
      <c r="E64" s="93">
        <v>2.2229107544469429</v>
      </c>
      <c r="F64" s="93">
        <v>0.17418830505009195</v>
      </c>
      <c r="G64" s="51">
        <v>9.71413479556821</v>
      </c>
      <c r="H64" s="83">
        <v>0.45033757498774668</v>
      </c>
      <c r="I64" s="76">
        <v>-0.3029856615539851</v>
      </c>
      <c r="J64">
        <f t="shared" si="11"/>
        <v>6.063899059497035</v>
      </c>
      <c r="V64" s="43" t="s">
        <v>27</v>
      </c>
      <c r="W64" s="53">
        <f t="shared" si="6"/>
        <v>26.393238258764789</v>
      </c>
      <c r="X64" s="53">
        <f t="shared" si="7"/>
        <v>42.367022256998496</v>
      </c>
      <c r="Y64" s="53">
        <f t="shared" si="8"/>
        <v>29.334695818690125</v>
      </c>
      <c r="Z64" s="53">
        <f t="shared" si="9"/>
        <v>1.9050436655465932</v>
      </c>
      <c r="AA64" s="51">
        <v>24.619209039547947</v>
      </c>
      <c r="AB64" s="52">
        <f t="shared" si="10"/>
        <v>100.00000000000001</v>
      </c>
    </row>
    <row r="65" spans="1:28" ht="15.75" x14ac:dyDescent="0.25">
      <c r="A65" s="42" t="s">
        <v>26</v>
      </c>
      <c r="B65" s="39">
        <v>19.3034</v>
      </c>
      <c r="C65" s="48">
        <v>4.3765000000000001</v>
      </c>
      <c r="D65" s="48">
        <v>11.661999999999999</v>
      </c>
      <c r="E65" s="93">
        <v>5.822843398413668</v>
      </c>
      <c r="F65" s="93">
        <v>0.3635123062843198</v>
      </c>
      <c r="G65" s="51">
        <v>22.88531964015602</v>
      </c>
      <c r="H65" s="83">
        <v>4.4176447914178771</v>
      </c>
      <c r="I65" s="76">
        <v>-0.3029856615539851</v>
      </c>
      <c r="J65">
        <f t="shared" si="11"/>
        <v>22.224855704697987</v>
      </c>
      <c r="V65" s="43" t="s">
        <v>39</v>
      </c>
      <c r="W65" s="53">
        <f t="shared" si="6"/>
        <v>20.180033031391748</v>
      </c>
      <c r="X65" s="53">
        <f t="shared" si="7"/>
        <v>47.207746481523571</v>
      </c>
      <c r="Y65" s="53">
        <f t="shared" si="8"/>
        <v>30.607873065844093</v>
      </c>
      <c r="Z65" s="53">
        <f t="shared" si="9"/>
        <v>2.0043474212405767</v>
      </c>
      <c r="AA65" s="51">
        <v>8.0442355756705073</v>
      </c>
      <c r="AB65" s="52">
        <f t="shared" si="10"/>
        <v>99.999999999999986</v>
      </c>
    </row>
    <row r="66" spans="1:28" ht="15.75" x14ac:dyDescent="0.25">
      <c r="A66" s="43" t="s">
        <v>27</v>
      </c>
      <c r="B66" s="39">
        <v>20.031400000000001</v>
      </c>
      <c r="C66" s="40">
        <v>6.3570000000000002</v>
      </c>
      <c r="D66" s="40">
        <v>10.2044</v>
      </c>
      <c r="E66" s="93">
        <v>7.0654710684273754</v>
      </c>
      <c r="F66" s="93">
        <v>0.45884337735094055</v>
      </c>
      <c r="G66" s="51">
        <v>24.619209039547947</v>
      </c>
      <c r="H66" s="83">
        <v>4.9315722395480073</v>
      </c>
      <c r="I66" s="23">
        <v>0.11743877238132332</v>
      </c>
      <c r="J66">
        <f t="shared" si="11"/>
        <v>24.085714445778315</v>
      </c>
      <c r="V66" s="43" t="s">
        <v>40</v>
      </c>
      <c r="W66" s="53">
        <f t="shared" si="6"/>
        <v>17.840857148368467</v>
      </c>
      <c r="X66" s="53">
        <f t="shared" si="7"/>
        <v>39.219665443433854</v>
      </c>
      <c r="Y66" s="53">
        <f t="shared" si="8"/>
        <v>39.746453278125415</v>
      </c>
      <c r="Z66" s="53">
        <f t="shared" si="9"/>
        <v>3.1930241300722555</v>
      </c>
      <c r="AA66" s="51">
        <v>18.697381077516813</v>
      </c>
      <c r="AB66" s="52">
        <f t="shared" si="10"/>
        <v>100</v>
      </c>
    </row>
    <row r="67" spans="1:28" ht="15.75" x14ac:dyDescent="0.25">
      <c r="A67" s="43" t="s">
        <v>39</v>
      </c>
      <c r="B67" s="47">
        <v>14.8985</v>
      </c>
      <c r="C67" s="40">
        <v>3.6301000000000001</v>
      </c>
      <c r="D67" s="40">
        <v>8.4920000000000009</v>
      </c>
      <c r="E67" s="93">
        <v>5.50591963073005</v>
      </c>
      <c r="F67" s="93">
        <v>0.36055350169779277</v>
      </c>
      <c r="G67" s="51">
        <v>8.0442355756705073</v>
      </c>
      <c r="H67" s="83">
        <v>1.1984704372412707</v>
      </c>
      <c r="I67" s="23">
        <v>0.11743877238132332</v>
      </c>
      <c r="J67">
        <f t="shared" si="11"/>
        <v>17.988573132427845</v>
      </c>
      <c r="V67" s="43" t="s">
        <v>28</v>
      </c>
      <c r="W67" s="53">
        <f t="shared" si="6"/>
        <v>31.433093303261998</v>
      </c>
      <c r="X67" s="53">
        <f t="shared" si="7"/>
        <v>40.776353713839285</v>
      </c>
      <c r="Y67" s="53">
        <f t="shared" si="8"/>
        <v>25.14768793412615</v>
      </c>
      <c r="Z67" s="53">
        <f t="shared" si="9"/>
        <v>2.6428650487725633</v>
      </c>
      <c r="AA67" s="51">
        <v>3.6403145586210917</v>
      </c>
      <c r="AB67" s="52">
        <f t="shared" si="10"/>
        <v>100</v>
      </c>
    </row>
    <row r="68" spans="1:28" ht="15.75" x14ac:dyDescent="0.25">
      <c r="A68" s="43" t="s">
        <v>40</v>
      </c>
      <c r="B68" s="47">
        <v>11.488099999999999</v>
      </c>
      <c r="C68" s="40">
        <v>2.6212</v>
      </c>
      <c r="D68" s="40">
        <v>5.7622000000000009</v>
      </c>
      <c r="E68" s="93">
        <v>5.8395962966470929</v>
      </c>
      <c r="F68" s="93">
        <v>0.46912291153627583</v>
      </c>
      <c r="G68" s="51">
        <v>18.697381077516813</v>
      </c>
      <c r="H68" s="83">
        <v>2.1479738355662086</v>
      </c>
      <c r="I68" s="23">
        <v>0.11743877238132332</v>
      </c>
      <c r="J68">
        <f t="shared" si="11"/>
        <v>14.692119208183371</v>
      </c>
      <c r="V68" s="44" t="s">
        <v>41</v>
      </c>
      <c r="W68" s="53">
        <f t="shared" si="6"/>
        <v>16.957090173681578</v>
      </c>
      <c r="X68" s="53">
        <f t="shared" si="7"/>
        <v>53.564995067712438</v>
      </c>
      <c r="Y68" s="53">
        <f t="shared" si="8"/>
        <v>27.584148964992572</v>
      </c>
      <c r="Z68" s="53">
        <f t="shared" si="9"/>
        <v>1.8937657936134191</v>
      </c>
      <c r="AA68" s="51">
        <v>10.31214421915047</v>
      </c>
      <c r="AB68" s="52">
        <f t="shared" si="10"/>
        <v>100.00000000000003</v>
      </c>
    </row>
    <row r="69" spans="1:28" ht="15.75" x14ac:dyDescent="0.25">
      <c r="A69" s="43" t="s">
        <v>28</v>
      </c>
      <c r="B69" s="39">
        <v>16.980599999999999</v>
      </c>
      <c r="C69" s="40">
        <v>6.3470000000000004</v>
      </c>
      <c r="D69" s="40">
        <v>8.2335999999999991</v>
      </c>
      <c r="E69" s="93">
        <v>5.0778449889732853</v>
      </c>
      <c r="F69" s="93">
        <v>0.53364981622151375</v>
      </c>
      <c r="G69" s="51">
        <v>3.6403145586210917</v>
      </c>
      <c r="H69" s="83">
        <v>0.61814725394121306</v>
      </c>
      <c r="I69" s="23">
        <v>0.11743877238132332</v>
      </c>
      <c r="J69">
        <f t="shared" si="11"/>
        <v>20.192094805194799</v>
      </c>
      <c r="V69" s="44" t="s">
        <v>42</v>
      </c>
      <c r="W69" s="53">
        <f t="shared" si="6"/>
        <v>7.2934300576136994</v>
      </c>
      <c r="X69" s="53">
        <f t="shared" si="7"/>
        <v>51.638633671379509</v>
      </c>
      <c r="Y69" s="53">
        <f t="shared" si="8"/>
        <v>38.469234192864263</v>
      </c>
      <c r="Z69" s="53">
        <f t="shared" si="9"/>
        <v>2.598702078142519</v>
      </c>
      <c r="AA69" s="51">
        <v>21.474368315215646</v>
      </c>
      <c r="AB69" s="52">
        <f t="shared" si="10"/>
        <v>99.999999999999986</v>
      </c>
    </row>
    <row r="70" spans="1:28" ht="15.75" x14ac:dyDescent="0.25">
      <c r="A70" s="44" t="s">
        <v>41</v>
      </c>
      <c r="B70" s="47">
        <v>17.649799999999999</v>
      </c>
      <c r="C70" s="40">
        <v>3.512</v>
      </c>
      <c r="D70" s="40">
        <v>11.0939</v>
      </c>
      <c r="E70" s="93">
        <v>5.7129808341416108</v>
      </c>
      <c r="F70" s="93">
        <v>0.39221973811833188</v>
      </c>
      <c r="G70" s="51">
        <v>10.31214421915047</v>
      </c>
      <c r="H70" s="83">
        <v>1.8200728303916196</v>
      </c>
      <c r="I70" s="16">
        <v>-4.5718099286610456E-2</v>
      </c>
      <c r="J70">
        <f t="shared" si="11"/>
        <v>20.711100572259941</v>
      </c>
      <c r="V70" s="44" t="s">
        <v>30</v>
      </c>
      <c r="W70" s="53">
        <f t="shared" si="6"/>
        <v>37.40273663648054</v>
      </c>
      <c r="X70" s="53">
        <f t="shared" si="7"/>
        <v>40.467893127546226</v>
      </c>
      <c r="Y70" s="53">
        <f t="shared" si="8"/>
        <v>20.734443109583207</v>
      </c>
      <c r="Z70" s="53">
        <f t="shared" si="9"/>
        <v>1.3949271263900069</v>
      </c>
      <c r="AA70" s="51">
        <v>6.672019746918191</v>
      </c>
      <c r="AB70" s="52">
        <f t="shared" si="10"/>
        <v>99.999999999999986</v>
      </c>
    </row>
    <row r="71" spans="1:28" ht="15.75" x14ac:dyDescent="0.25">
      <c r="A71" s="44" t="s">
        <v>42</v>
      </c>
      <c r="B71" s="47">
        <v>8.8271999999999995</v>
      </c>
      <c r="C71" s="40">
        <v>0.78720000000000001</v>
      </c>
      <c r="D71" s="40">
        <v>5.5735000000000001</v>
      </c>
      <c r="E71" s="93">
        <v>4.1520904317180616</v>
      </c>
      <c r="F71" s="93">
        <v>0.28048507488986779</v>
      </c>
      <c r="G71" s="51">
        <v>21.474368315215646</v>
      </c>
      <c r="H71" s="83">
        <v>1.8955854399207155</v>
      </c>
      <c r="I71" s="16">
        <v>-4.5718099286610456E-2</v>
      </c>
      <c r="J71">
        <f t="shared" si="11"/>
        <v>10.79327550660793</v>
      </c>
      <c r="V71" s="45" t="s">
        <v>31</v>
      </c>
      <c r="W71" s="53">
        <f t="shared" si="6"/>
        <v>20.555694480331947</v>
      </c>
      <c r="X71" s="53">
        <f t="shared" si="7"/>
        <v>49.376015731475889</v>
      </c>
      <c r="Y71" s="53">
        <f t="shared" si="8"/>
        <v>28.23958915888128</v>
      </c>
      <c r="Z71" s="53">
        <f t="shared" si="9"/>
        <v>1.8287006293108761</v>
      </c>
      <c r="AA71" s="51">
        <v>14.312037622727628</v>
      </c>
      <c r="AB71" s="52">
        <f t="shared" si="10"/>
        <v>100</v>
      </c>
    </row>
    <row r="72" spans="1:28" ht="15.75" x14ac:dyDescent="0.25">
      <c r="A72" s="44" t="s">
        <v>30</v>
      </c>
      <c r="B72" s="39">
        <v>15.056900000000001</v>
      </c>
      <c r="C72" s="40">
        <v>6.3075000000000001</v>
      </c>
      <c r="D72" s="40">
        <v>6.8244000000000007</v>
      </c>
      <c r="E72" s="93">
        <v>3.4966024327251528</v>
      </c>
      <c r="F72" s="93">
        <v>0.23523687411480473</v>
      </c>
      <c r="G72" s="51">
        <v>6.672019746918191</v>
      </c>
      <c r="H72" s="83">
        <v>1.0045993412737253</v>
      </c>
      <c r="I72" s="16">
        <v>-4.5718099286610456E-2</v>
      </c>
      <c r="J72">
        <f t="shared" si="11"/>
        <v>16.86373930683996</v>
      </c>
      <c r="V72" s="45" t="s">
        <v>43</v>
      </c>
      <c r="W72" s="53">
        <f t="shared" si="6"/>
        <v>7.1126074670851329</v>
      </c>
      <c r="X72" s="53">
        <f t="shared" si="7"/>
        <v>58.479977028170829</v>
      </c>
      <c r="Y72" s="53">
        <f t="shared" si="8"/>
        <v>32.450806416267483</v>
      </c>
      <c r="Z72" s="53">
        <f t="shared" si="9"/>
        <v>1.9566090884765595</v>
      </c>
      <c r="AA72" s="51">
        <v>22.158816133088362</v>
      </c>
      <c r="AB72" s="52">
        <f t="shared" si="10"/>
        <v>100</v>
      </c>
    </row>
    <row r="73" spans="1:28" ht="15.75" x14ac:dyDescent="0.25">
      <c r="A73" s="45" t="s">
        <v>31</v>
      </c>
      <c r="B73" s="39">
        <v>12.7844</v>
      </c>
      <c r="C73" s="40">
        <v>3.1258999999999997</v>
      </c>
      <c r="D73" s="40">
        <v>7.5085999999999995</v>
      </c>
      <c r="E73" s="93">
        <v>4.2943881967213136</v>
      </c>
      <c r="F73" s="93">
        <v>0.27809010795681738</v>
      </c>
      <c r="G73" s="51">
        <v>14.312037622727628</v>
      </c>
      <c r="H73" s="83">
        <v>1.8297081378399909</v>
      </c>
      <c r="I73" s="22">
        <v>-0.11251612892623995</v>
      </c>
      <c r="J73">
        <f t="shared" si="11"/>
        <v>15.206978304678131</v>
      </c>
      <c r="V73" s="45" t="s">
        <v>44</v>
      </c>
      <c r="W73" s="53">
        <f t="shared" si="6"/>
        <v>3.8622589128307321</v>
      </c>
      <c r="X73" s="53">
        <f t="shared" si="7"/>
        <v>47.358758007969854</v>
      </c>
      <c r="Y73" s="53">
        <f t="shared" si="8"/>
        <v>45.25925627511954</v>
      </c>
      <c r="Z73" s="53">
        <f t="shared" si="9"/>
        <v>3.5197268040798848</v>
      </c>
      <c r="AA73" s="51">
        <v>10.746944131596139</v>
      </c>
      <c r="AB73" s="52">
        <f t="shared" si="10"/>
        <v>100</v>
      </c>
    </row>
    <row r="74" spans="1:28" ht="15.75" x14ac:dyDescent="0.25">
      <c r="A74" s="45" t="s">
        <v>43</v>
      </c>
      <c r="B74" s="47">
        <v>13.1127</v>
      </c>
      <c r="C74" s="40">
        <v>1.081</v>
      </c>
      <c r="D74" s="40">
        <v>8.8879999999999999</v>
      </c>
      <c r="E74" s="93">
        <v>4.9319918044572271</v>
      </c>
      <c r="F74" s="93">
        <v>0.29737257882304624</v>
      </c>
      <c r="G74" s="51">
        <v>22.158816133088362</v>
      </c>
      <c r="H74" s="83">
        <v>2.9056190830834776</v>
      </c>
      <c r="I74" s="22">
        <v>-0.11251612892623995</v>
      </c>
      <c r="J74">
        <f t="shared" si="11"/>
        <v>15.198364383280273</v>
      </c>
      <c r="V74" s="45" t="s">
        <v>32</v>
      </c>
      <c r="W74" s="53">
        <f t="shared" si="6"/>
        <v>8.3561187440501818</v>
      </c>
      <c r="X74" s="53">
        <f t="shared" si="7"/>
        <v>53.47540061591468</v>
      </c>
      <c r="Y74" s="53">
        <f t="shared" si="8"/>
        <v>35.835761195478909</v>
      </c>
      <c r="Z74" s="53">
        <f t="shared" si="9"/>
        <v>2.3327194445562269</v>
      </c>
      <c r="AA74" s="51">
        <v>27.635177782453074</v>
      </c>
      <c r="AB74" s="52">
        <f t="shared" si="10"/>
        <v>100</v>
      </c>
    </row>
    <row r="75" spans="1:28" ht="15.75" x14ac:dyDescent="0.25">
      <c r="A75" s="45" t="s">
        <v>44</v>
      </c>
      <c r="B75" s="47">
        <v>9.6720000000000006</v>
      </c>
      <c r="C75" s="40">
        <v>0.51539999999999997</v>
      </c>
      <c r="D75" s="40">
        <v>6.3197999999999999</v>
      </c>
      <c r="E75" s="93">
        <v>6.0396315241072305</v>
      </c>
      <c r="F75" s="93">
        <v>0.46969072653215888</v>
      </c>
      <c r="G75" s="51">
        <v>10.746944131596139</v>
      </c>
      <c r="H75" s="83">
        <v>1.0394444364079787</v>
      </c>
      <c r="I75" s="22">
        <v>-0.11251612892623995</v>
      </c>
      <c r="J75">
        <f t="shared" si="11"/>
        <v>13.344522250639388</v>
      </c>
      <c r="V75" s="46" t="s">
        <v>33</v>
      </c>
      <c r="W75" s="53">
        <f t="shared" si="6"/>
        <v>2.3038086355888767</v>
      </c>
      <c r="X75" s="53">
        <f t="shared" si="7"/>
        <v>54.015486079621652</v>
      </c>
      <c r="Y75" s="53">
        <f t="shared" si="8"/>
        <v>38.773491702993965</v>
      </c>
      <c r="Z75" s="53">
        <f t="shared" si="9"/>
        <v>4.9072135817955074</v>
      </c>
      <c r="AA75" s="51">
        <v>6.3947586970563393</v>
      </c>
      <c r="AB75" s="52">
        <f t="shared" si="10"/>
        <v>100</v>
      </c>
    </row>
    <row r="76" spans="1:28" ht="15.75" x14ac:dyDescent="0.25">
      <c r="A76" s="45" t="s">
        <v>32</v>
      </c>
      <c r="B76" s="39">
        <v>12.443300000000001</v>
      </c>
      <c r="C76" s="40">
        <v>1.2892000000000001</v>
      </c>
      <c r="D76" s="40">
        <v>8.2502999999999993</v>
      </c>
      <c r="E76" s="93">
        <v>5.5288184321347602</v>
      </c>
      <c r="F76" s="93">
        <v>0.3598969808875932</v>
      </c>
      <c r="G76" s="51">
        <v>27.635177782453074</v>
      </c>
      <c r="H76" s="83">
        <v>3.4387280770039839</v>
      </c>
      <c r="I76" s="22">
        <v>-0.11251612892623995</v>
      </c>
      <c r="J76">
        <f t="shared" si="11"/>
        <v>15.428215413022352</v>
      </c>
      <c r="V76" s="46" t="s">
        <v>45</v>
      </c>
      <c r="W76" s="53">
        <f t="shared" si="6"/>
        <v>7.8043780754180325</v>
      </c>
      <c r="X76" s="53">
        <f t="shared" si="7"/>
        <v>52.771311404760411</v>
      </c>
      <c r="Y76" s="53">
        <f t="shared" si="8"/>
        <v>36.796506426149534</v>
      </c>
      <c r="Z76" s="53">
        <f t="shared" si="9"/>
        <v>2.6278040936720273</v>
      </c>
      <c r="AA76" s="51">
        <v>19.608858255547958</v>
      </c>
      <c r="AB76" s="52">
        <f t="shared" si="10"/>
        <v>100</v>
      </c>
    </row>
    <row r="77" spans="1:28" ht="15.75" x14ac:dyDescent="0.25">
      <c r="A77" s="46" t="s">
        <v>33</v>
      </c>
      <c r="B77" s="39">
        <v>12.441000000000001</v>
      </c>
      <c r="C77" s="40">
        <v>0.41239999999999999</v>
      </c>
      <c r="D77" s="40">
        <v>9.6692</v>
      </c>
      <c r="E77" s="93">
        <v>6.9407622366288502</v>
      </c>
      <c r="F77" s="93">
        <v>0.8784301134521878</v>
      </c>
      <c r="G77" s="51">
        <v>6.3947586970563393</v>
      </c>
      <c r="H77" s="83">
        <v>0.79557192950077915</v>
      </c>
      <c r="I77" s="24">
        <v>-4.9570413884485784E-2</v>
      </c>
      <c r="J77">
        <f t="shared" si="11"/>
        <v>17.900792350081037</v>
      </c>
      <c r="V77" s="46" t="s">
        <v>34</v>
      </c>
      <c r="W77" s="53">
        <f t="shared" si="6"/>
        <v>13.641835027022051</v>
      </c>
      <c r="X77" s="53">
        <f t="shared" si="7"/>
        <v>58.772842011733829</v>
      </c>
      <c r="Y77" s="53">
        <f t="shared" si="8"/>
        <v>25.796175884406363</v>
      </c>
      <c r="Z77" s="53">
        <f t="shared" si="9"/>
        <v>1.7891470768377586</v>
      </c>
      <c r="AA77" s="51">
        <v>12.538769690746875</v>
      </c>
      <c r="AB77" s="52">
        <f t="shared" si="10"/>
        <v>100.00000000000001</v>
      </c>
    </row>
    <row r="78" spans="1:28" ht="15.75" x14ac:dyDescent="0.25">
      <c r="A78" s="46" t="s">
        <v>45</v>
      </c>
      <c r="B78" s="47">
        <v>13.8108</v>
      </c>
      <c r="C78" s="40">
        <v>1.4544000000000001</v>
      </c>
      <c r="D78" s="40">
        <v>9.8343000000000007</v>
      </c>
      <c r="E78" s="93">
        <v>6.8572842613503608</v>
      </c>
      <c r="F78" s="93">
        <v>0.48970952418035985</v>
      </c>
      <c r="G78" s="51">
        <v>19.608858255547958</v>
      </c>
      <c r="H78" s="83">
        <v>2.7081401959572173</v>
      </c>
      <c r="I78" s="24">
        <v>-4.9570413884485784E-2</v>
      </c>
      <c r="J78">
        <f t="shared" si="11"/>
        <v>18.635693785530719</v>
      </c>
    </row>
    <row r="79" spans="1:28" ht="15.75" x14ac:dyDescent="0.25">
      <c r="A79" s="46" t="s">
        <v>34</v>
      </c>
      <c r="B79" s="39">
        <v>13.622999999999999</v>
      </c>
      <c r="C79" s="40">
        <v>2.1473999999999998</v>
      </c>
      <c r="D79" s="40">
        <v>9.2515999999999998</v>
      </c>
      <c r="E79" s="93">
        <v>4.0606493176648994</v>
      </c>
      <c r="F79" s="93">
        <v>0.28163472327520855</v>
      </c>
      <c r="G79" s="51">
        <v>12.538769690746875</v>
      </c>
      <c r="H79" s="83">
        <v>1.7081565949704467</v>
      </c>
      <c r="I79" s="24">
        <v>-4.9570413884485784E-2</v>
      </c>
      <c r="J79">
        <f t="shared" si="11"/>
        <v>15.741284040940107</v>
      </c>
    </row>
    <row r="81" spans="2:7" x14ac:dyDescent="0.25">
      <c r="F81" t="s">
        <v>53</v>
      </c>
      <c r="G81" s="54">
        <f>AVERAGE(G58:G79)</f>
        <v>17.605444852369633</v>
      </c>
    </row>
    <row r="82" spans="2:7" x14ac:dyDescent="0.25">
      <c r="B82" t="s">
        <v>55</v>
      </c>
      <c r="C82" s="55">
        <f>G81/G54</f>
        <v>4.792077454461503</v>
      </c>
    </row>
    <row r="83" spans="2:7" x14ac:dyDescent="0.25">
      <c r="B83" t="s">
        <v>56</v>
      </c>
    </row>
    <row r="97" spans="1:9" x14ac:dyDescent="0.25">
      <c r="A97" s="98" t="s">
        <v>71</v>
      </c>
      <c r="B97" s="98"/>
      <c r="C97" s="98"/>
      <c r="D97" s="98"/>
      <c r="F97" s="98" t="s">
        <v>72</v>
      </c>
      <c r="G97" s="98"/>
      <c r="H97" s="98"/>
      <c r="I97" s="98"/>
    </row>
    <row r="98" spans="1:9" ht="15.75" x14ac:dyDescent="0.25">
      <c r="A98" s="80" t="s">
        <v>47</v>
      </c>
      <c r="B98" s="50" t="s">
        <v>46</v>
      </c>
      <c r="C98" s="78" t="s">
        <v>70</v>
      </c>
      <c r="D98" s="1" t="s">
        <v>14</v>
      </c>
      <c r="F98" s="80" t="s">
        <v>47</v>
      </c>
      <c r="G98" s="50" t="s">
        <v>46</v>
      </c>
      <c r="H98" s="78" t="s">
        <v>70</v>
      </c>
      <c r="I98" s="1" t="s">
        <v>14</v>
      </c>
    </row>
    <row r="99" spans="1:9" ht="15.75" x14ac:dyDescent="0.25">
      <c r="A99" s="38" t="s">
        <v>23</v>
      </c>
      <c r="B99" s="49">
        <v>4.4239491495114969</v>
      </c>
      <c r="C99" s="82">
        <v>2.0798887249987836</v>
      </c>
      <c r="D99" s="12">
        <v>0.22851828638601948</v>
      </c>
      <c r="F99" s="38" t="s">
        <v>35</v>
      </c>
      <c r="G99" s="49">
        <v>2.7755520126882245</v>
      </c>
      <c r="H99" s="82">
        <v>0.76406228470885251</v>
      </c>
      <c r="I99" s="12">
        <v>0.22851828638601948</v>
      </c>
    </row>
    <row r="100" spans="1:9" ht="15.75" x14ac:dyDescent="0.25">
      <c r="A100" s="38" t="s">
        <v>24</v>
      </c>
      <c r="B100" s="49">
        <v>3.6670713771013288</v>
      </c>
      <c r="C100" s="82">
        <v>1.0837736089312811</v>
      </c>
      <c r="D100" s="12">
        <v>0.22851828638601948</v>
      </c>
      <c r="F100" s="38" t="s">
        <v>36</v>
      </c>
      <c r="G100" s="49">
        <v>5.5875308025021084</v>
      </c>
      <c r="H100" s="82">
        <v>0.81048251796453585</v>
      </c>
      <c r="I100" s="12">
        <v>0.22851828638601948</v>
      </c>
    </row>
    <row r="101" spans="1:9" ht="15.75" x14ac:dyDescent="0.25">
      <c r="A101" s="41" t="s">
        <v>25</v>
      </c>
      <c r="B101" s="49">
        <v>4.0688932752810745</v>
      </c>
      <c r="C101" s="82">
        <v>1.9322563830318531</v>
      </c>
      <c r="D101" s="13">
        <v>-0.3027637470411495</v>
      </c>
      <c r="F101" s="41" t="s">
        <v>37</v>
      </c>
      <c r="G101" s="49">
        <v>2.8847665461405576</v>
      </c>
      <c r="H101" s="82">
        <v>2.0682102971231036</v>
      </c>
      <c r="I101" s="13">
        <v>-0.3027637470411495</v>
      </c>
    </row>
    <row r="102" spans="1:9" ht="15.75" x14ac:dyDescent="0.25">
      <c r="A102" s="42" t="s">
        <v>26</v>
      </c>
      <c r="B102" s="49">
        <v>4.7422386784391009</v>
      </c>
      <c r="C102" s="82">
        <v>1.8392630447165701</v>
      </c>
      <c r="D102" s="14">
        <v>-9.3318329100743891E-2</v>
      </c>
      <c r="F102" s="42" t="s">
        <v>38</v>
      </c>
      <c r="G102" s="49">
        <v>3.1820376220683517</v>
      </c>
      <c r="H102" s="82">
        <v>1.5054920038282225</v>
      </c>
      <c r="I102" s="14">
        <v>-9.3318329100743891E-2</v>
      </c>
    </row>
    <row r="103" spans="1:9" ht="15.75" x14ac:dyDescent="0.25">
      <c r="A103" s="43" t="s">
        <v>27</v>
      </c>
      <c r="B103" s="49">
        <v>3.2623889240190871</v>
      </c>
      <c r="C103" s="82">
        <v>1.7860470146770338</v>
      </c>
      <c r="D103" s="15">
        <v>5.0766638815107075E-2</v>
      </c>
      <c r="F103" s="43" t="s">
        <v>39</v>
      </c>
      <c r="G103" s="49">
        <v>2.661482503449196</v>
      </c>
      <c r="H103" s="82">
        <v>0.84663355324221001</v>
      </c>
      <c r="I103" s="15">
        <v>5.0766638815107075E-2</v>
      </c>
    </row>
    <row r="104" spans="1:9" ht="15.75" x14ac:dyDescent="0.25">
      <c r="A104" s="43" t="s">
        <v>28</v>
      </c>
      <c r="B104" s="49">
        <v>5.0456714649372758</v>
      </c>
      <c r="C104" s="82">
        <v>1.3911067598976019</v>
      </c>
      <c r="D104" s="15">
        <v>5.0766638815107075E-2</v>
      </c>
      <c r="F104" s="43" t="s">
        <v>40</v>
      </c>
      <c r="G104" s="49">
        <v>5.8778139774147498</v>
      </c>
      <c r="H104" s="82">
        <v>1.419615509639188</v>
      </c>
      <c r="I104" s="15">
        <v>5.0766638815107075E-2</v>
      </c>
    </row>
    <row r="105" spans="1:9" ht="15.75" x14ac:dyDescent="0.25">
      <c r="A105" s="44" t="s">
        <v>29</v>
      </c>
      <c r="B105" s="49">
        <v>2.477530426605429</v>
      </c>
      <c r="C105" s="82">
        <v>1.5703801833734246</v>
      </c>
      <c r="D105" s="16">
        <v>-3.8520880931257544E-2</v>
      </c>
      <c r="F105" s="44" t="s">
        <v>41</v>
      </c>
      <c r="G105" s="49">
        <v>1.3274442882954836</v>
      </c>
      <c r="H105" s="82">
        <v>0.83417262798632341</v>
      </c>
      <c r="I105" s="16">
        <v>-3.8520880931257544E-2</v>
      </c>
    </row>
    <row r="106" spans="1:9" ht="15.75" x14ac:dyDescent="0.25">
      <c r="A106" s="44" t="s">
        <v>30</v>
      </c>
      <c r="B106" s="49">
        <v>4.4216538213526935</v>
      </c>
      <c r="C106" s="82">
        <v>1.4090705315195695</v>
      </c>
      <c r="D106" s="16">
        <v>-3.8520880931257544E-2</v>
      </c>
      <c r="F106" s="44" t="s">
        <v>42</v>
      </c>
      <c r="G106" s="49">
        <v>2.6441931444670419</v>
      </c>
      <c r="H106" s="82">
        <v>0.77159406890749405</v>
      </c>
      <c r="I106" s="16">
        <v>-3.8520880931257544E-2</v>
      </c>
    </row>
    <row r="107" spans="1:9" ht="15.75" x14ac:dyDescent="0.25">
      <c r="A107" s="45" t="s">
        <v>31</v>
      </c>
      <c r="B107" s="49">
        <v>1.1149139497983831</v>
      </c>
      <c r="C107" s="82">
        <v>0.2432764536739068</v>
      </c>
      <c r="D107" s="13">
        <v>-6.340384840026668E-2</v>
      </c>
      <c r="F107" s="45" t="s">
        <v>43</v>
      </c>
      <c r="G107" s="49">
        <v>4.3730253169751769</v>
      </c>
      <c r="H107" s="82">
        <v>1.1018362049156996</v>
      </c>
      <c r="I107" s="13">
        <v>-6.340384840026668E-2</v>
      </c>
    </row>
    <row r="108" spans="1:9" ht="15.75" x14ac:dyDescent="0.25">
      <c r="A108" s="45" t="s">
        <v>32</v>
      </c>
      <c r="B108" s="49">
        <v>4.3850557694204957</v>
      </c>
      <c r="C108" s="82">
        <v>0.7479238821438986</v>
      </c>
      <c r="D108" s="13">
        <v>-6.340384840026668E-2</v>
      </c>
      <c r="F108" s="45" t="s">
        <v>44</v>
      </c>
      <c r="G108" s="49">
        <v>6.0111679715407007</v>
      </c>
      <c r="H108" s="82">
        <v>0.89442572715742696</v>
      </c>
      <c r="I108" s="13">
        <v>-6.340384840026668E-2</v>
      </c>
    </row>
    <row r="109" spans="1:9" ht="15.75" x14ac:dyDescent="0.25">
      <c r="A109" s="46" t="s">
        <v>33</v>
      </c>
      <c r="B109" s="49">
        <v>3.7976054649702036</v>
      </c>
      <c r="C109" s="82">
        <v>0.91132657385075955</v>
      </c>
      <c r="D109" s="17">
        <v>-3.2730377491297959E-2</v>
      </c>
      <c r="F109" s="46" t="s">
        <v>45</v>
      </c>
      <c r="G109" s="49">
        <v>2.0339646184267695</v>
      </c>
      <c r="H109" s="82">
        <v>0.63578276232169484</v>
      </c>
      <c r="I109" s="17">
        <v>-3.2730377491297959E-2</v>
      </c>
    </row>
    <row r="110" spans="1:9" ht="15.75" x14ac:dyDescent="0.25">
      <c r="A110" s="46" t="s">
        <v>34</v>
      </c>
      <c r="B110" s="49">
        <v>3.7329401275632659</v>
      </c>
      <c r="C110" s="82">
        <v>1.3081416747822505</v>
      </c>
      <c r="D110" s="17">
        <v>-3.2730377491297959E-2</v>
      </c>
    </row>
    <row r="112" spans="1:9" ht="15.75" x14ac:dyDescent="0.25">
      <c r="A112" s="80" t="s">
        <v>52</v>
      </c>
      <c r="B112" s="50" t="s">
        <v>46</v>
      </c>
      <c r="C112" s="78" t="s">
        <v>70</v>
      </c>
      <c r="D112" s="1" t="s">
        <v>14</v>
      </c>
      <c r="F112" s="80" t="s">
        <v>52</v>
      </c>
      <c r="G112" s="50" t="s">
        <v>46</v>
      </c>
      <c r="H112" s="78" t="s">
        <v>70</v>
      </c>
      <c r="I112" s="1" t="s">
        <v>14</v>
      </c>
    </row>
    <row r="113" spans="1:9" ht="15.75" x14ac:dyDescent="0.25">
      <c r="A113" s="38" t="s">
        <v>23</v>
      </c>
      <c r="B113" s="51">
        <v>24.986772075072381</v>
      </c>
      <c r="C113" s="83">
        <v>2.8482171620654255</v>
      </c>
      <c r="D113" s="21">
        <v>-0.10058679002726996</v>
      </c>
      <c r="F113" s="38" t="s">
        <v>35</v>
      </c>
      <c r="G113" s="51">
        <v>33.109926250747364</v>
      </c>
      <c r="H113" s="83">
        <v>4.1756252391867532</v>
      </c>
      <c r="I113" s="21">
        <v>-0.10058679002726996</v>
      </c>
    </row>
    <row r="114" spans="1:9" ht="15.75" x14ac:dyDescent="0.25">
      <c r="A114" s="38" t="s">
        <v>24</v>
      </c>
      <c r="B114" s="51">
        <v>25.494608716071966</v>
      </c>
      <c r="C114" s="83">
        <v>2.1698461478248849</v>
      </c>
      <c r="D114" s="21">
        <v>-0.10058679002726996</v>
      </c>
      <c r="F114" s="38" t="s">
        <v>36</v>
      </c>
      <c r="G114" s="51">
        <v>29.447921115671104</v>
      </c>
      <c r="H114" s="83">
        <v>4.8799916956045521</v>
      </c>
      <c r="I114" s="21">
        <v>-0.10058679002726996</v>
      </c>
    </row>
    <row r="115" spans="1:9" ht="15.75" x14ac:dyDescent="0.25">
      <c r="A115" s="41" t="s">
        <v>25</v>
      </c>
      <c r="B115" s="51">
        <v>23.540174662685427</v>
      </c>
      <c r="C115" s="83">
        <v>2.4255795972431065</v>
      </c>
      <c r="D115" s="22">
        <v>-0.32001589401318453</v>
      </c>
      <c r="F115" s="41" t="s">
        <v>37</v>
      </c>
      <c r="G115" s="51">
        <v>11.285894650302458</v>
      </c>
      <c r="H115" s="83">
        <v>1.708120155323277</v>
      </c>
      <c r="I115" s="22">
        <v>-0.32001589401318453</v>
      </c>
    </row>
    <row r="116" spans="1:9" ht="15.75" x14ac:dyDescent="0.25">
      <c r="A116" s="42" t="s">
        <v>26</v>
      </c>
      <c r="B116" s="51">
        <v>22.88531964015602</v>
      </c>
      <c r="C116" s="83">
        <v>4.4176447914178771</v>
      </c>
      <c r="D116" s="76">
        <v>-0.3029856615539851</v>
      </c>
      <c r="F116" s="42" t="s">
        <v>38</v>
      </c>
      <c r="G116" s="51">
        <v>9.71413479556821</v>
      </c>
      <c r="H116" s="83">
        <v>0.45033757498774668</v>
      </c>
      <c r="I116" s="76">
        <v>-0.3029856615539851</v>
      </c>
    </row>
    <row r="117" spans="1:9" ht="15.75" x14ac:dyDescent="0.25">
      <c r="A117" s="43" t="s">
        <v>27</v>
      </c>
      <c r="B117" s="51">
        <v>24.619209039547947</v>
      </c>
      <c r="C117" s="83">
        <v>4.9315722395480073</v>
      </c>
      <c r="D117" s="23">
        <v>0.11743877238132332</v>
      </c>
      <c r="F117" s="43" t="s">
        <v>39</v>
      </c>
      <c r="G117" s="51">
        <v>8.0442355756705073</v>
      </c>
      <c r="H117" s="83">
        <v>1.1984704372412707</v>
      </c>
      <c r="I117" s="23">
        <v>0.11743877238132332</v>
      </c>
    </row>
    <row r="118" spans="1:9" ht="15.75" x14ac:dyDescent="0.25">
      <c r="A118" s="43" t="s">
        <v>28</v>
      </c>
      <c r="B118" s="51">
        <v>3.6403145586210917</v>
      </c>
      <c r="C118" s="83">
        <v>0.61814725394121306</v>
      </c>
      <c r="D118" s="23">
        <v>0.11743877238132332</v>
      </c>
      <c r="F118" s="43" t="s">
        <v>40</v>
      </c>
      <c r="G118" s="51">
        <v>18.697381077516813</v>
      </c>
      <c r="H118" s="83">
        <v>2.1479738355662086</v>
      </c>
      <c r="I118" s="23">
        <v>0.11743877238132332</v>
      </c>
    </row>
    <row r="119" spans="1:9" ht="15.75" x14ac:dyDescent="0.25">
      <c r="A119" s="44" t="s">
        <v>30</v>
      </c>
      <c r="B119" s="51">
        <v>6.672019746918191</v>
      </c>
      <c r="C119" s="83">
        <v>1.0045993412737253</v>
      </c>
      <c r="D119" s="16">
        <v>-4.5718099286610456E-2</v>
      </c>
      <c r="F119" s="44" t="s">
        <v>41</v>
      </c>
      <c r="G119" s="51">
        <v>10.31214421915047</v>
      </c>
      <c r="H119" s="83">
        <v>1.8200728303916196</v>
      </c>
      <c r="I119" s="16">
        <v>-4.5718099286610456E-2</v>
      </c>
    </row>
    <row r="120" spans="1:9" ht="15.75" x14ac:dyDescent="0.25">
      <c r="A120" s="45" t="s">
        <v>31</v>
      </c>
      <c r="B120" s="51">
        <v>14.312037622727628</v>
      </c>
      <c r="C120" s="83">
        <v>1.8297081378399909</v>
      </c>
      <c r="D120" s="22">
        <v>-0.11251612892623995</v>
      </c>
      <c r="F120" s="44" t="s">
        <v>42</v>
      </c>
      <c r="G120" s="51">
        <v>21.474368315215646</v>
      </c>
      <c r="H120" s="83">
        <v>1.8955854399207155</v>
      </c>
      <c r="I120" s="16">
        <v>-4.5718099286610456E-2</v>
      </c>
    </row>
    <row r="121" spans="1:9" ht="15.75" x14ac:dyDescent="0.25">
      <c r="A121" s="45" t="s">
        <v>32</v>
      </c>
      <c r="B121" s="51">
        <v>27.635177782453074</v>
      </c>
      <c r="C121" s="83">
        <v>3.4387280770039839</v>
      </c>
      <c r="D121" s="22">
        <v>-0.11251612892623995</v>
      </c>
      <c r="F121" s="45" t="s">
        <v>43</v>
      </c>
      <c r="G121" s="51">
        <v>22.158816133088362</v>
      </c>
      <c r="H121" s="83">
        <v>2.9056190830834776</v>
      </c>
      <c r="I121" s="22">
        <v>-0.11251612892623995</v>
      </c>
    </row>
    <row r="122" spans="1:9" ht="15.75" x14ac:dyDescent="0.25">
      <c r="A122" s="46" t="s">
        <v>33</v>
      </c>
      <c r="B122" s="51">
        <v>6.3947586970563393</v>
      </c>
      <c r="C122" s="83">
        <v>0.79557192950077915</v>
      </c>
      <c r="D122" s="24">
        <v>-4.9570413884485784E-2</v>
      </c>
      <c r="F122" s="45" t="s">
        <v>44</v>
      </c>
      <c r="G122" s="51">
        <v>10.746944131596139</v>
      </c>
      <c r="H122" s="83">
        <v>1.0394444364079787</v>
      </c>
      <c r="I122" s="22">
        <v>-0.11251612892623995</v>
      </c>
    </row>
    <row r="123" spans="1:9" ht="15.75" x14ac:dyDescent="0.25">
      <c r="A123" s="46" t="s">
        <v>34</v>
      </c>
      <c r="B123" s="51">
        <v>12.538769690746875</v>
      </c>
      <c r="C123" s="83">
        <v>1.7081565949704467</v>
      </c>
      <c r="D123" s="24">
        <v>-4.9570413884485784E-2</v>
      </c>
      <c r="F123" s="46" t="s">
        <v>45</v>
      </c>
      <c r="G123" s="51">
        <v>19.608858255547958</v>
      </c>
      <c r="H123" s="83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topLeftCell="D1" zoomScale="85" zoomScaleNormal="85" workbookViewId="0">
      <selection activeCell="K40" sqref="K40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3.140625" customWidth="1"/>
    <col min="7" max="7" width="11.7109375" customWidth="1"/>
  </cols>
  <sheetData>
    <row r="1" spans="1:10" x14ac:dyDescent="0.25">
      <c r="B1" s="98" t="s">
        <v>60</v>
      </c>
      <c r="C1" s="98"/>
      <c r="D1" s="98" t="s">
        <v>61</v>
      </c>
      <c r="E1" s="98"/>
      <c r="G1" s="99" t="s">
        <v>63</v>
      </c>
      <c r="H1" s="99"/>
      <c r="I1" s="99"/>
      <c r="J1" s="99"/>
    </row>
    <row r="2" spans="1:10" ht="15.75" x14ac:dyDescent="0.25">
      <c r="A2" s="18" t="s">
        <v>47</v>
      </c>
      <c r="B2" s="56" t="s">
        <v>57</v>
      </c>
      <c r="C2" s="56" t="s">
        <v>58</v>
      </c>
      <c r="D2" s="56" t="s">
        <v>57</v>
      </c>
      <c r="E2" s="56" t="s">
        <v>58</v>
      </c>
      <c r="F2" s="2" t="s">
        <v>62</v>
      </c>
      <c r="G2" s="1" t="s">
        <v>64</v>
      </c>
      <c r="H2" s="78" t="s">
        <v>65</v>
      </c>
      <c r="I2" s="78" t="s">
        <v>66</v>
      </c>
      <c r="J2" s="78" t="s">
        <v>67</v>
      </c>
    </row>
    <row r="3" spans="1:10" x14ac:dyDescent="0.25">
      <c r="A3" s="57" t="s">
        <v>2</v>
      </c>
      <c r="B3" s="65">
        <v>-1.6483971368232724</v>
      </c>
      <c r="C3" s="65">
        <v>-0.37260761394721104</v>
      </c>
      <c r="D3" s="65">
        <v>-1.3158264402899311</v>
      </c>
      <c r="E3" s="65">
        <v>-0.63264271038860531</v>
      </c>
      <c r="F3" s="66">
        <v>0.22851828638601948</v>
      </c>
      <c r="G3" s="76">
        <v>-0.54761865302834944</v>
      </c>
      <c r="H3" s="102">
        <v>-0.15199056513562606</v>
      </c>
      <c r="I3" s="101">
        <v>-0.18356793178334996</v>
      </c>
      <c r="J3" s="76">
        <v>-0.19519361027032103</v>
      </c>
    </row>
    <row r="4" spans="1:10" x14ac:dyDescent="0.25">
      <c r="A4" s="57" t="s">
        <v>3</v>
      </c>
      <c r="B4" s="65">
        <v>1.9204594254007796</v>
      </c>
      <c r="C4" s="65">
        <v>0.5237038573595546</v>
      </c>
      <c r="D4" s="65">
        <v>-0.2732910909667452</v>
      </c>
      <c r="E4" s="65">
        <v>-0.25216621692443686</v>
      </c>
      <c r="F4" s="66">
        <v>0.22851828638601948</v>
      </c>
      <c r="G4" s="76">
        <v>-0.35382428580848896</v>
      </c>
      <c r="H4" s="102">
        <v>-0.59522037542379891</v>
      </c>
      <c r="I4" s="101">
        <v>-0.63731643976472008</v>
      </c>
      <c r="J4" s="76">
        <v>-0.66804316680566478</v>
      </c>
    </row>
    <row r="5" spans="1:10" x14ac:dyDescent="0.25">
      <c r="A5" s="58" t="s">
        <v>4</v>
      </c>
      <c r="B5" s="65">
        <v>-1.1841267291405169</v>
      </c>
      <c r="C5" s="65">
        <v>-0.2910193630130834</v>
      </c>
      <c r="D5" s="65">
        <v>0.13595391409125046</v>
      </c>
      <c r="E5" s="65">
        <v>7.0360183713265176E-2</v>
      </c>
      <c r="F5" s="67">
        <v>-0.3027637470411495</v>
      </c>
      <c r="G5" s="76">
        <v>0.55420248804845795</v>
      </c>
      <c r="H5" s="102">
        <v>0.43431863757091044</v>
      </c>
      <c r="I5" s="101">
        <v>0.45151086317595629</v>
      </c>
      <c r="J5" s="76">
        <v>0.49854710443643002</v>
      </c>
    </row>
    <row r="6" spans="1:10" x14ac:dyDescent="0.25">
      <c r="A6" s="59" t="s">
        <v>5</v>
      </c>
      <c r="B6" s="65">
        <v>-1.5602010563707491</v>
      </c>
      <c r="C6" s="65">
        <v>-0.3290009554905588</v>
      </c>
      <c r="D6" s="65">
        <v>-0.33377104088834764</v>
      </c>
      <c r="E6" s="65">
        <v>-0.18146998704026138</v>
      </c>
      <c r="F6" s="68">
        <v>-9.3318329100743891E-2</v>
      </c>
      <c r="G6" s="76">
        <v>-4.1285813184656947E-2</v>
      </c>
      <c r="H6" s="102">
        <v>0.849606455215144</v>
      </c>
      <c r="I6" s="101">
        <v>0.86743083084185191</v>
      </c>
      <c r="J6" s="76">
        <v>0.9246065038279212</v>
      </c>
    </row>
    <row r="7" spans="1:10" x14ac:dyDescent="0.25">
      <c r="A7" s="60" t="s">
        <v>6</v>
      </c>
      <c r="B7" s="65">
        <v>-0.60090642056989108</v>
      </c>
      <c r="C7" s="65">
        <v>-0.18419214709373363</v>
      </c>
      <c r="D7" s="65">
        <v>-0.93941346143482374</v>
      </c>
      <c r="E7" s="65">
        <v>-0.52597353469146801</v>
      </c>
      <c r="F7" s="69">
        <v>5.0766638815107075E-2</v>
      </c>
      <c r="G7" s="76">
        <v>-0.37168469746271005</v>
      </c>
      <c r="H7" s="102">
        <v>-0.48879148227501096</v>
      </c>
      <c r="I7" s="101">
        <v>-0.53562889771750644</v>
      </c>
      <c r="J7" s="76">
        <v>-0.5464768427525909</v>
      </c>
    </row>
    <row r="8" spans="1:10" x14ac:dyDescent="0.25">
      <c r="A8" s="60" t="s">
        <v>7</v>
      </c>
      <c r="B8" s="65">
        <v>0.83214251247747395</v>
      </c>
      <c r="C8" s="65">
        <v>0.16492205611484825</v>
      </c>
      <c r="D8" s="65">
        <v>2.8508749741586126E-2</v>
      </c>
      <c r="E8" s="65">
        <v>2.0493574298844346E-2</v>
      </c>
      <c r="F8" s="69">
        <v>5.0766638815107075E-2</v>
      </c>
      <c r="G8" s="76">
        <v>3.8486491162307832E-2</v>
      </c>
      <c r="H8" s="102">
        <v>-0.31794293710642935</v>
      </c>
      <c r="I8" s="101">
        <v>-0.37966208921671957</v>
      </c>
      <c r="J8" s="76">
        <v>-0.50628641399623708</v>
      </c>
    </row>
    <row r="9" spans="1:10" x14ac:dyDescent="0.25">
      <c r="A9" s="61" t="s">
        <v>8</v>
      </c>
      <c r="B9" s="65">
        <v>-1.1500861383099454</v>
      </c>
      <c r="C9" s="65">
        <v>-0.46420666562134938</v>
      </c>
      <c r="D9" s="65">
        <v>-0.73620755538710114</v>
      </c>
      <c r="E9" s="65">
        <v>-0.4688084854749065</v>
      </c>
      <c r="F9" s="70">
        <v>-3.8520880931257544E-2</v>
      </c>
      <c r="G9" s="76">
        <v>5.8507586016939249E-3</v>
      </c>
      <c r="H9" s="102">
        <v>-3.7686022142721029E-2</v>
      </c>
      <c r="I9" s="101">
        <v>-0.17518237542247603</v>
      </c>
      <c r="J9" s="76">
        <v>-0.21932285347228794</v>
      </c>
    </row>
    <row r="10" spans="1:10" x14ac:dyDescent="0.25">
      <c r="A10" s="61" t="s">
        <v>9</v>
      </c>
      <c r="B10" s="65">
        <v>-1.7774606768856516</v>
      </c>
      <c r="C10" s="65">
        <v>-0.4019900129454011</v>
      </c>
      <c r="D10" s="65">
        <v>-0.63747646261207547</v>
      </c>
      <c r="E10" s="65">
        <v>-0.45240919340255326</v>
      </c>
      <c r="F10" s="70">
        <v>-3.8520880931257544E-2</v>
      </c>
      <c r="G10" s="76">
        <v>-0.24124744912287269</v>
      </c>
      <c r="H10" s="102">
        <v>0.24407114624505924</v>
      </c>
      <c r="I10" s="101">
        <v>0.33148039365666426</v>
      </c>
      <c r="J10" s="76">
        <v>0.38197141359573233</v>
      </c>
    </row>
    <row r="11" spans="1:10" x14ac:dyDescent="0.25">
      <c r="A11" s="58" t="s">
        <v>10</v>
      </c>
      <c r="B11" s="65">
        <v>3.2581113671767938</v>
      </c>
      <c r="C11" s="65"/>
      <c r="D11" s="65">
        <v>0.85855975124179273</v>
      </c>
      <c r="E11" s="65">
        <v>3.5291526914175813</v>
      </c>
      <c r="F11" s="67">
        <v>-6.340384840026668E-2</v>
      </c>
      <c r="G11" s="76">
        <v>-3.1941816752245383E-4</v>
      </c>
      <c r="H11" s="102">
        <v>0.64991663312826986</v>
      </c>
      <c r="I11" s="101">
        <v>0.77610565761878803</v>
      </c>
      <c r="J11" s="76">
        <v>1.0775013302402989</v>
      </c>
    </row>
    <row r="12" spans="1:10" x14ac:dyDescent="0.25">
      <c r="A12" s="58" t="s">
        <v>11</v>
      </c>
      <c r="B12" s="65">
        <v>1.626112202120205</v>
      </c>
      <c r="C12" s="65">
        <v>0.37083044951446603</v>
      </c>
      <c r="D12" s="65">
        <v>0.14650184501352836</v>
      </c>
      <c r="E12" s="65">
        <v>0.19587801447599956</v>
      </c>
      <c r="F12" s="67">
        <v>-6.340384840026668E-2</v>
      </c>
      <c r="G12" s="76">
        <v>-0.17633062235484556</v>
      </c>
      <c r="H12" s="102">
        <v>-9.9984104275949975E-2</v>
      </c>
      <c r="I12" s="101">
        <v>0.23023050127293651</v>
      </c>
      <c r="J12" s="76">
        <v>0.16781718326223696</v>
      </c>
    </row>
    <row r="13" spans="1:10" x14ac:dyDescent="0.25">
      <c r="A13" s="62" t="s">
        <v>12</v>
      </c>
      <c r="B13" s="65">
        <v>-1.6989755091364964</v>
      </c>
      <c r="C13" s="65">
        <v>-0.45513066137643327</v>
      </c>
      <c r="D13" s="65">
        <v>-0.67235891246055568</v>
      </c>
      <c r="E13" s="65">
        <v>-0.51398019451713794</v>
      </c>
      <c r="F13" s="71">
        <v>-3.2730377491297959E-2</v>
      </c>
      <c r="G13" s="76">
        <v>-0.15349628580526503</v>
      </c>
      <c r="H13" s="102">
        <v>-3.2713837886251804E-2</v>
      </c>
      <c r="I13" s="101">
        <v>-0.15743522935877818</v>
      </c>
      <c r="J13" s="76">
        <v>-0.21328231594690392</v>
      </c>
    </row>
    <row r="15" spans="1:10" x14ac:dyDescent="0.25">
      <c r="B15" s="98" t="s">
        <v>60</v>
      </c>
      <c r="C15" s="98"/>
      <c r="D15" s="98" t="s">
        <v>61</v>
      </c>
      <c r="E15" s="98"/>
      <c r="G15" s="77" t="s">
        <v>63</v>
      </c>
      <c r="H15" s="77"/>
      <c r="I15" s="77"/>
      <c r="J15" s="77"/>
    </row>
    <row r="16" spans="1:10" ht="15.75" x14ac:dyDescent="0.25">
      <c r="A16" s="18" t="s">
        <v>1</v>
      </c>
      <c r="B16" s="56" t="s">
        <v>57</v>
      </c>
      <c r="C16" s="56" t="s">
        <v>59</v>
      </c>
      <c r="D16" s="56" t="s">
        <v>57</v>
      </c>
      <c r="E16" s="56" t="s">
        <v>58</v>
      </c>
      <c r="F16" s="2" t="s">
        <v>62</v>
      </c>
      <c r="G16" s="1" t="s">
        <v>64</v>
      </c>
      <c r="H16" s="78" t="s">
        <v>65</v>
      </c>
      <c r="I16" s="78" t="s">
        <v>66</v>
      </c>
      <c r="J16" s="78" t="s">
        <v>67</v>
      </c>
    </row>
    <row r="17" spans="1:10" x14ac:dyDescent="0.25">
      <c r="A17" s="57" t="s">
        <v>2</v>
      </c>
      <c r="B17" s="63">
        <v>8.1231541756749834</v>
      </c>
      <c r="C17" s="63">
        <v>0.32509818200082385</v>
      </c>
      <c r="D17" s="64">
        <v>1.3274080771213277</v>
      </c>
      <c r="E17" s="64">
        <v>0.46604876018608732</v>
      </c>
      <c r="F17" s="72">
        <v>-0.10058679002726996</v>
      </c>
      <c r="G17" s="76">
        <v>-0.37669547662608038</v>
      </c>
      <c r="H17" s="76">
        <v>0.17051823518474263</v>
      </c>
      <c r="I17" s="76">
        <v>0.14194609149272011</v>
      </c>
      <c r="J17" s="76">
        <v>0.18061966240201743</v>
      </c>
    </row>
    <row r="18" spans="1:10" x14ac:dyDescent="0.25">
      <c r="A18" s="57" t="s">
        <v>3</v>
      </c>
      <c r="B18" s="63">
        <v>3.9533123995991382</v>
      </c>
      <c r="C18" s="63">
        <v>0.1550646430241914</v>
      </c>
      <c r="D18" s="64">
        <v>2.7101455477796672</v>
      </c>
      <c r="E18" s="64">
        <v>1.2490035528539172</v>
      </c>
      <c r="F18" s="72">
        <v>-0.10058679002726996</v>
      </c>
      <c r="G18" s="79">
        <v>0.86255060728744948</v>
      </c>
      <c r="H18" s="79">
        <v>0.28782408405478088</v>
      </c>
      <c r="I18" s="79">
        <v>0.52203427516936518</v>
      </c>
      <c r="J18" s="79">
        <v>0.45650263746076064</v>
      </c>
    </row>
    <row r="19" spans="1:10" x14ac:dyDescent="0.25">
      <c r="A19" s="58" t="s">
        <v>4</v>
      </c>
      <c r="B19" s="63">
        <v>-12.254280012382969</v>
      </c>
      <c r="C19" s="63">
        <v>-0.5205687803076402</v>
      </c>
      <c r="D19" s="64">
        <v>-0.71745944191982947</v>
      </c>
      <c r="E19" s="64">
        <v>-0.29578886742586713</v>
      </c>
      <c r="F19" s="73">
        <v>-0.32001589401318453</v>
      </c>
      <c r="G19" s="76">
        <v>3.0456556588650203</v>
      </c>
      <c r="H19" s="76">
        <v>-5.5586500421326221E-2</v>
      </c>
      <c r="I19" s="76">
        <v>0.2406337151637577</v>
      </c>
      <c r="J19" s="76">
        <v>0.25528328492852753</v>
      </c>
    </row>
    <row r="20" spans="1:10" x14ac:dyDescent="0.25">
      <c r="A20" s="60" t="s">
        <v>6</v>
      </c>
      <c r="B20" s="63">
        <v>-16.574973463877441</v>
      </c>
      <c r="C20" s="63">
        <v>-0.67325369540717739</v>
      </c>
      <c r="D20" s="64">
        <v>-3.7331018023067366</v>
      </c>
      <c r="E20" s="64">
        <v>-0.75698005037210736</v>
      </c>
      <c r="F20" s="74">
        <v>0.11743877238132332</v>
      </c>
      <c r="G20" s="76">
        <v>-0.42896020135283941</v>
      </c>
      <c r="H20" s="76">
        <v>-0.16780996432911283</v>
      </c>
      <c r="I20" s="76">
        <v>-0.22072858590650893</v>
      </c>
      <c r="J20" s="76">
        <v>-0.2142122573951242</v>
      </c>
    </row>
    <row r="21" spans="1:10" x14ac:dyDescent="0.25">
      <c r="A21" s="60" t="s">
        <v>7</v>
      </c>
      <c r="B21" s="63">
        <v>15.05706651889572</v>
      </c>
      <c r="C21" s="63">
        <v>4.1361992971835821</v>
      </c>
      <c r="D21" s="64">
        <v>1.5298265816249956</v>
      </c>
      <c r="E21" s="64">
        <v>2.4748578463643631</v>
      </c>
      <c r="F21" s="74">
        <v>0.11743877238132332</v>
      </c>
      <c r="G21" s="76">
        <v>-0.58701748857728064</v>
      </c>
      <c r="H21" s="76">
        <v>-0.30016031869413118</v>
      </c>
      <c r="I21" s="76">
        <v>0.15001468326189096</v>
      </c>
      <c r="J21" s="76">
        <v>-0.12091619396052283</v>
      </c>
    </row>
    <row r="22" spans="1:10" x14ac:dyDescent="0.25">
      <c r="A22" s="61" t="s">
        <v>9</v>
      </c>
      <c r="B22" s="63">
        <v>14.802348568297454</v>
      </c>
      <c r="C22" s="63">
        <v>2.2185708570683809</v>
      </c>
      <c r="D22" s="64">
        <v>0.89098609864699019</v>
      </c>
      <c r="E22" s="64">
        <v>0.88690691108488529</v>
      </c>
      <c r="F22" s="70">
        <v>-4.5718099286610456E-2</v>
      </c>
      <c r="G22" s="76">
        <v>-0.87519619500594525</v>
      </c>
      <c r="H22" s="76">
        <v>-0.18329816540648269</v>
      </c>
      <c r="I22" s="76">
        <v>0.18746426326828355</v>
      </c>
      <c r="J22" s="76">
        <v>0.19235164956740658</v>
      </c>
    </row>
    <row r="23" spans="1:10" x14ac:dyDescent="0.25">
      <c r="A23" s="58" t="s">
        <v>10</v>
      </c>
      <c r="B23" s="63">
        <v>7.8467785103607337</v>
      </c>
      <c r="C23" s="63">
        <v>0.54826424560958309</v>
      </c>
      <c r="D23" s="64">
        <v>1.0759109452434867</v>
      </c>
      <c r="E23" s="64">
        <v>0.58802326064616095</v>
      </c>
      <c r="F23" s="73">
        <v>-0.11251612892623995</v>
      </c>
      <c r="G23" s="76">
        <v>-0.65417959627627242</v>
      </c>
      <c r="H23" s="76">
        <v>0.18370934661588054</v>
      </c>
      <c r="I23" s="76">
        <v>0.14847367739663409</v>
      </c>
      <c r="J23" s="76">
        <v>6.9338931211544927E-2</v>
      </c>
    </row>
    <row r="24" spans="1:10" x14ac:dyDescent="0.25">
      <c r="A24" s="58" t="s">
        <v>11</v>
      </c>
      <c r="B24" s="63">
        <v>-16.888233650856932</v>
      </c>
      <c r="C24" s="63">
        <v>-0.61111362422933635</v>
      </c>
      <c r="D24" s="64">
        <v>-2.3992836405960052</v>
      </c>
      <c r="E24" s="64">
        <v>-0.69772415464918003</v>
      </c>
      <c r="F24" s="73">
        <v>-0.11251612892623995</v>
      </c>
      <c r="G24" s="76">
        <v>-0.60021718895439036</v>
      </c>
      <c r="H24" s="76">
        <v>-0.2339914912185011</v>
      </c>
      <c r="I24" s="76">
        <v>9.2391005102194612E-2</v>
      </c>
      <c r="J24" s="76">
        <v>0.30506992688237528</v>
      </c>
    </row>
    <row r="25" spans="1:10" x14ac:dyDescent="0.25">
      <c r="A25" s="62" t="s">
        <v>12</v>
      </c>
      <c r="B25" s="63">
        <v>7.0700885648010825</v>
      </c>
      <c r="C25" s="63">
        <v>0.56385823642797528</v>
      </c>
      <c r="D25" s="64">
        <v>0.99998360098677064</v>
      </c>
      <c r="E25" s="64">
        <v>0.58541681947144408</v>
      </c>
      <c r="F25" s="75">
        <v>-4.9570413884485784E-2</v>
      </c>
      <c r="G25" s="76">
        <v>-0.32271584241408202</v>
      </c>
      <c r="H25" s="76">
        <v>6.2983700116736666E-2</v>
      </c>
      <c r="I25" s="76">
        <v>0.68871619411195129</v>
      </c>
      <c r="J25" s="76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L56"/>
  <sheetViews>
    <sheetView topLeftCell="M1" zoomScale="115" zoomScaleNormal="115" workbookViewId="0">
      <selection activeCell="W24" sqref="W24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81"/>
  </cols>
  <sheetData>
    <row r="2" spans="1:11" ht="15.75" x14ac:dyDescent="0.25">
      <c r="A2" s="81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0" t="s">
        <v>46</v>
      </c>
      <c r="H2" s="78" t="s">
        <v>70</v>
      </c>
      <c r="I2" s="1" t="s">
        <v>14</v>
      </c>
      <c r="J2" s="81" t="s">
        <v>73</v>
      </c>
      <c r="K2" s="81" t="s">
        <v>74</v>
      </c>
    </row>
    <row r="3" spans="1:11" ht="15.75" x14ac:dyDescent="0.25">
      <c r="A3" s="38" t="s">
        <v>23</v>
      </c>
      <c r="B3" s="39">
        <v>47.014299999999999</v>
      </c>
      <c r="C3" s="48">
        <v>30.169900000000002</v>
      </c>
      <c r="D3" s="48">
        <v>15.686499999999999</v>
      </c>
      <c r="E3" s="26">
        <v>2.1642984735935578</v>
      </c>
      <c r="F3" s="26">
        <v>0.16000831182380926</v>
      </c>
      <c r="G3" s="49">
        <v>4.4239491495114969</v>
      </c>
      <c r="H3" s="82">
        <v>2.0798887249987836</v>
      </c>
      <c r="I3" s="12">
        <v>0.22851828638601948</v>
      </c>
      <c r="J3" s="10">
        <f>E3+F3</f>
        <v>2.3243067854173671</v>
      </c>
      <c r="K3" s="10">
        <f>SUM(D3:F3)</f>
        <v>18.010806785417365</v>
      </c>
    </row>
    <row r="4" spans="1:11" ht="15.75" x14ac:dyDescent="0.25">
      <c r="A4" s="38" t="s">
        <v>35</v>
      </c>
      <c r="B4" s="47">
        <v>27.528300000000002</v>
      </c>
      <c r="C4" s="48">
        <v>13.648300000000001</v>
      </c>
      <c r="D4" s="48">
        <v>13.302300000000001</v>
      </c>
      <c r="E4" s="26">
        <v>1.7670026790341271</v>
      </c>
      <c r="F4" s="26">
        <v>0.12877571176566063</v>
      </c>
      <c r="G4" s="49">
        <v>2.7755520126882245</v>
      </c>
      <c r="H4" s="82">
        <v>0.76406228470885251</v>
      </c>
      <c r="I4" s="12">
        <v>0.22851828638601948</v>
      </c>
      <c r="J4" s="10">
        <f t="shared" ref="J4:J25" si="0">E4+F4</f>
        <v>1.8957783907997878</v>
      </c>
      <c r="K4" s="10">
        <f t="shared" ref="K4:K25" si="1">SUM(D4:F4)</f>
        <v>15.198078390799788</v>
      </c>
    </row>
    <row r="5" spans="1:11" ht="15.75" x14ac:dyDescent="0.25">
      <c r="A5" s="38" t="s">
        <v>36</v>
      </c>
      <c r="B5" s="47">
        <v>14.5052</v>
      </c>
      <c r="C5" s="48">
        <v>8.8192000000000004</v>
      </c>
      <c r="D5" s="48">
        <v>5.3845000000000001</v>
      </c>
      <c r="E5" s="26">
        <v>0.65559581388507215</v>
      </c>
      <c r="F5" s="26">
        <v>4.3028917050452489E-2</v>
      </c>
      <c r="G5" s="49">
        <v>5.5875308025021084</v>
      </c>
      <c r="H5" s="82">
        <v>0.81048251796453585</v>
      </c>
      <c r="I5" s="12">
        <v>0.22851828638601948</v>
      </c>
      <c r="J5" s="10">
        <f t="shared" si="0"/>
        <v>0.69862473093552468</v>
      </c>
      <c r="K5" s="10">
        <f t="shared" si="1"/>
        <v>6.0831247309355243</v>
      </c>
    </row>
    <row r="6" spans="1:11" ht="15.75" x14ac:dyDescent="0.25">
      <c r="A6" s="38" t="s">
        <v>24</v>
      </c>
      <c r="B6" s="39">
        <v>29.554200000000002</v>
      </c>
      <c r="C6" s="48">
        <v>13.648300000000001</v>
      </c>
      <c r="D6" s="48">
        <v>13.302300000000001</v>
      </c>
      <c r="E6" s="26">
        <v>1.8076248437061064</v>
      </c>
      <c r="F6" s="26">
        <v>0.12962202535912964</v>
      </c>
      <c r="G6" s="49">
        <v>3.6670713771013288</v>
      </c>
      <c r="H6" s="82">
        <v>1.0837736089312811</v>
      </c>
      <c r="I6" s="12">
        <v>0.22851828638601948</v>
      </c>
      <c r="J6" s="10">
        <f t="shared" si="0"/>
        <v>1.937246869065236</v>
      </c>
      <c r="K6" s="10">
        <f>SUM(D6:F6)</f>
        <v>15.239546869065236</v>
      </c>
    </row>
    <row r="7" spans="1:11" ht="15.75" x14ac:dyDescent="0.25">
      <c r="A7" s="41" t="s">
        <v>25</v>
      </c>
      <c r="B7" s="39">
        <v>47.488500000000002</v>
      </c>
      <c r="C7" s="48">
        <v>30.079799999999999</v>
      </c>
      <c r="D7" s="48">
        <v>16.905100000000001</v>
      </c>
      <c r="E7" s="26">
        <v>1.7951717616012994</v>
      </c>
      <c r="F7" s="26">
        <v>0.13238380964895011</v>
      </c>
      <c r="G7" s="49">
        <v>4.0688932752810745</v>
      </c>
      <c r="H7" s="82">
        <v>1.9322563830318531</v>
      </c>
      <c r="I7" s="13">
        <v>-0.3027637470411495</v>
      </c>
      <c r="J7" s="10">
        <f t="shared" si="0"/>
        <v>1.9275555712502495</v>
      </c>
      <c r="K7" s="10">
        <f t="shared" si="1"/>
        <v>18.83265557125025</v>
      </c>
    </row>
    <row r="8" spans="1:11" ht="15.75" x14ac:dyDescent="0.25">
      <c r="A8" s="41" t="s">
        <v>37</v>
      </c>
      <c r="B8" s="47">
        <v>71.694199999999995</v>
      </c>
      <c r="C8" s="48">
        <v>46.750100000000003</v>
      </c>
      <c r="D8" s="48">
        <v>24.247299999999999</v>
      </c>
      <c r="E8" s="26">
        <v>2.6057113132310041</v>
      </c>
      <c r="F8" s="26">
        <v>0.19838337462369771</v>
      </c>
      <c r="G8" s="49">
        <v>2.8847665461405576</v>
      </c>
      <c r="H8" s="82">
        <v>2.0682102971231036</v>
      </c>
      <c r="I8" s="13">
        <v>-0.3027637470411495</v>
      </c>
      <c r="J8" s="10">
        <f t="shared" si="0"/>
        <v>2.8040946878547017</v>
      </c>
      <c r="K8" s="10">
        <f t="shared" si="1"/>
        <v>27.051394687854703</v>
      </c>
    </row>
    <row r="9" spans="1:11" ht="15.75" x14ac:dyDescent="0.25">
      <c r="A9" s="42" t="s">
        <v>38</v>
      </c>
      <c r="B9" s="47">
        <v>47.312199999999997</v>
      </c>
      <c r="C9" s="48">
        <v>25.8965</v>
      </c>
      <c r="D9" s="48">
        <v>20.538399999999999</v>
      </c>
      <c r="E9" s="26">
        <v>3.0081030306286425</v>
      </c>
      <c r="F9" s="26">
        <v>0.23269804300815269</v>
      </c>
      <c r="G9" s="49">
        <v>3.1820376220683517</v>
      </c>
      <c r="H9" s="82">
        <v>1.5054920038282225</v>
      </c>
      <c r="I9" s="14">
        <v>-9.3318329100743891E-2</v>
      </c>
      <c r="J9" s="10">
        <f t="shared" si="0"/>
        <v>3.2408010736367951</v>
      </c>
      <c r="K9" s="10">
        <f t="shared" si="1"/>
        <v>23.779201073636795</v>
      </c>
    </row>
    <row r="10" spans="1:11" ht="15.75" x14ac:dyDescent="0.25">
      <c r="A10" s="42" t="s">
        <v>26</v>
      </c>
      <c r="B10" s="39">
        <v>38.784700000000001</v>
      </c>
      <c r="C10" s="48">
        <v>27.011699999999998</v>
      </c>
      <c r="D10" s="48">
        <v>11.104199999999999</v>
      </c>
      <c r="E10" s="26">
        <v>1.6108243373451037</v>
      </c>
      <c r="F10" s="26">
        <v>0.12090681526084991</v>
      </c>
      <c r="G10" s="49">
        <v>4.7422386784391009</v>
      </c>
      <c r="H10" s="82">
        <v>1.8392630447165701</v>
      </c>
      <c r="I10" s="14">
        <v>-9.3318329100743891E-2</v>
      </c>
      <c r="J10" s="10">
        <f t="shared" si="0"/>
        <v>1.7317311526059536</v>
      </c>
      <c r="K10" s="10">
        <f t="shared" si="1"/>
        <v>12.835931152605953</v>
      </c>
    </row>
    <row r="11" spans="1:11" ht="15.75" x14ac:dyDescent="0.25">
      <c r="A11" s="43" t="s">
        <v>27</v>
      </c>
      <c r="B11" s="39">
        <v>54.746600000000001</v>
      </c>
      <c r="C11" s="40">
        <v>32.3613</v>
      </c>
      <c r="D11" s="40">
        <v>21.376599999999996</v>
      </c>
      <c r="E11" s="26">
        <v>4.0674559942692206</v>
      </c>
      <c r="F11" s="26">
        <v>0.32174543062421551</v>
      </c>
      <c r="G11" s="49">
        <v>3.2623889240190871</v>
      </c>
      <c r="H11" s="82">
        <v>1.7860470146770338</v>
      </c>
      <c r="I11" s="15">
        <v>5.0766638815107075E-2</v>
      </c>
      <c r="J11" s="10">
        <f t="shared" si="0"/>
        <v>4.3892014248934359</v>
      </c>
      <c r="K11" s="10">
        <f t="shared" si="1"/>
        <v>25.765801424893432</v>
      </c>
    </row>
    <row r="12" spans="1:11" ht="15.75" x14ac:dyDescent="0.25">
      <c r="A12" s="43" t="s">
        <v>39</v>
      </c>
      <c r="B12" s="47">
        <v>31.810600000000001</v>
      </c>
      <c r="C12" s="40">
        <v>20.333100000000002</v>
      </c>
      <c r="D12" s="40">
        <v>10.927899999999999</v>
      </c>
      <c r="E12" s="26">
        <v>1.8888090235443336</v>
      </c>
      <c r="F12" s="26">
        <v>0.14591900352662143</v>
      </c>
      <c r="G12" s="49">
        <v>2.661482503449196</v>
      </c>
      <c r="H12" s="82">
        <v>0.84663355324221001</v>
      </c>
      <c r="I12" s="15">
        <v>5.0766638815107075E-2</v>
      </c>
      <c r="J12" s="10">
        <f t="shared" si="0"/>
        <v>2.0347280270709551</v>
      </c>
      <c r="K12" s="10">
        <f t="shared" si="1"/>
        <v>12.962628027070954</v>
      </c>
    </row>
    <row r="13" spans="1:11" ht="15.75" x14ac:dyDescent="0.25">
      <c r="A13" s="43" t="s">
        <v>40</v>
      </c>
      <c r="B13" s="47">
        <v>24.152100000000001</v>
      </c>
      <c r="C13" s="40">
        <v>14.4063</v>
      </c>
      <c r="D13" s="40">
        <v>8.773299999999999</v>
      </c>
      <c r="E13" s="26">
        <v>1.5903523592655615</v>
      </c>
      <c r="F13" s="26">
        <v>0.1089397532643475</v>
      </c>
      <c r="G13" s="49">
        <v>5.8778139774147498</v>
      </c>
      <c r="H13" s="82">
        <v>1.419615509639188</v>
      </c>
      <c r="I13" s="15">
        <v>5.0766638815107075E-2</v>
      </c>
      <c r="J13" s="10">
        <f t="shared" si="0"/>
        <v>1.699292112529909</v>
      </c>
      <c r="K13" s="10">
        <f t="shared" si="1"/>
        <v>10.47259211252991</v>
      </c>
    </row>
    <row r="14" spans="1:11" ht="15.75" x14ac:dyDescent="0.25">
      <c r="A14" s="43" t="s">
        <v>28</v>
      </c>
      <c r="B14" s="39">
        <v>27.5703</v>
      </c>
      <c r="C14" s="40">
        <v>13.872400000000001</v>
      </c>
      <c r="D14" s="40">
        <v>12.863</v>
      </c>
      <c r="E14" s="26">
        <v>2.5636871963176899</v>
      </c>
      <c r="F14" s="26">
        <v>0.22065374815008071</v>
      </c>
      <c r="G14" s="49">
        <v>5.0456714649372758</v>
      </c>
      <c r="H14" s="82">
        <v>1.3911067598976019</v>
      </c>
      <c r="I14" s="15">
        <v>5.0766638815107075E-2</v>
      </c>
      <c r="J14" s="10">
        <f t="shared" si="0"/>
        <v>2.7843409444677705</v>
      </c>
      <c r="K14" s="10">
        <f t="shared" si="1"/>
        <v>15.647340944467771</v>
      </c>
    </row>
    <row r="15" spans="1:11" ht="15.75" x14ac:dyDescent="0.25">
      <c r="A15" s="44" t="s">
        <v>29</v>
      </c>
      <c r="B15" s="39">
        <v>63.384900000000002</v>
      </c>
      <c r="C15" s="40">
        <v>43.567</v>
      </c>
      <c r="D15" s="40">
        <v>18.895600000000002</v>
      </c>
      <c r="E15" s="26">
        <v>3.6723632263988888</v>
      </c>
      <c r="F15" s="26">
        <v>0.32472434373056097</v>
      </c>
      <c r="G15" s="49">
        <v>2.477530426605429</v>
      </c>
      <c r="H15" s="82">
        <v>1.5703801833734246</v>
      </c>
      <c r="I15" s="16">
        <v>-3.8520880931257544E-2</v>
      </c>
      <c r="J15" s="10">
        <f t="shared" si="0"/>
        <v>3.9970875701294499</v>
      </c>
      <c r="K15" s="10">
        <f t="shared" si="1"/>
        <v>22.892687570129453</v>
      </c>
    </row>
    <row r="16" spans="1:11" ht="15.75" x14ac:dyDescent="0.25">
      <c r="A16" s="44" t="s">
        <v>41</v>
      </c>
      <c r="B16" s="47">
        <v>62.840499999999999</v>
      </c>
      <c r="C16" s="40">
        <v>43.821899999999999</v>
      </c>
      <c r="D16" s="40">
        <v>18.183500000000002</v>
      </c>
      <c r="E16" s="26">
        <v>3.0290299129841833</v>
      </c>
      <c r="F16" s="26">
        <v>0.25350487407165828</v>
      </c>
      <c r="G16" s="49">
        <v>1.3274442882954836</v>
      </c>
      <c r="H16" s="82">
        <v>0.83417262798632341</v>
      </c>
      <c r="I16" s="16">
        <v>-3.8520880931257544E-2</v>
      </c>
      <c r="J16" s="10">
        <f t="shared" si="0"/>
        <v>3.2825347870558415</v>
      </c>
      <c r="K16" s="10">
        <f t="shared" si="1"/>
        <v>21.466034787055843</v>
      </c>
    </row>
    <row r="17" spans="1:11" ht="15.75" x14ac:dyDescent="0.25">
      <c r="A17" s="44" t="s">
        <v>42</v>
      </c>
      <c r="B17" s="47">
        <v>29.180700000000002</v>
      </c>
      <c r="C17" s="40">
        <v>16.210899999999999</v>
      </c>
      <c r="D17" s="40">
        <v>12.4641</v>
      </c>
      <c r="E17" s="26">
        <v>2.078531841419446</v>
      </c>
      <c r="F17" s="26">
        <v>0.17018552264393186</v>
      </c>
      <c r="G17" s="49">
        <v>2.6441931444670419</v>
      </c>
      <c r="H17" s="82">
        <v>0.77159406890749405</v>
      </c>
      <c r="I17" s="16">
        <v>-3.8520880931257544E-2</v>
      </c>
      <c r="J17" s="10">
        <f t="shared" si="0"/>
        <v>2.2487173640633777</v>
      </c>
      <c r="K17" s="10">
        <f t="shared" si="1"/>
        <v>14.712817364063378</v>
      </c>
    </row>
    <row r="18" spans="1:11" ht="15.75" x14ac:dyDescent="0.25">
      <c r="A18" s="44" t="s">
        <v>30</v>
      </c>
      <c r="B18" s="39">
        <v>31.8675</v>
      </c>
      <c r="C18" s="40">
        <v>21.365199999999998</v>
      </c>
      <c r="D18" s="40">
        <v>10.018800000000001</v>
      </c>
      <c r="E18" s="26">
        <v>1.5610683051149881</v>
      </c>
      <c r="F18" s="26">
        <v>0.12314691966104313</v>
      </c>
      <c r="G18" s="49">
        <v>4.4216538213526935</v>
      </c>
      <c r="H18" s="82">
        <v>1.4090705315195695</v>
      </c>
      <c r="I18" s="16">
        <v>-3.8520880931257544E-2</v>
      </c>
      <c r="J18" s="10">
        <f t="shared" si="0"/>
        <v>1.6842152247760311</v>
      </c>
      <c r="K18" s="10">
        <f t="shared" si="1"/>
        <v>11.703015224776031</v>
      </c>
    </row>
    <row r="19" spans="1:11" ht="15.75" x14ac:dyDescent="0.25">
      <c r="A19" s="45" t="s">
        <v>31</v>
      </c>
      <c r="B19" s="39">
        <v>21.8202</v>
      </c>
      <c r="C19" s="40">
        <v>16.279599999999999</v>
      </c>
      <c r="D19" s="40">
        <v>5.2179000000000002</v>
      </c>
      <c r="E19" s="26">
        <v>0.68218590616009644</v>
      </c>
      <c r="F19" s="26">
        <v>4.2238846068331719E-2</v>
      </c>
      <c r="G19" s="49">
        <v>1.1149139497983831</v>
      </c>
      <c r="H19" s="82">
        <v>0.2432764536739068</v>
      </c>
      <c r="I19" s="13">
        <v>-6.340384840026668E-2</v>
      </c>
      <c r="J19" s="10">
        <f t="shared" si="0"/>
        <v>0.72442475222842817</v>
      </c>
      <c r="K19" s="10">
        <f t="shared" si="1"/>
        <v>5.942324752228429</v>
      </c>
    </row>
    <row r="20" spans="1:11" ht="15.75" x14ac:dyDescent="0.25">
      <c r="A20" s="45" t="s">
        <v>43</v>
      </c>
      <c r="B20" s="47">
        <v>25.196200000000001</v>
      </c>
      <c r="C20" s="40">
        <v>16.2744</v>
      </c>
      <c r="D20" s="40">
        <v>8.6090999999999998</v>
      </c>
      <c r="E20" s="26">
        <v>1.2116342474787469</v>
      </c>
      <c r="F20" s="26">
        <v>8.7751258894774364E-2</v>
      </c>
      <c r="G20" s="49">
        <v>4.3730253169751769</v>
      </c>
      <c r="H20" s="82">
        <v>1.1018362049156996</v>
      </c>
      <c r="I20" s="13">
        <v>-6.340384840026668E-2</v>
      </c>
      <c r="J20" s="10">
        <f t="shared" si="0"/>
        <v>1.2993855063735213</v>
      </c>
      <c r="K20" s="10">
        <f t="shared" si="1"/>
        <v>9.9084855063735215</v>
      </c>
    </row>
    <row r="21" spans="1:11" ht="15.75" x14ac:dyDescent="0.25">
      <c r="A21" s="45" t="s">
        <v>44</v>
      </c>
      <c r="B21" s="47">
        <v>14.8794</v>
      </c>
      <c r="C21" s="40">
        <v>8.4464000000000006</v>
      </c>
      <c r="D21" s="40">
        <v>5.661999999999999</v>
      </c>
      <c r="E21" s="26">
        <v>1.31167900122773</v>
      </c>
      <c r="F21" s="26">
        <v>7.6598708923253711E-2</v>
      </c>
      <c r="G21" s="49">
        <v>6.0111679715407007</v>
      </c>
      <c r="H21" s="82">
        <v>0.89442572715742696</v>
      </c>
      <c r="I21" s="13">
        <v>-6.340384840026668E-2</v>
      </c>
      <c r="J21" s="10">
        <f t="shared" si="0"/>
        <v>1.3882777101509838</v>
      </c>
      <c r="K21" s="10">
        <f t="shared" si="1"/>
        <v>7.0502777101509828</v>
      </c>
    </row>
    <row r="22" spans="1:11" ht="15.75" x14ac:dyDescent="0.25">
      <c r="A22" s="45" t="s">
        <v>32</v>
      </c>
      <c r="B22" s="39">
        <v>17.0562</v>
      </c>
      <c r="C22" s="40">
        <v>10.2546</v>
      </c>
      <c r="D22" s="40">
        <v>6.2910000000000004</v>
      </c>
      <c r="E22" s="26">
        <v>1.0662058857023278</v>
      </c>
      <c r="F22" s="26">
        <v>6.5591352842813269E-2</v>
      </c>
      <c r="G22" s="49">
        <v>4.3850557694204957</v>
      </c>
      <c r="H22" s="82">
        <v>0.7479238821438986</v>
      </c>
      <c r="I22" s="13">
        <v>-6.340384840026668E-2</v>
      </c>
      <c r="J22" s="10">
        <f t="shared" si="0"/>
        <v>1.1317972385451411</v>
      </c>
      <c r="K22" s="10">
        <f t="shared" si="1"/>
        <v>7.4227972385451411</v>
      </c>
    </row>
    <row r="23" spans="1:11" ht="15.75" x14ac:dyDescent="0.25">
      <c r="A23" s="46" t="s">
        <v>33</v>
      </c>
      <c r="B23" s="39">
        <v>23.997399999999999</v>
      </c>
      <c r="C23" s="40">
        <v>13.4611</v>
      </c>
      <c r="D23" s="40">
        <v>9.7505000000000006</v>
      </c>
      <c r="E23" s="26">
        <v>2.0555035456745703</v>
      </c>
      <c r="F23" s="26">
        <v>0.14223859065114886</v>
      </c>
      <c r="G23" s="49">
        <v>3.7976054649702036</v>
      </c>
      <c r="H23" s="82">
        <v>0.91132657385075955</v>
      </c>
      <c r="I23" s="17">
        <v>-3.2730377491297959E-2</v>
      </c>
      <c r="J23" s="10">
        <f t="shared" si="0"/>
        <v>2.197742136325719</v>
      </c>
      <c r="K23" s="10">
        <f t="shared" si="1"/>
        <v>11.948242136325719</v>
      </c>
    </row>
    <row r="24" spans="1:11" ht="15.75" x14ac:dyDescent="0.25">
      <c r="A24" s="46" t="s">
        <v>45</v>
      </c>
      <c r="B24" s="47">
        <v>31.258299999999998</v>
      </c>
      <c r="C24" s="40">
        <v>17.811199999999999</v>
      </c>
      <c r="D24" s="40">
        <v>12.9597</v>
      </c>
      <c r="E24" s="26">
        <v>1.249394894119128</v>
      </c>
      <c r="F24" s="26">
        <v>8.0302038778309603E-2</v>
      </c>
      <c r="G24" s="49">
        <v>2.0339646184267695</v>
      </c>
      <c r="H24" s="82">
        <v>0.63578276232169484</v>
      </c>
      <c r="I24" s="17">
        <v>-3.2730377491297959E-2</v>
      </c>
      <c r="J24" s="10">
        <f t="shared" si="0"/>
        <v>1.3296969328974375</v>
      </c>
      <c r="K24" s="10">
        <f t="shared" si="1"/>
        <v>14.289396932897438</v>
      </c>
    </row>
    <row r="25" spans="1:11" ht="15.75" x14ac:dyDescent="0.25">
      <c r="A25" s="46" t="s">
        <v>34</v>
      </c>
      <c r="B25" s="39">
        <v>35.043199999999999</v>
      </c>
      <c r="C25" s="40">
        <v>21.040900000000001</v>
      </c>
      <c r="D25" s="40">
        <v>13.398000000000001</v>
      </c>
      <c r="E25" s="26">
        <v>1.4828472986928873</v>
      </c>
      <c r="F25" s="26">
        <v>0.10207224320241665</v>
      </c>
      <c r="G25" s="49">
        <v>3.7329401275632659</v>
      </c>
      <c r="H25" s="82">
        <v>1.3081416747822505</v>
      </c>
      <c r="I25" s="17">
        <v>-3.2730377491297959E-2</v>
      </c>
      <c r="J25" s="10">
        <f t="shared" si="0"/>
        <v>1.5849195418953039</v>
      </c>
      <c r="K25" s="10">
        <f t="shared" si="1"/>
        <v>14.982919541895305</v>
      </c>
    </row>
    <row r="27" spans="1:11" x14ac:dyDescent="0.25">
      <c r="F27" t="s">
        <v>54</v>
      </c>
      <c r="G27" s="54">
        <f>AVERAGE(G3:G25)</f>
        <v>3.6738648362160076</v>
      </c>
    </row>
    <row r="30" spans="1:11" ht="15.75" x14ac:dyDescent="0.25">
      <c r="A30" s="81" t="s">
        <v>52</v>
      </c>
      <c r="B30" s="35" t="s">
        <v>18</v>
      </c>
      <c r="C30" s="41" t="s">
        <v>19</v>
      </c>
      <c r="D30" s="36" t="s">
        <v>20</v>
      </c>
      <c r="E30" s="36" t="s">
        <v>21</v>
      </c>
      <c r="F30" s="36" t="s">
        <v>22</v>
      </c>
      <c r="G30" s="50" t="s">
        <v>46</v>
      </c>
      <c r="H30" s="78" t="s">
        <v>70</v>
      </c>
      <c r="I30" s="1" t="s">
        <v>14</v>
      </c>
      <c r="J30" s="81" t="s">
        <v>73</v>
      </c>
      <c r="K30" s="81" t="s">
        <v>74</v>
      </c>
    </row>
    <row r="31" spans="1:11" ht="15.75" x14ac:dyDescent="0.25">
      <c r="A31" s="38" t="s">
        <v>23</v>
      </c>
      <c r="B31" s="39">
        <v>11.398899999999999</v>
      </c>
      <c r="C31" s="48">
        <v>1.5851</v>
      </c>
      <c r="D31" s="92">
        <v>7.529399999999999</v>
      </c>
      <c r="E31" s="93">
        <v>3.7933434306569351</v>
      </c>
      <c r="F31" s="93">
        <v>0.20310881995133825</v>
      </c>
      <c r="G31" s="51">
        <v>24.986772075072381</v>
      </c>
      <c r="H31" s="83">
        <v>2.8482171620654255</v>
      </c>
      <c r="I31" s="21">
        <v>-0.10058679002726996</v>
      </c>
      <c r="J31" s="10">
        <f t="shared" ref="J31:J52" si="2">E31+F31</f>
        <v>3.9964522506082734</v>
      </c>
      <c r="K31" s="10">
        <f>SUM(D31:F31)</f>
        <v>11.525852250608274</v>
      </c>
    </row>
    <row r="32" spans="1:11" ht="15.75" x14ac:dyDescent="0.25">
      <c r="A32" s="38" t="s">
        <v>35</v>
      </c>
      <c r="B32" s="47">
        <v>12.6114</v>
      </c>
      <c r="C32" s="48">
        <v>0.98799999999999999</v>
      </c>
      <c r="D32" s="48">
        <v>8.8132999999999999</v>
      </c>
      <c r="E32" s="93">
        <v>4.3317937043282733</v>
      </c>
      <c r="F32" s="93">
        <v>0.23979426644182111</v>
      </c>
      <c r="G32" s="51">
        <v>33.109926250747364</v>
      </c>
      <c r="H32" s="83">
        <v>4.1756252391867532</v>
      </c>
      <c r="I32" s="21">
        <v>-0.10058679002726996</v>
      </c>
      <c r="J32" s="10">
        <f t="shared" si="2"/>
        <v>4.5715879707700946</v>
      </c>
      <c r="K32" s="10">
        <f t="shared" ref="K32:K52" si="3">SUM(D32:F32)</f>
        <v>13.384887970770095</v>
      </c>
    </row>
    <row r="33" spans="1:11" ht="15.75" x14ac:dyDescent="0.25">
      <c r="A33" s="38" t="s">
        <v>36</v>
      </c>
      <c r="B33" s="47">
        <v>16.5716</v>
      </c>
      <c r="C33" s="48">
        <v>1.8402000000000001</v>
      </c>
      <c r="D33" s="48">
        <v>11.34998</v>
      </c>
      <c r="E33" s="93">
        <v>6.4575747575326545</v>
      </c>
      <c r="F33" s="93">
        <v>0.3607486615802406</v>
      </c>
      <c r="G33" s="51">
        <v>29.447921115671104</v>
      </c>
      <c r="H33" s="83">
        <v>4.8799916956045521</v>
      </c>
      <c r="I33" s="21">
        <v>-0.10058679002726996</v>
      </c>
      <c r="J33" s="10">
        <f t="shared" si="2"/>
        <v>6.818323419112895</v>
      </c>
      <c r="K33" s="10">
        <f t="shared" si="3"/>
        <v>18.168303419112899</v>
      </c>
    </row>
    <row r="34" spans="1:11" ht="15.75" x14ac:dyDescent="0.25">
      <c r="A34" s="38" t="s">
        <v>24</v>
      </c>
      <c r="B34" s="39">
        <v>8.5109999999999992</v>
      </c>
      <c r="C34" s="48">
        <v>0.98799999999999999</v>
      </c>
      <c r="D34" s="48">
        <v>8.8132999999999999</v>
      </c>
      <c r="E34" s="93">
        <v>4.2427262400605823</v>
      </c>
      <c r="F34" s="93">
        <v>0.24768143380032806</v>
      </c>
      <c r="G34" s="51">
        <v>25.494608716071966</v>
      </c>
      <c r="H34" s="83">
        <v>2.1698461478248849</v>
      </c>
      <c r="I34" s="21">
        <v>-0.10058679002726996</v>
      </c>
      <c r="J34" s="10">
        <f t="shared" si="2"/>
        <v>4.4904076738609104</v>
      </c>
      <c r="K34" s="10">
        <f t="shared" si="3"/>
        <v>13.303707673860909</v>
      </c>
    </row>
    <row r="35" spans="1:11" ht="15.75" x14ac:dyDescent="0.25">
      <c r="A35" s="41" t="s">
        <v>25</v>
      </c>
      <c r="B35" s="39">
        <v>10.304</v>
      </c>
      <c r="C35" s="92">
        <v>1.5595000000000001</v>
      </c>
      <c r="D35" s="48">
        <v>7.0016999999999996</v>
      </c>
      <c r="E35" s="93">
        <v>3.2029096365455167</v>
      </c>
      <c r="F35" s="93">
        <v>0.18703707902634226</v>
      </c>
      <c r="G35" s="51">
        <v>23.540174662685427</v>
      </c>
      <c r="H35" s="83">
        <v>2.4255795972431065</v>
      </c>
      <c r="I35" s="22">
        <v>-0.32001589401318453</v>
      </c>
      <c r="J35" s="10">
        <f t="shared" si="2"/>
        <v>3.3899467155718588</v>
      </c>
      <c r="K35" s="10">
        <f t="shared" si="3"/>
        <v>10.391646715571859</v>
      </c>
    </row>
    <row r="36" spans="1:11" ht="15.75" x14ac:dyDescent="0.25">
      <c r="A36" s="41" t="s">
        <v>37</v>
      </c>
      <c r="B36" s="47">
        <v>15.135</v>
      </c>
      <c r="C36" s="48">
        <v>6.3091999999999997</v>
      </c>
      <c r="D36" s="48">
        <v>6.6124999999999998</v>
      </c>
      <c r="E36" s="93">
        <v>3.9736376817212653</v>
      </c>
      <c r="F36" s="93">
        <v>0.23478451896362351</v>
      </c>
      <c r="G36" s="51">
        <v>11.285894650302458</v>
      </c>
      <c r="H36" s="83">
        <v>1.708120155323277</v>
      </c>
      <c r="I36" s="22">
        <v>-0.32001589401318453</v>
      </c>
      <c r="J36" s="10">
        <f t="shared" si="2"/>
        <v>4.2084222006848888</v>
      </c>
      <c r="K36" s="10">
        <f t="shared" si="3"/>
        <v>10.820922200684889</v>
      </c>
    </row>
    <row r="37" spans="1:11" ht="15.75" x14ac:dyDescent="0.25">
      <c r="A37" s="42" t="s">
        <v>38</v>
      </c>
      <c r="B37" s="47">
        <v>4.6359000000000004</v>
      </c>
      <c r="C37" s="48">
        <v>0.54489999999999994</v>
      </c>
      <c r="D37" s="48">
        <v>3.1219000000000001</v>
      </c>
      <c r="E37" s="93">
        <v>2.2229107544469429</v>
      </c>
      <c r="F37" s="93">
        <v>0.17418830505009195</v>
      </c>
      <c r="G37" s="51">
        <v>9.71413479556821</v>
      </c>
      <c r="H37" s="83">
        <v>0.45033757498774668</v>
      </c>
      <c r="I37" s="76">
        <v>-0.3029856615539851</v>
      </c>
      <c r="J37" s="10">
        <f t="shared" si="2"/>
        <v>2.3970990594970347</v>
      </c>
      <c r="K37" s="10">
        <f t="shared" si="3"/>
        <v>5.5189990594970348</v>
      </c>
    </row>
    <row r="38" spans="1:11" ht="15.75" x14ac:dyDescent="0.25">
      <c r="A38" s="42" t="s">
        <v>26</v>
      </c>
      <c r="B38" s="39">
        <v>19.3034</v>
      </c>
      <c r="C38" s="48">
        <v>4.3765000000000001</v>
      </c>
      <c r="D38" s="48">
        <v>11.661999999999999</v>
      </c>
      <c r="E38" s="93">
        <v>5.822843398413668</v>
      </c>
      <c r="F38" s="93">
        <v>0.3635123062843198</v>
      </c>
      <c r="G38" s="51">
        <v>22.88531964015602</v>
      </c>
      <c r="H38" s="83">
        <v>4.4176447914178771</v>
      </c>
      <c r="I38" s="76">
        <v>-0.3029856615539851</v>
      </c>
      <c r="J38" s="10">
        <f t="shared" si="2"/>
        <v>6.1863557046979878</v>
      </c>
      <c r="K38" s="10">
        <f t="shared" si="3"/>
        <v>17.848355704697987</v>
      </c>
    </row>
    <row r="39" spans="1:11" ht="15.75" x14ac:dyDescent="0.25">
      <c r="A39" s="43" t="s">
        <v>27</v>
      </c>
      <c r="B39" s="39">
        <v>20.031400000000001</v>
      </c>
      <c r="C39" s="40">
        <v>6.3570000000000002</v>
      </c>
      <c r="D39" s="40">
        <v>10.2044</v>
      </c>
      <c r="E39" s="93">
        <v>7.0654710684273754</v>
      </c>
      <c r="F39" s="93">
        <v>0.45884337735094055</v>
      </c>
      <c r="G39" s="51">
        <v>24.619209039547947</v>
      </c>
      <c r="H39" s="83">
        <v>4.9315722395480073</v>
      </c>
      <c r="I39" s="23">
        <v>0.11743877238132332</v>
      </c>
      <c r="J39" s="10">
        <f t="shared" si="2"/>
        <v>7.524314445778316</v>
      </c>
      <c r="K39" s="10">
        <f t="shared" si="3"/>
        <v>17.728714445778316</v>
      </c>
    </row>
    <row r="40" spans="1:11" ht="15.75" x14ac:dyDescent="0.25">
      <c r="A40" s="43" t="s">
        <v>39</v>
      </c>
      <c r="B40" s="47">
        <v>14.8985</v>
      </c>
      <c r="C40" s="40">
        <v>3.6301000000000001</v>
      </c>
      <c r="D40" s="40">
        <v>8.4920000000000009</v>
      </c>
      <c r="E40" s="93">
        <v>5.50591963073005</v>
      </c>
      <c r="F40" s="93">
        <v>0.36055350169779277</v>
      </c>
      <c r="G40" s="51">
        <v>8.0442355756705073</v>
      </c>
      <c r="H40" s="83">
        <v>1.1984704372412707</v>
      </c>
      <c r="I40" s="23">
        <v>0.11743877238132332</v>
      </c>
      <c r="J40" s="10">
        <f t="shared" si="2"/>
        <v>5.866473132427843</v>
      </c>
      <c r="K40" s="10">
        <f t="shared" si="3"/>
        <v>14.358473132427843</v>
      </c>
    </row>
    <row r="41" spans="1:11" ht="15.75" x14ac:dyDescent="0.25">
      <c r="A41" s="43" t="s">
        <v>40</v>
      </c>
      <c r="B41" s="47">
        <v>11.488099999999999</v>
      </c>
      <c r="C41" s="40">
        <v>2.6212</v>
      </c>
      <c r="D41" s="40">
        <v>5.7622000000000009</v>
      </c>
      <c r="E41" s="93">
        <v>5.8395962966470929</v>
      </c>
      <c r="F41" s="93">
        <v>0.46912291153627583</v>
      </c>
      <c r="G41" s="51">
        <v>18.697381077516813</v>
      </c>
      <c r="H41" s="83">
        <v>2.1479738355662086</v>
      </c>
      <c r="I41" s="23">
        <v>0.11743877238132332</v>
      </c>
      <c r="J41" s="10">
        <f t="shared" si="2"/>
        <v>6.3087192081833692</v>
      </c>
      <c r="K41" s="10">
        <f t="shared" si="3"/>
        <v>12.070919208183371</v>
      </c>
    </row>
    <row r="42" spans="1:11" ht="15.75" x14ac:dyDescent="0.25">
      <c r="A42" s="43" t="s">
        <v>28</v>
      </c>
      <c r="B42" s="39">
        <v>16.980599999999999</v>
      </c>
      <c r="C42" s="40">
        <v>6.3470000000000004</v>
      </c>
      <c r="D42" s="40">
        <v>8.2335999999999991</v>
      </c>
      <c r="E42" s="93">
        <v>5.0778449889732853</v>
      </c>
      <c r="F42" s="93">
        <v>0.53364981622151375</v>
      </c>
      <c r="G42" s="51">
        <v>3.6403145586210917</v>
      </c>
      <c r="H42" s="83">
        <v>0.61814725394121306</v>
      </c>
      <c r="I42" s="23">
        <v>0.11743877238132332</v>
      </c>
      <c r="J42" s="10">
        <f t="shared" si="2"/>
        <v>5.6114948051947993</v>
      </c>
      <c r="K42" s="10">
        <f t="shared" si="3"/>
        <v>13.845094805194799</v>
      </c>
    </row>
    <row r="43" spans="1:11" ht="15.75" x14ac:dyDescent="0.25">
      <c r="A43" s="44" t="s">
        <v>41</v>
      </c>
      <c r="B43" s="47">
        <v>17.649799999999999</v>
      </c>
      <c r="C43" s="40">
        <v>3.512</v>
      </c>
      <c r="D43" s="40">
        <v>11.0939</v>
      </c>
      <c r="E43" s="93">
        <v>5.7129808341416108</v>
      </c>
      <c r="F43" s="93">
        <v>0.39221973811833188</v>
      </c>
      <c r="G43" s="51">
        <v>10.31214421915047</v>
      </c>
      <c r="H43" s="83">
        <v>1.8200728303916196</v>
      </c>
      <c r="I43" s="16">
        <v>-4.5718099286610456E-2</v>
      </c>
      <c r="J43" s="10">
        <f t="shared" si="2"/>
        <v>6.1052005722599425</v>
      </c>
      <c r="K43" s="10">
        <f t="shared" si="3"/>
        <v>17.19910057225994</v>
      </c>
    </row>
    <row r="44" spans="1:11" ht="15.75" x14ac:dyDescent="0.25">
      <c r="A44" s="44" t="s">
        <v>42</v>
      </c>
      <c r="B44" s="47">
        <v>8.8271999999999995</v>
      </c>
      <c r="C44" s="40">
        <v>0.78720000000000001</v>
      </c>
      <c r="D44" s="40">
        <v>5.5735000000000001</v>
      </c>
      <c r="E44" s="93">
        <v>4.1520904317180616</v>
      </c>
      <c r="F44" s="93">
        <v>0.28048507488986779</v>
      </c>
      <c r="G44" s="51">
        <v>21.474368315215646</v>
      </c>
      <c r="H44" s="83">
        <v>1.8955854399207155</v>
      </c>
      <c r="I44" s="16">
        <v>-4.5718099286610456E-2</v>
      </c>
      <c r="J44" s="10">
        <f t="shared" si="2"/>
        <v>4.4325755066079298</v>
      </c>
      <c r="K44" s="10">
        <f t="shared" si="3"/>
        <v>10.006075506607928</v>
      </c>
    </row>
    <row r="45" spans="1:11" ht="15.75" x14ac:dyDescent="0.25">
      <c r="A45" s="44" t="s">
        <v>30</v>
      </c>
      <c r="B45" s="39">
        <v>15.056900000000001</v>
      </c>
      <c r="C45" s="40">
        <v>6.3075000000000001</v>
      </c>
      <c r="D45" s="40">
        <v>6.8244000000000007</v>
      </c>
      <c r="E45" s="93">
        <v>3.4966024327251528</v>
      </c>
      <c r="F45" s="93">
        <v>0.23523687411480473</v>
      </c>
      <c r="G45" s="51">
        <v>6.672019746918191</v>
      </c>
      <c r="H45" s="83">
        <v>1.0045993412737253</v>
      </c>
      <c r="I45" s="16">
        <v>-4.5718099286610456E-2</v>
      </c>
      <c r="J45" s="10">
        <f t="shared" si="2"/>
        <v>3.7318393068399573</v>
      </c>
      <c r="K45" s="10">
        <f t="shared" si="3"/>
        <v>10.556239306839958</v>
      </c>
    </row>
    <row r="46" spans="1:11" ht="15.75" x14ac:dyDescent="0.25">
      <c r="A46" s="45" t="s">
        <v>31</v>
      </c>
      <c r="B46" s="39">
        <v>12.7844</v>
      </c>
      <c r="C46" s="40">
        <v>3.1258999999999997</v>
      </c>
      <c r="D46" s="40">
        <v>7.5085999999999995</v>
      </c>
      <c r="E46" s="93">
        <v>4.2943881967213136</v>
      </c>
      <c r="F46" s="93">
        <v>0.27809010795681738</v>
      </c>
      <c r="G46" s="51">
        <v>14.312037622727628</v>
      </c>
      <c r="H46" s="83">
        <v>1.8297081378399909</v>
      </c>
      <c r="I46" s="22">
        <v>-0.11251612892623995</v>
      </c>
      <c r="J46" s="10">
        <f t="shared" si="2"/>
        <v>4.572478304678131</v>
      </c>
      <c r="K46" s="10">
        <f t="shared" si="3"/>
        <v>12.08107830467813</v>
      </c>
    </row>
    <row r="47" spans="1:11" ht="15.75" x14ac:dyDescent="0.25">
      <c r="A47" s="45" t="s">
        <v>43</v>
      </c>
      <c r="B47" s="47">
        <v>13.1127</v>
      </c>
      <c r="C47" s="40">
        <v>1.081</v>
      </c>
      <c r="D47" s="40">
        <v>8.8879999999999999</v>
      </c>
      <c r="E47" s="93">
        <v>4.9319918044572271</v>
      </c>
      <c r="F47" s="93">
        <v>0.29737257882304624</v>
      </c>
      <c r="G47" s="51">
        <v>22.158816133088362</v>
      </c>
      <c r="H47" s="83">
        <v>2.9056190830834776</v>
      </c>
      <c r="I47" s="22">
        <v>-0.11251612892623995</v>
      </c>
      <c r="J47" s="10">
        <f>E47+F47</f>
        <v>5.2293643832802736</v>
      </c>
      <c r="K47" s="10">
        <f t="shared" si="3"/>
        <v>14.117364383280274</v>
      </c>
    </row>
    <row r="48" spans="1:11" ht="15.75" x14ac:dyDescent="0.25">
      <c r="A48" s="45" t="s">
        <v>44</v>
      </c>
      <c r="B48" s="47">
        <v>9.6720000000000006</v>
      </c>
      <c r="C48" s="40">
        <v>0.51539999999999997</v>
      </c>
      <c r="D48" s="40">
        <v>6.3197999999999999</v>
      </c>
      <c r="E48" s="93">
        <v>6.0396315241072305</v>
      </c>
      <c r="F48" s="93">
        <v>0.46969072653215888</v>
      </c>
      <c r="G48" s="51">
        <v>10.746944131596139</v>
      </c>
      <c r="H48" s="83">
        <v>1.0394444364079787</v>
      </c>
      <c r="I48" s="22">
        <v>-0.11251612892623995</v>
      </c>
      <c r="J48" s="10">
        <f t="shared" si="2"/>
        <v>6.5093222506393893</v>
      </c>
      <c r="K48" s="10">
        <f t="shared" si="3"/>
        <v>12.829122250639388</v>
      </c>
    </row>
    <row r="49" spans="1:12" ht="15.75" x14ac:dyDescent="0.25">
      <c r="A49" s="45" t="s">
        <v>32</v>
      </c>
      <c r="B49" s="39">
        <v>12.443300000000001</v>
      </c>
      <c r="C49" s="40">
        <v>1.2892000000000001</v>
      </c>
      <c r="D49" s="40">
        <v>8.2502999999999993</v>
      </c>
      <c r="E49" s="93">
        <v>5.5288184321347602</v>
      </c>
      <c r="F49" s="93">
        <v>0.3598969808875932</v>
      </c>
      <c r="G49" s="51">
        <v>27.635177782453074</v>
      </c>
      <c r="H49" s="83">
        <v>3.4387280770039839</v>
      </c>
      <c r="I49" s="22">
        <v>-0.11251612892623995</v>
      </c>
      <c r="J49" s="10">
        <f t="shared" si="2"/>
        <v>5.8887154130223536</v>
      </c>
      <c r="K49" s="10">
        <f t="shared" si="3"/>
        <v>14.139015413022351</v>
      </c>
    </row>
    <row r="50" spans="1:12" ht="15.75" x14ac:dyDescent="0.25">
      <c r="A50" s="46" t="s">
        <v>33</v>
      </c>
      <c r="B50" s="39">
        <v>12.441000000000001</v>
      </c>
      <c r="C50" s="40">
        <v>0.41239999999999999</v>
      </c>
      <c r="D50" s="40">
        <v>9.6692</v>
      </c>
      <c r="E50" s="93">
        <v>6.9407622366288502</v>
      </c>
      <c r="F50" s="93">
        <v>0.8784301134521878</v>
      </c>
      <c r="G50" s="51">
        <v>6.3947586970563393</v>
      </c>
      <c r="H50" s="83">
        <v>0.79557192950077915</v>
      </c>
      <c r="I50" s="24">
        <v>-4.9570413884485784E-2</v>
      </c>
      <c r="J50" s="10">
        <f t="shared" si="2"/>
        <v>7.8191923500810381</v>
      </c>
      <c r="K50" s="10">
        <f t="shared" si="3"/>
        <v>17.488392350081035</v>
      </c>
    </row>
    <row r="51" spans="1:12" ht="15.75" x14ac:dyDescent="0.25">
      <c r="A51" s="46" t="s">
        <v>45</v>
      </c>
      <c r="B51" s="47">
        <v>13.8108</v>
      </c>
      <c r="C51" s="40">
        <v>1.4544000000000001</v>
      </c>
      <c r="D51" s="40">
        <v>9.8343000000000007</v>
      </c>
      <c r="E51" s="93">
        <v>6.8572842613503608</v>
      </c>
      <c r="F51" s="93">
        <v>0.48970952418035985</v>
      </c>
      <c r="G51" s="51">
        <v>19.608858255547958</v>
      </c>
      <c r="H51" s="83">
        <v>2.7081401959572173</v>
      </c>
      <c r="I51" s="24">
        <v>-4.9570413884485784E-2</v>
      </c>
      <c r="J51" s="10">
        <f t="shared" si="2"/>
        <v>7.3469937855307208</v>
      </c>
      <c r="K51" s="10">
        <f t="shared" si="3"/>
        <v>17.18129378553072</v>
      </c>
    </row>
    <row r="52" spans="1:12" ht="15.75" x14ac:dyDescent="0.25">
      <c r="A52" s="46" t="s">
        <v>34</v>
      </c>
      <c r="B52" s="39">
        <v>13.622999999999999</v>
      </c>
      <c r="C52" s="40">
        <v>2.1473999999999998</v>
      </c>
      <c r="D52" s="40">
        <v>9.2515999999999998</v>
      </c>
      <c r="E52" s="93">
        <v>4.0606493176648994</v>
      </c>
      <c r="F52" s="93">
        <v>0.28163472327520855</v>
      </c>
      <c r="G52" s="51">
        <v>12.538769690746875</v>
      </c>
      <c r="H52" s="83">
        <v>1.7081565949704467</v>
      </c>
      <c r="I52" s="24">
        <v>-4.9570413884485784E-2</v>
      </c>
      <c r="J52" s="10">
        <f t="shared" si="2"/>
        <v>4.3422840409401076</v>
      </c>
      <c r="K52" s="10">
        <f t="shared" si="3"/>
        <v>13.593884040940109</v>
      </c>
    </row>
    <row r="53" spans="1:12" x14ac:dyDescent="0.25">
      <c r="K53" s="10"/>
      <c r="L53" s="10"/>
    </row>
    <row r="54" spans="1:12" x14ac:dyDescent="0.25">
      <c r="F54" t="s">
        <v>53</v>
      </c>
      <c r="G54" s="54">
        <f>AVERAGE(G31:'lumping small sizes'!G52)</f>
        <v>17.605444852369633</v>
      </c>
    </row>
    <row r="55" spans="1:12" x14ac:dyDescent="0.25">
      <c r="B55" t="s">
        <v>55</v>
      </c>
      <c r="C55" s="55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AJ93"/>
  <sheetViews>
    <sheetView tabSelected="1" topLeftCell="M18" zoomScale="85" zoomScaleNormal="85" workbookViewId="0">
      <selection activeCell="Y37" sqref="Y37"/>
    </sheetView>
  </sheetViews>
  <sheetFormatPr defaultRowHeight="15" x14ac:dyDescent="0.25"/>
  <cols>
    <col min="15" max="15" width="11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84"/>
      <c r="L2" s="84"/>
    </row>
    <row r="3" spans="2:24" ht="15.75" x14ac:dyDescent="0.25">
      <c r="B3" s="84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0" t="s">
        <v>46</v>
      </c>
      <c r="I3" s="78" t="s">
        <v>70</v>
      </c>
      <c r="J3" s="1" t="s">
        <v>14</v>
      </c>
      <c r="K3" s="84" t="s">
        <v>73</v>
      </c>
      <c r="L3" s="84" t="s">
        <v>74</v>
      </c>
      <c r="N3" s="84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0" t="s">
        <v>46</v>
      </c>
      <c r="U3" s="78" t="s">
        <v>70</v>
      </c>
      <c r="V3" s="1" t="s">
        <v>14</v>
      </c>
      <c r="W3" s="84" t="s">
        <v>73</v>
      </c>
      <c r="X3" s="84" t="s">
        <v>74</v>
      </c>
    </row>
    <row r="4" spans="2:24" ht="15.75" x14ac:dyDescent="0.25">
      <c r="B4" s="38" t="s">
        <v>23</v>
      </c>
      <c r="C4" s="39">
        <v>47.014299999999999</v>
      </c>
      <c r="D4" s="48">
        <v>30.169900000000002</v>
      </c>
      <c r="E4" s="48">
        <v>15.686499999999999</v>
      </c>
      <c r="F4" s="26">
        <v>2.1642984735935578</v>
      </c>
      <c r="G4" s="26">
        <v>0.16000831182380926</v>
      </c>
      <c r="H4" s="49">
        <v>4.4239491495114969</v>
      </c>
      <c r="I4" s="82">
        <v>2.0798887249987836</v>
      </c>
      <c r="J4" s="12">
        <v>0.22851828638601948</v>
      </c>
      <c r="K4" s="10">
        <f t="shared" ref="K4:K26" si="0">F4+G4</f>
        <v>2.3243067854173671</v>
      </c>
      <c r="L4" s="10">
        <f>SUM(E4:G4)</f>
        <v>18.010806785417365</v>
      </c>
      <c r="N4" s="38" t="s">
        <v>75</v>
      </c>
      <c r="O4" s="10">
        <f>SUM(C4:C5)</f>
        <v>74.542599999999993</v>
      </c>
      <c r="P4" s="10">
        <f>SUM(D4:D5)</f>
        <v>43.818200000000004</v>
      </c>
      <c r="Q4" s="10">
        <f t="shared" ref="Q4:X4" si="1">SUM(E4:E5)</f>
        <v>28.988799999999998</v>
      </c>
      <c r="R4" s="10">
        <f t="shared" si="1"/>
        <v>3.9313011526276851</v>
      </c>
      <c r="S4" s="10">
        <f t="shared" si="1"/>
        <v>0.28878402358946986</v>
      </c>
      <c r="T4" s="10">
        <f t="shared" si="1"/>
        <v>7.1995011621997218</v>
      </c>
      <c r="U4" s="10">
        <f t="shared" si="1"/>
        <v>2.8439510097076361</v>
      </c>
      <c r="V4" s="12">
        <v>0.22851828638601948</v>
      </c>
      <c r="W4" s="87">
        <f t="shared" si="1"/>
        <v>4.2200851762171547</v>
      </c>
      <c r="X4" s="87">
        <f t="shared" si="1"/>
        <v>33.208885176217152</v>
      </c>
    </row>
    <row r="5" spans="2:24" ht="15.75" x14ac:dyDescent="0.25">
      <c r="B5" s="38" t="s">
        <v>35</v>
      </c>
      <c r="C5" s="47">
        <v>27.528300000000002</v>
      </c>
      <c r="D5" s="48">
        <v>13.648300000000001</v>
      </c>
      <c r="E5" s="48">
        <v>13.302300000000001</v>
      </c>
      <c r="F5" s="26">
        <v>1.7670026790341271</v>
      </c>
      <c r="G5" s="26">
        <v>0.12877571176566063</v>
      </c>
      <c r="H5" s="49">
        <v>2.7755520126882245</v>
      </c>
      <c r="I5" s="82">
        <v>0.76406228470885251</v>
      </c>
      <c r="J5" s="12">
        <v>0.22851828638601948</v>
      </c>
      <c r="K5" s="10">
        <f t="shared" si="0"/>
        <v>1.8957783907997878</v>
      </c>
      <c r="L5" s="10">
        <f t="shared" ref="L5:L26" si="2">SUM(E5:G5)</f>
        <v>15.198078390799788</v>
      </c>
      <c r="N5" s="38" t="s">
        <v>76</v>
      </c>
      <c r="O5" s="10">
        <f>SUM(C6:C7)</f>
        <v>44.059400000000004</v>
      </c>
      <c r="P5" s="10">
        <f t="shared" ref="P5:X5" si="3">SUM(D6:D7)</f>
        <v>22.467500000000001</v>
      </c>
      <c r="Q5" s="10">
        <f t="shared" si="3"/>
        <v>18.686800000000002</v>
      </c>
      <c r="R5" s="10">
        <f t="shared" si="3"/>
        <v>2.4632206575911786</v>
      </c>
      <c r="S5" s="10">
        <f t="shared" si="3"/>
        <v>0.17265094240958212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87">
        <f t="shared" si="3"/>
        <v>2.6358716000007609</v>
      </c>
      <c r="X5" s="87">
        <f t="shared" si="3"/>
        <v>21.32267160000076</v>
      </c>
    </row>
    <row r="6" spans="2:24" ht="15.75" x14ac:dyDescent="0.25">
      <c r="B6" s="38" t="s">
        <v>36</v>
      </c>
      <c r="C6" s="47">
        <v>14.5052</v>
      </c>
      <c r="D6" s="48">
        <v>8.8192000000000004</v>
      </c>
      <c r="E6" s="48">
        <v>5.3845000000000001</v>
      </c>
      <c r="F6" s="26">
        <v>0.65559581388507215</v>
      </c>
      <c r="G6" s="26">
        <v>4.3028917050452489E-2</v>
      </c>
      <c r="H6" s="49">
        <v>5.5875308025021084</v>
      </c>
      <c r="I6" s="82">
        <v>0.81048251796453585</v>
      </c>
      <c r="J6" s="12">
        <v>0.22851828638601948</v>
      </c>
      <c r="K6" s="10">
        <f t="shared" si="0"/>
        <v>0.69862473093552468</v>
      </c>
      <c r="L6" s="10">
        <f t="shared" si="2"/>
        <v>6.0831247309355243</v>
      </c>
      <c r="N6" s="41" t="s">
        <v>77</v>
      </c>
      <c r="O6" s="10">
        <f>SUM(C8:C9)</f>
        <v>119.1827</v>
      </c>
      <c r="P6" s="10">
        <f t="shared" ref="P6:W6" si="4">SUM(D8:D9)</f>
        <v>76.829900000000009</v>
      </c>
      <c r="Q6" s="10">
        <f>SUM(E8:E9)</f>
        <v>41.1524</v>
      </c>
      <c r="R6" s="10">
        <f t="shared" si="4"/>
        <v>4.4008830748323033</v>
      </c>
      <c r="S6" s="10">
        <f t="shared" si="4"/>
        <v>0.33076718427264784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87">
        <f t="shared" si="4"/>
        <v>4.731650259104951</v>
      </c>
      <c r="X6" s="87">
        <f>SUM(L8:L9)</f>
        <v>45.884050259104953</v>
      </c>
    </row>
    <row r="7" spans="2:24" ht="15.75" x14ac:dyDescent="0.25">
      <c r="B7" s="38" t="s">
        <v>24</v>
      </c>
      <c r="C7" s="39">
        <v>29.554200000000002</v>
      </c>
      <c r="D7" s="48">
        <v>13.648300000000001</v>
      </c>
      <c r="E7" s="48">
        <v>13.302300000000001</v>
      </c>
      <c r="F7" s="26">
        <v>1.8076248437061064</v>
      </c>
      <c r="G7" s="26">
        <v>0.12962202535912964</v>
      </c>
      <c r="H7" s="49">
        <v>3.6670713771013288</v>
      </c>
      <c r="I7" s="82">
        <v>1.0837736089312811</v>
      </c>
      <c r="J7" s="12">
        <v>0.22851828638601948</v>
      </c>
      <c r="K7" s="10">
        <f t="shared" si="0"/>
        <v>1.937246869065236</v>
      </c>
      <c r="L7" s="10">
        <f>SUM(E7:G7)</f>
        <v>15.239546869065236</v>
      </c>
      <c r="N7" s="42" t="s">
        <v>78</v>
      </c>
      <c r="O7" s="10">
        <f>SUM(C10:C11)</f>
        <v>86.096900000000005</v>
      </c>
      <c r="P7" s="10">
        <f t="shared" ref="P7:X7" si="5">SUM(D10:D11)</f>
        <v>52.908199999999994</v>
      </c>
      <c r="Q7" s="10">
        <f t="shared" si="5"/>
        <v>31.642599999999998</v>
      </c>
      <c r="R7" s="10">
        <f t="shared" si="5"/>
        <v>4.6189273679737459</v>
      </c>
      <c r="S7" s="10">
        <f t="shared" si="5"/>
        <v>0.35360485826900262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87">
        <f>SUM(K10:K11)</f>
        <v>4.9725322262427483</v>
      </c>
      <c r="X7" s="87">
        <f t="shared" si="5"/>
        <v>36.61513222624275</v>
      </c>
    </row>
    <row r="8" spans="2:24" ht="15.75" x14ac:dyDescent="0.25">
      <c r="B8" s="41" t="s">
        <v>25</v>
      </c>
      <c r="C8" s="39">
        <v>47.488500000000002</v>
      </c>
      <c r="D8" s="48">
        <v>30.079799999999999</v>
      </c>
      <c r="E8" s="48">
        <v>16.905100000000001</v>
      </c>
      <c r="F8" s="26">
        <v>1.7951717616012994</v>
      </c>
      <c r="G8" s="26">
        <v>0.13238380964895011</v>
      </c>
      <c r="H8" s="49">
        <v>4.0688932752810745</v>
      </c>
      <c r="I8" s="82">
        <v>1.9322563830318531</v>
      </c>
      <c r="J8" s="13">
        <v>-0.3027637470411495</v>
      </c>
      <c r="K8" s="10">
        <f t="shared" si="0"/>
        <v>1.9275555712502495</v>
      </c>
      <c r="L8" s="10">
        <f t="shared" si="2"/>
        <v>18.83265557125025</v>
      </c>
      <c r="N8" s="43" t="s">
        <v>79</v>
      </c>
      <c r="O8" s="10">
        <f>SUM(C12:C13)</f>
        <v>86.557199999999995</v>
      </c>
      <c r="P8" s="10">
        <f t="shared" ref="P8:X8" si="6">SUM(D12:D13)</f>
        <v>52.694400000000002</v>
      </c>
      <c r="Q8" s="10">
        <f>SUM(E12:E13)</f>
        <v>32.304499999999997</v>
      </c>
      <c r="R8" s="10">
        <f t="shared" si="6"/>
        <v>5.9562650178135543</v>
      </c>
      <c r="S8" s="10">
        <f t="shared" si="6"/>
        <v>0.46766443415083692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87">
        <f t="shared" si="6"/>
        <v>6.4239294519643906</v>
      </c>
      <c r="X8" s="87">
        <f t="shared" si="6"/>
        <v>38.728429451964388</v>
      </c>
    </row>
    <row r="9" spans="2:24" ht="15.75" x14ac:dyDescent="0.25">
      <c r="B9" s="41" t="s">
        <v>37</v>
      </c>
      <c r="C9" s="47">
        <v>71.694199999999995</v>
      </c>
      <c r="D9" s="48">
        <v>46.750100000000003</v>
      </c>
      <c r="E9" s="48">
        <v>24.247299999999999</v>
      </c>
      <c r="F9" s="26">
        <v>2.6057113132310041</v>
      </c>
      <c r="G9" s="26">
        <v>0.19838337462369771</v>
      </c>
      <c r="H9" s="49">
        <v>2.8847665461405576</v>
      </c>
      <c r="I9" s="82">
        <v>2.0682102971231036</v>
      </c>
      <c r="J9" s="13">
        <v>-0.3027637470411495</v>
      </c>
      <c r="K9" s="10">
        <f t="shared" si="0"/>
        <v>2.8040946878547017</v>
      </c>
      <c r="L9" s="10">
        <f t="shared" si="2"/>
        <v>27.051394687854703</v>
      </c>
      <c r="N9" s="43" t="s">
        <v>80</v>
      </c>
      <c r="O9" s="10">
        <f>SUM(C14:C15)</f>
        <v>51.7224</v>
      </c>
      <c r="P9" s="10">
        <f t="shared" ref="P9:X9" si="7">SUM(D14:D15)</f>
        <v>28.278700000000001</v>
      </c>
      <c r="Q9" s="10">
        <f t="shared" si="7"/>
        <v>21.636299999999999</v>
      </c>
      <c r="R9" s="10">
        <f t="shared" si="7"/>
        <v>4.1540395555832514</v>
      </c>
      <c r="S9" s="10">
        <f t="shared" si="7"/>
        <v>0.32959350141442822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87">
        <f t="shared" si="7"/>
        <v>4.4836330569976797</v>
      </c>
      <c r="X9" s="87">
        <f t="shared" si="7"/>
        <v>26.119933056997681</v>
      </c>
    </row>
    <row r="10" spans="2:24" ht="15.75" x14ac:dyDescent="0.25">
      <c r="B10" s="42" t="s">
        <v>38</v>
      </c>
      <c r="C10" s="47">
        <v>47.312199999999997</v>
      </c>
      <c r="D10" s="48">
        <v>25.8965</v>
      </c>
      <c r="E10" s="48">
        <v>20.538399999999999</v>
      </c>
      <c r="F10" s="26">
        <v>3.0081030306286425</v>
      </c>
      <c r="G10" s="26">
        <v>0.23269804300815269</v>
      </c>
      <c r="H10" s="49">
        <v>3.1820376220683517</v>
      </c>
      <c r="I10" s="82">
        <v>1.5054920038282225</v>
      </c>
      <c r="J10" s="14">
        <v>-9.3318329100743891E-2</v>
      </c>
      <c r="K10" s="10">
        <f t="shared" si="0"/>
        <v>3.2408010736367951</v>
      </c>
      <c r="L10" s="10">
        <f t="shared" si="2"/>
        <v>23.779201073636795</v>
      </c>
      <c r="N10" s="44" t="s">
        <v>81</v>
      </c>
      <c r="O10" s="10">
        <f>SUM(C16:C17)</f>
        <v>126.22540000000001</v>
      </c>
      <c r="P10" s="10">
        <f t="shared" ref="P10:X10" si="8">SUM(D16:D17)</f>
        <v>87.388900000000007</v>
      </c>
      <c r="Q10" s="10">
        <f t="shared" si="8"/>
        <v>37.079100000000004</v>
      </c>
      <c r="R10" s="10">
        <f t="shared" si="8"/>
        <v>6.7013931393830717</v>
      </c>
      <c r="S10" s="10">
        <f t="shared" si="8"/>
        <v>0.57822921780221925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87">
        <f t="shared" si="8"/>
        <v>7.2796223571852909</v>
      </c>
      <c r="X10" s="87">
        <f t="shared" si="8"/>
        <v>44.3587223571853</v>
      </c>
    </row>
    <row r="11" spans="2:24" ht="15.75" x14ac:dyDescent="0.25">
      <c r="B11" s="42" t="s">
        <v>26</v>
      </c>
      <c r="C11" s="39">
        <v>38.784700000000001</v>
      </c>
      <c r="D11" s="48">
        <v>27.011699999999998</v>
      </c>
      <c r="E11" s="48">
        <v>11.104199999999999</v>
      </c>
      <c r="F11" s="26">
        <v>1.6108243373451037</v>
      </c>
      <c r="G11" s="26">
        <v>0.12090681526084991</v>
      </c>
      <c r="H11" s="49">
        <v>4.7422386784391009</v>
      </c>
      <c r="I11" s="82">
        <v>1.8392630447165701</v>
      </c>
      <c r="J11" s="14">
        <v>-9.3318329100743891E-2</v>
      </c>
      <c r="K11" s="10">
        <f t="shared" si="0"/>
        <v>1.7317311526059536</v>
      </c>
      <c r="L11" s="10">
        <f t="shared" si="2"/>
        <v>12.835931152605953</v>
      </c>
      <c r="N11" s="44" t="s">
        <v>82</v>
      </c>
      <c r="O11" s="10">
        <f>SUM(C18:C19)</f>
        <v>61.048200000000001</v>
      </c>
      <c r="P11" s="10">
        <f t="shared" ref="P11:X11" si="9">SUM(D18:D19)</f>
        <v>37.576099999999997</v>
      </c>
      <c r="Q11" s="10">
        <f t="shared" si="9"/>
        <v>22.482900000000001</v>
      </c>
      <c r="R11" s="10">
        <f t="shared" si="9"/>
        <v>3.6396001465344341</v>
      </c>
      <c r="S11" s="10">
        <f t="shared" si="9"/>
        <v>0.29333244230497502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87">
        <f t="shared" si="9"/>
        <v>3.9329325888394089</v>
      </c>
      <c r="X11" s="87">
        <f t="shared" si="9"/>
        <v>26.415832588839407</v>
      </c>
    </row>
    <row r="12" spans="2:24" ht="15.75" x14ac:dyDescent="0.25">
      <c r="B12" s="43" t="s">
        <v>27</v>
      </c>
      <c r="C12" s="39">
        <v>54.746600000000001</v>
      </c>
      <c r="D12" s="40">
        <v>32.3613</v>
      </c>
      <c r="E12" s="40">
        <v>21.376599999999996</v>
      </c>
      <c r="F12" s="26">
        <v>4.0674559942692206</v>
      </c>
      <c r="G12" s="26">
        <v>0.32174543062421551</v>
      </c>
      <c r="H12" s="49">
        <v>3.2623889240190871</v>
      </c>
      <c r="I12" s="82">
        <v>1.7860470146770338</v>
      </c>
      <c r="J12" s="15">
        <v>5.0766638815107075E-2</v>
      </c>
      <c r="K12" s="10">
        <f t="shared" si="0"/>
        <v>4.3892014248934359</v>
      </c>
      <c r="L12" s="10">
        <f t="shared" si="2"/>
        <v>25.765801424893432</v>
      </c>
      <c r="N12" s="45" t="s">
        <v>83</v>
      </c>
      <c r="O12" s="10">
        <f>SUM(C20:C21)</f>
        <v>47.016400000000004</v>
      </c>
      <c r="P12" s="10">
        <f t="shared" ref="P12:X12" si="10">SUM(D20:D21)</f>
        <v>32.554000000000002</v>
      </c>
      <c r="Q12" s="10">
        <f t="shared" si="10"/>
        <v>13.827</v>
      </c>
      <c r="R12" s="10">
        <f t="shared" si="10"/>
        <v>1.8938201536388433</v>
      </c>
      <c r="S12" s="10">
        <f t="shared" si="10"/>
        <v>0.12999010496310609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87">
        <f t="shared" si="10"/>
        <v>2.0238102586019497</v>
      </c>
      <c r="X12" s="87">
        <f t="shared" si="10"/>
        <v>15.85081025860195</v>
      </c>
    </row>
    <row r="13" spans="2:24" ht="15.75" x14ac:dyDescent="0.25">
      <c r="B13" s="43" t="s">
        <v>39</v>
      </c>
      <c r="C13" s="47">
        <v>31.810600000000001</v>
      </c>
      <c r="D13" s="40">
        <v>20.333100000000002</v>
      </c>
      <c r="E13" s="40">
        <v>10.927899999999999</v>
      </c>
      <c r="F13" s="26">
        <v>1.8888090235443336</v>
      </c>
      <c r="G13" s="26">
        <v>0.14591900352662143</v>
      </c>
      <c r="H13" s="49">
        <v>2.661482503449196</v>
      </c>
      <c r="I13" s="82">
        <v>0.84663355324221001</v>
      </c>
      <c r="J13" s="15">
        <v>5.0766638815107075E-2</v>
      </c>
      <c r="K13" s="10">
        <f t="shared" si="0"/>
        <v>2.0347280270709551</v>
      </c>
      <c r="L13" s="10">
        <f t="shared" si="2"/>
        <v>12.962628027070954</v>
      </c>
      <c r="N13" s="45" t="s">
        <v>84</v>
      </c>
      <c r="O13" s="10">
        <f>SUM(C22:C23)</f>
        <v>31.935600000000001</v>
      </c>
      <c r="P13" s="10">
        <f t="shared" ref="P13:X13" si="11">SUM(D22:D23)</f>
        <v>18.701000000000001</v>
      </c>
      <c r="Q13" s="10">
        <f t="shared" si="11"/>
        <v>11.952999999999999</v>
      </c>
      <c r="R13" s="10">
        <f t="shared" si="11"/>
        <v>2.3778848869300577</v>
      </c>
      <c r="S13" s="10">
        <f t="shared" si="11"/>
        <v>0.14219006176606697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87">
        <f t="shared" si="11"/>
        <v>2.5200749486961249</v>
      </c>
      <c r="X13" s="87">
        <f t="shared" si="11"/>
        <v>14.473074948696123</v>
      </c>
    </row>
    <row r="14" spans="2:24" ht="15.75" x14ac:dyDescent="0.25">
      <c r="B14" s="43" t="s">
        <v>40</v>
      </c>
      <c r="C14" s="47">
        <v>24.152100000000001</v>
      </c>
      <c r="D14" s="40">
        <v>14.4063</v>
      </c>
      <c r="E14" s="40">
        <v>8.773299999999999</v>
      </c>
      <c r="F14" s="26">
        <v>1.5903523592655615</v>
      </c>
      <c r="G14" s="26">
        <v>0.1089397532643475</v>
      </c>
      <c r="H14" s="49">
        <v>5.8778139774147498</v>
      </c>
      <c r="I14" s="82">
        <v>1.419615509639188</v>
      </c>
      <c r="J14" s="15">
        <v>5.0766638815107075E-2</v>
      </c>
      <c r="K14" s="10">
        <f t="shared" si="0"/>
        <v>1.699292112529909</v>
      </c>
      <c r="L14" s="10">
        <f t="shared" si="2"/>
        <v>10.47259211252991</v>
      </c>
      <c r="N14" s="46" t="s">
        <v>85</v>
      </c>
      <c r="O14" s="10">
        <f>SUM(C25:C26)</f>
        <v>66.301500000000004</v>
      </c>
      <c r="P14" s="10">
        <f t="shared" ref="P14:X14" si="12">SUM(D25:D26)</f>
        <v>38.8521</v>
      </c>
      <c r="Q14" s="10">
        <f t="shared" si="12"/>
        <v>26.357700000000001</v>
      </c>
      <c r="R14" s="10">
        <f t="shared" si="12"/>
        <v>2.7322421928120155</v>
      </c>
      <c r="S14" s="10">
        <f t="shared" si="12"/>
        <v>0.18237428198072625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87">
        <f t="shared" si="12"/>
        <v>2.9146164747927417</v>
      </c>
      <c r="X14" s="87">
        <f t="shared" si="12"/>
        <v>29.272316474792742</v>
      </c>
    </row>
    <row r="15" spans="2:24" ht="15.75" x14ac:dyDescent="0.25">
      <c r="B15" s="43" t="s">
        <v>28</v>
      </c>
      <c r="C15" s="39">
        <v>27.5703</v>
      </c>
      <c r="D15" s="40">
        <v>13.872400000000001</v>
      </c>
      <c r="E15" s="40">
        <v>12.863</v>
      </c>
      <c r="F15" s="26">
        <v>2.5636871963176899</v>
      </c>
      <c r="G15" s="26">
        <v>0.22065374815008071</v>
      </c>
      <c r="H15" s="49">
        <v>5.0456714649372758</v>
      </c>
      <c r="I15" s="82">
        <v>1.3911067598976019</v>
      </c>
      <c r="J15" s="15">
        <v>5.0766638815107075E-2</v>
      </c>
      <c r="K15" s="10">
        <f t="shared" si="0"/>
        <v>2.7843409444677705</v>
      </c>
      <c r="L15" s="10">
        <f t="shared" si="2"/>
        <v>15.647340944467771</v>
      </c>
    </row>
    <row r="16" spans="2:24" ht="15.75" x14ac:dyDescent="0.25">
      <c r="B16" s="44" t="s">
        <v>29</v>
      </c>
      <c r="C16" s="39">
        <v>63.384900000000002</v>
      </c>
      <c r="D16" s="40">
        <v>43.567</v>
      </c>
      <c r="E16" s="40">
        <v>18.895600000000002</v>
      </c>
      <c r="F16" s="26">
        <v>3.6723632263988888</v>
      </c>
      <c r="G16" s="26">
        <v>0.32472434373056097</v>
      </c>
      <c r="H16" s="49">
        <v>2.477530426605429</v>
      </c>
      <c r="I16" s="82">
        <v>1.5703801833734246</v>
      </c>
      <c r="J16" s="16">
        <v>-3.8520880931257544E-2</v>
      </c>
      <c r="K16" s="10">
        <f t="shared" si="0"/>
        <v>3.9970875701294499</v>
      </c>
      <c r="L16" s="10">
        <f t="shared" si="2"/>
        <v>22.892687570129453</v>
      </c>
      <c r="N16" s="84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0" t="s">
        <v>46</v>
      </c>
      <c r="U16" s="78" t="s">
        <v>70</v>
      </c>
      <c r="V16" s="1" t="s">
        <v>14</v>
      </c>
      <c r="W16" s="84" t="s">
        <v>73</v>
      </c>
      <c r="X16" s="84" t="s">
        <v>74</v>
      </c>
    </row>
    <row r="17" spans="2:24" ht="15.75" x14ac:dyDescent="0.25">
      <c r="B17" s="44" t="s">
        <v>41</v>
      </c>
      <c r="C17" s="47">
        <v>62.840499999999999</v>
      </c>
      <c r="D17" s="40">
        <v>43.821899999999999</v>
      </c>
      <c r="E17" s="40">
        <v>18.183500000000002</v>
      </c>
      <c r="F17" s="26">
        <v>3.0290299129841833</v>
      </c>
      <c r="G17" s="26">
        <v>0.25350487407165828</v>
      </c>
      <c r="H17" s="49">
        <v>1.3274442882954836</v>
      </c>
      <c r="I17" s="82">
        <v>0.83417262798632341</v>
      </c>
      <c r="J17" s="16">
        <v>-3.8520880931257544E-2</v>
      </c>
      <c r="K17" s="10">
        <f t="shared" si="0"/>
        <v>3.2825347870558415</v>
      </c>
      <c r="L17" s="10">
        <f t="shared" si="2"/>
        <v>21.466034787055843</v>
      </c>
      <c r="N17" s="38" t="s">
        <v>75</v>
      </c>
      <c r="O17" s="10">
        <f t="shared" ref="O17:U17" si="13">SUM(C32:C33)</f>
        <v>24.010300000000001</v>
      </c>
      <c r="P17" s="10">
        <f t="shared" si="13"/>
        <v>2.5731000000000002</v>
      </c>
      <c r="Q17" s="10">
        <f t="shared" si="13"/>
        <v>16.342700000000001</v>
      </c>
      <c r="R17" s="10">
        <f t="shared" si="13"/>
        <v>8.1251371349852093</v>
      </c>
      <c r="S17" s="10">
        <f t="shared" si="13"/>
        <v>0.44290308639315934</v>
      </c>
      <c r="T17" s="10">
        <f t="shared" si="13"/>
        <v>58.096698325819744</v>
      </c>
      <c r="U17" s="10">
        <f t="shared" si="13"/>
        <v>7.0238424012521783</v>
      </c>
      <c r="V17" s="21">
        <v>-0.10058679002726996</v>
      </c>
      <c r="W17" s="87">
        <f>SUM(K32:K33)</f>
        <v>8.568040221378368</v>
      </c>
      <c r="X17" s="87">
        <f>SUM(L32:L33)</f>
        <v>24.910740221378369</v>
      </c>
    </row>
    <row r="18" spans="2:24" ht="15.75" x14ac:dyDescent="0.25">
      <c r="B18" s="44" t="s">
        <v>42</v>
      </c>
      <c r="C18" s="47">
        <v>29.180700000000002</v>
      </c>
      <c r="D18" s="40">
        <v>16.210899999999999</v>
      </c>
      <c r="E18" s="40">
        <v>12.4641</v>
      </c>
      <c r="F18" s="26">
        <v>2.078531841419446</v>
      </c>
      <c r="G18" s="26">
        <v>0.17018552264393186</v>
      </c>
      <c r="H18" s="49">
        <v>2.6441931444670419</v>
      </c>
      <c r="I18" s="82">
        <v>0.77159406890749405</v>
      </c>
      <c r="J18" s="16">
        <v>-3.8520880931257544E-2</v>
      </c>
      <c r="K18" s="10">
        <f t="shared" si="0"/>
        <v>2.2487173640633777</v>
      </c>
      <c r="L18" s="10">
        <f t="shared" si="2"/>
        <v>14.712817364063378</v>
      </c>
      <c r="N18" s="38" t="s">
        <v>76</v>
      </c>
      <c r="O18" s="10">
        <f t="shared" ref="O18:U18" si="14">SUM(C34:C35)</f>
        <v>25.082599999999999</v>
      </c>
      <c r="P18" s="10">
        <f t="shared" si="14"/>
        <v>2.8281999999999998</v>
      </c>
      <c r="Q18" s="10">
        <f t="shared" si="14"/>
        <v>20.16328</v>
      </c>
      <c r="R18" s="10">
        <f t="shared" si="14"/>
        <v>10.700300997593237</v>
      </c>
      <c r="S18" s="10">
        <f t="shared" si="14"/>
        <v>0.60843009538056869</v>
      </c>
      <c r="T18" s="10">
        <f t="shared" si="14"/>
        <v>54.942529831743073</v>
      </c>
      <c r="U18" s="10">
        <f t="shared" si="14"/>
        <v>7.0498378434294366</v>
      </c>
      <c r="V18" s="21">
        <v>-0.10058679002726996</v>
      </c>
      <c r="W18" s="87">
        <f>SUM(K34:K35)</f>
        <v>11.308731092973805</v>
      </c>
      <c r="X18" s="87">
        <f>SUM(L34:L35)</f>
        <v>31.472011092973808</v>
      </c>
    </row>
    <row r="19" spans="2:24" ht="15.75" x14ac:dyDescent="0.25">
      <c r="B19" s="44" t="s">
        <v>30</v>
      </c>
      <c r="C19" s="39">
        <v>31.8675</v>
      </c>
      <c r="D19" s="40">
        <v>21.365199999999998</v>
      </c>
      <c r="E19" s="40">
        <v>10.018800000000001</v>
      </c>
      <c r="F19" s="26">
        <v>1.5610683051149881</v>
      </c>
      <c r="G19" s="26">
        <v>0.12314691966104313</v>
      </c>
      <c r="H19" s="49">
        <v>4.4216538213526935</v>
      </c>
      <c r="I19" s="82">
        <v>1.4090705315195695</v>
      </c>
      <c r="J19" s="16">
        <v>-3.8520880931257544E-2</v>
      </c>
      <c r="K19" s="10">
        <f t="shared" si="0"/>
        <v>1.6842152247760311</v>
      </c>
      <c r="L19" s="10">
        <f t="shared" si="2"/>
        <v>11.703015224776031</v>
      </c>
      <c r="N19" s="41" t="s">
        <v>77</v>
      </c>
      <c r="O19" s="10">
        <f t="shared" ref="O19:U19" si="15">SUM(C36:C37)</f>
        <v>25.439</v>
      </c>
      <c r="P19" s="10">
        <f t="shared" si="15"/>
        <v>7.8686999999999996</v>
      </c>
      <c r="Q19" s="10">
        <f t="shared" si="15"/>
        <v>13.6142</v>
      </c>
      <c r="R19" s="10">
        <f t="shared" si="15"/>
        <v>7.176547318266782</v>
      </c>
      <c r="S19" s="10">
        <f t="shared" si="15"/>
        <v>0.42182159798996577</v>
      </c>
      <c r="T19" s="10">
        <f t="shared" si="15"/>
        <v>34.826069312987883</v>
      </c>
      <c r="U19" s="10">
        <f t="shared" si="15"/>
        <v>4.1336997525663834</v>
      </c>
      <c r="V19" s="22">
        <v>-0.32001589401318453</v>
      </c>
      <c r="W19" s="87">
        <f>SUM(K36:K37)</f>
        <v>7.5983689162567476</v>
      </c>
      <c r="X19" s="87">
        <f>SUM(L36:L37)</f>
        <v>21.21256891625675</v>
      </c>
    </row>
    <row r="20" spans="2:24" ht="15.75" x14ac:dyDescent="0.25">
      <c r="B20" s="45" t="s">
        <v>31</v>
      </c>
      <c r="C20" s="39">
        <v>21.8202</v>
      </c>
      <c r="D20" s="40">
        <v>16.279599999999999</v>
      </c>
      <c r="E20" s="40">
        <v>5.2179000000000002</v>
      </c>
      <c r="F20" s="26">
        <v>0.68218590616009644</v>
      </c>
      <c r="G20" s="26">
        <v>4.2238846068331719E-2</v>
      </c>
      <c r="H20" s="49">
        <v>1.1149139497983831</v>
      </c>
      <c r="I20" s="82">
        <v>0.2432764536739068</v>
      </c>
      <c r="J20" s="13">
        <v>-6.340384840026668E-2</v>
      </c>
      <c r="K20" s="10">
        <f t="shared" si="0"/>
        <v>0.72442475222842817</v>
      </c>
      <c r="L20" s="10">
        <f t="shared" si="2"/>
        <v>5.942324752228429</v>
      </c>
      <c r="N20" s="42" t="s">
        <v>78</v>
      </c>
      <c r="O20" s="10">
        <f t="shared" ref="O20:U20" si="16">SUM(C38:C39)</f>
        <v>23.939299999999999</v>
      </c>
      <c r="P20" s="10">
        <f t="shared" si="16"/>
        <v>4.9214000000000002</v>
      </c>
      <c r="Q20" s="10">
        <f t="shared" si="16"/>
        <v>14.783899999999999</v>
      </c>
      <c r="R20" s="10">
        <f t="shared" si="16"/>
        <v>8.04575415286061</v>
      </c>
      <c r="S20" s="10">
        <f t="shared" si="16"/>
        <v>0.53770061133441172</v>
      </c>
      <c r="T20" s="10">
        <f t="shared" si="16"/>
        <v>32.599454435724226</v>
      </c>
      <c r="U20" s="10">
        <f t="shared" si="16"/>
        <v>4.8679823664056237</v>
      </c>
      <c r="V20" s="76">
        <v>-0.3029856615539851</v>
      </c>
      <c r="W20" s="87">
        <f>SUM(K38:K39)</f>
        <v>8.5834547641950216</v>
      </c>
      <c r="X20" s="87">
        <f>SUM(L38:L39)</f>
        <v>23.367354764195021</v>
      </c>
    </row>
    <row r="21" spans="2:24" ht="15.75" x14ac:dyDescent="0.25">
      <c r="B21" s="45" t="s">
        <v>43</v>
      </c>
      <c r="C21" s="47">
        <v>25.196200000000001</v>
      </c>
      <c r="D21" s="40">
        <v>16.2744</v>
      </c>
      <c r="E21" s="40">
        <v>8.6090999999999998</v>
      </c>
      <c r="F21" s="26">
        <v>1.2116342474787469</v>
      </c>
      <c r="G21" s="26">
        <v>8.7751258894774364E-2</v>
      </c>
      <c r="H21" s="49">
        <v>4.3730253169751769</v>
      </c>
      <c r="I21" s="82">
        <v>1.1018362049156996</v>
      </c>
      <c r="J21" s="13">
        <v>-6.340384840026668E-2</v>
      </c>
      <c r="K21" s="10">
        <f t="shared" si="0"/>
        <v>1.2993855063735213</v>
      </c>
      <c r="L21" s="10">
        <f t="shared" si="2"/>
        <v>9.9084855063735215</v>
      </c>
      <c r="N21" s="43" t="s">
        <v>79</v>
      </c>
      <c r="O21" s="10">
        <f t="shared" ref="O21:U21" si="17">SUM(C40:C41)</f>
        <v>34.929900000000004</v>
      </c>
      <c r="P21" s="10">
        <f t="shared" si="17"/>
        <v>9.9870999999999999</v>
      </c>
      <c r="Q21" s="10">
        <f t="shared" si="17"/>
        <v>18.696400000000001</v>
      </c>
      <c r="R21" s="10">
        <f t="shared" si="17"/>
        <v>12.571390699157426</v>
      </c>
      <c r="S21" s="10">
        <f t="shared" si="17"/>
        <v>0.81939687904873337</v>
      </c>
      <c r="T21" s="10">
        <f t="shared" si="17"/>
        <v>32.663444615218452</v>
      </c>
      <c r="U21" s="10">
        <f t="shared" si="17"/>
        <v>6.1300426767892784</v>
      </c>
      <c r="V21" s="23">
        <v>0.11743877238132332</v>
      </c>
      <c r="W21" s="87">
        <f>SUM(K40:K41)</f>
        <v>13.390787578206158</v>
      </c>
      <c r="X21" s="87">
        <f>SUM(L40:L41)</f>
        <v>32.087187578206155</v>
      </c>
    </row>
    <row r="22" spans="2:24" ht="15.75" x14ac:dyDescent="0.25">
      <c r="B22" s="45" t="s">
        <v>44</v>
      </c>
      <c r="C22" s="47">
        <v>14.8794</v>
      </c>
      <c r="D22" s="40">
        <v>8.4464000000000006</v>
      </c>
      <c r="E22" s="40">
        <v>5.661999999999999</v>
      </c>
      <c r="F22" s="26">
        <v>1.31167900122773</v>
      </c>
      <c r="G22" s="26">
        <v>7.6598708923253711E-2</v>
      </c>
      <c r="H22" s="49">
        <v>6.0111679715407007</v>
      </c>
      <c r="I22" s="82">
        <v>0.89442572715742696</v>
      </c>
      <c r="J22" s="13">
        <v>-6.340384840026668E-2</v>
      </c>
      <c r="K22" s="10">
        <f t="shared" si="0"/>
        <v>1.3882777101509838</v>
      </c>
      <c r="L22" s="10">
        <f t="shared" si="2"/>
        <v>7.0502777101509828</v>
      </c>
      <c r="N22" s="43" t="s">
        <v>80</v>
      </c>
      <c r="O22" s="10">
        <f t="shared" ref="O22:U22" si="18">SUM(C42:C43)</f>
        <v>28.468699999999998</v>
      </c>
      <c r="P22" s="10">
        <f t="shared" si="18"/>
        <v>8.9681999999999995</v>
      </c>
      <c r="Q22" s="10">
        <f t="shared" si="18"/>
        <v>13.995799999999999</v>
      </c>
      <c r="R22" s="10">
        <f t="shared" si="18"/>
        <v>10.917441285620377</v>
      </c>
      <c r="S22" s="10">
        <f t="shared" si="18"/>
        <v>1.0027727277577896</v>
      </c>
      <c r="T22" s="10">
        <f t="shared" si="18"/>
        <v>22.337695636137905</v>
      </c>
      <c r="U22" s="10">
        <f t="shared" si="18"/>
        <v>2.7661210895074215</v>
      </c>
      <c r="V22" s="23">
        <v>0.11743877238132332</v>
      </c>
      <c r="W22" s="87">
        <f>SUM(K42:K43)</f>
        <v>11.920214013378168</v>
      </c>
      <c r="X22" s="87">
        <f>SUM(L42:L43)</f>
        <v>25.91601401337817</v>
      </c>
    </row>
    <row r="23" spans="2:24" ht="15.75" x14ac:dyDescent="0.25">
      <c r="B23" s="45" t="s">
        <v>32</v>
      </c>
      <c r="C23" s="39">
        <v>17.0562</v>
      </c>
      <c r="D23" s="40">
        <v>10.2546</v>
      </c>
      <c r="E23" s="40">
        <v>6.2910000000000004</v>
      </c>
      <c r="F23" s="26">
        <v>1.0662058857023278</v>
      </c>
      <c r="G23" s="26">
        <v>6.5591352842813269E-2</v>
      </c>
      <c r="H23" s="49">
        <v>4.3850557694204957</v>
      </c>
      <c r="I23" s="82">
        <v>0.7479238821438986</v>
      </c>
      <c r="J23" s="13">
        <v>-6.340384840026668E-2</v>
      </c>
      <c r="K23" s="10">
        <f t="shared" si="0"/>
        <v>1.1317972385451411</v>
      </c>
      <c r="L23" s="10">
        <f t="shared" si="2"/>
        <v>7.4227972385451411</v>
      </c>
      <c r="N23" s="44" t="s">
        <v>82</v>
      </c>
      <c r="O23" s="10">
        <f t="shared" ref="O23:U23" si="19">SUM(C45:C46)</f>
        <v>23.8841</v>
      </c>
      <c r="P23" s="10">
        <f t="shared" si="19"/>
        <v>7.0947000000000005</v>
      </c>
      <c r="Q23" s="10">
        <f t="shared" si="19"/>
        <v>12.3979</v>
      </c>
      <c r="R23" s="10">
        <f t="shared" si="19"/>
        <v>7.6486928644432144</v>
      </c>
      <c r="S23" s="10">
        <f t="shared" si="19"/>
        <v>0.5157219490046725</v>
      </c>
      <c r="T23" s="10">
        <f t="shared" si="19"/>
        <v>28.146388062133838</v>
      </c>
      <c r="U23" s="10">
        <f t="shared" si="19"/>
        <v>2.900184781194441</v>
      </c>
      <c r="V23" s="16">
        <v>-4.5718099286610456E-2</v>
      </c>
      <c r="W23" s="87">
        <f>SUM(K45:K46)</f>
        <v>8.1644148134478876</v>
      </c>
      <c r="X23" s="87">
        <f>SUM(L45:L46)</f>
        <v>20.562314813447884</v>
      </c>
    </row>
    <row r="24" spans="2:24" ht="15.75" x14ac:dyDescent="0.25">
      <c r="B24" s="46" t="s">
        <v>33</v>
      </c>
      <c r="C24" s="39">
        <v>23.997399999999999</v>
      </c>
      <c r="D24" s="40">
        <v>13.4611</v>
      </c>
      <c r="E24" s="40">
        <v>9.7505000000000006</v>
      </c>
      <c r="F24" s="26">
        <v>2.0555035456745703</v>
      </c>
      <c r="G24" s="26">
        <v>0.14223859065114886</v>
      </c>
      <c r="H24" s="49">
        <v>3.7976054649702036</v>
      </c>
      <c r="I24" s="82">
        <v>0.91132657385075955</v>
      </c>
      <c r="J24" s="17">
        <v>-3.2730377491297959E-2</v>
      </c>
      <c r="K24" s="10">
        <f t="shared" si="0"/>
        <v>2.197742136325719</v>
      </c>
      <c r="L24" s="10">
        <f t="shared" si="2"/>
        <v>11.948242136325719</v>
      </c>
      <c r="N24" s="45" t="s">
        <v>83</v>
      </c>
      <c r="O24" s="10">
        <f t="shared" ref="O24:U24" si="20">SUM(C47:C48)</f>
        <v>25.897100000000002</v>
      </c>
      <c r="P24" s="10">
        <f t="shared" si="20"/>
        <v>4.2068999999999992</v>
      </c>
      <c r="Q24" s="10">
        <f t="shared" si="20"/>
        <v>16.396599999999999</v>
      </c>
      <c r="R24" s="10">
        <f t="shared" si="20"/>
        <v>9.2263800011785406</v>
      </c>
      <c r="S24" s="10">
        <f t="shared" si="20"/>
        <v>0.57546268677986356</v>
      </c>
      <c r="T24" s="10">
        <f t="shared" si="20"/>
        <v>36.470853755815988</v>
      </c>
      <c r="U24" s="10">
        <f t="shared" si="20"/>
        <v>4.7353272209234687</v>
      </c>
      <c r="V24" s="22">
        <v>-0.11251612892623995</v>
      </c>
      <c r="W24" s="87">
        <f>SUM(K47:K48)</f>
        <v>9.8018426879584055</v>
      </c>
      <c r="X24" s="87">
        <f>SUM(L47:L48)</f>
        <v>26.198442687958405</v>
      </c>
    </row>
    <row r="25" spans="2:24" ht="15.75" x14ac:dyDescent="0.25">
      <c r="B25" s="46" t="s">
        <v>45</v>
      </c>
      <c r="C25" s="47">
        <v>31.258299999999998</v>
      </c>
      <c r="D25" s="40">
        <v>17.811199999999999</v>
      </c>
      <c r="E25" s="40">
        <v>12.9597</v>
      </c>
      <c r="F25" s="26">
        <v>1.249394894119128</v>
      </c>
      <c r="G25" s="26">
        <v>8.0302038778309603E-2</v>
      </c>
      <c r="H25" s="49">
        <v>2.0339646184267695</v>
      </c>
      <c r="I25" s="82">
        <v>0.63578276232169484</v>
      </c>
      <c r="J25" s="17">
        <v>-3.2730377491297959E-2</v>
      </c>
      <c r="K25" s="10">
        <f t="shared" si="0"/>
        <v>1.3296969328974375</v>
      </c>
      <c r="L25" s="10">
        <f t="shared" si="2"/>
        <v>14.289396932897438</v>
      </c>
      <c r="N25" s="45" t="s">
        <v>84</v>
      </c>
      <c r="O25" s="10">
        <f t="shared" ref="O25:U25" si="21">SUM(C49:C50)</f>
        <v>22.115300000000001</v>
      </c>
      <c r="P25" s="10">
        <f t="shared" si="21"/>
        <v>1.8046000000000002</v>
      </c>
      <c r="Q25" s="10">
        <f t="shared" si="21"/>
        <v>14.5701</v>
      </c>
      <c r="R25" s="10">
        <f t="shared" si="21"/>
        <v>11.568449956241992</v>
      </c>
      <c r="S25" s="10">
        <f t="shared" si="21"/>
        <v>0.82958770741975207</v>
      </c>
      <c r="T25" s="10">
        <f t="shared" si="21"/>
        <v>38.382121914049215</v>
      </c>
      <c r="U25" s="10">
        <f t="shared" si="21"/>
        <v>4.4781725134119625</v>
      </c>
      <c r="V25" s="22">
        <v>-0.11251612892623995</v>
      </c>
      <c r="W25" s="87">
        <f>SUM(K49:K50)</f>
        <v>12.398037663661743</v>
      </c>
      <c r="X25" s="87">
        <f>SUM(L49:L50)</f>
        <v>26.968137663661739</v>
      </c>
    </row>
    <row r="26" spans="2:24" ht="15.75" x14ac:dyDescent="0.25">
      <c r="B26" s="46" t="s">
        <v>34</v>
      </c>
      <c r="C26" s="39">
        <v>35.043199999999999</v>
      </c>
      <c r="D26" s="40">
        <v>21.040900000000001</v>
      </c>
      <c r="E26" s="40">
        <v>13.398000000000001</v>
      </c>
      <c r="F26" s="26">
        <v>1.4828472986928873</v>
      </c>
      <c r="G26" s="26">
        <v>0.10207224320241665</v>
      </c>
      <c r="H26" s="49">
        <v>3.7329401275632659</v>
      </c>
      <c r="I26" s="82">
        <v>1.3081416747822505</v>
      </c>
      <c r="J26" s="17">
        <v>-3.2730377491297959E-2</v>
      </c>
      <c r="K26" s="10">
        <f t="shared" si="0"/>
        <v>1.5849195418953039</v>
      </c>
      <c r="L26" s="10">
        <f t="shared" si="2"/>
        <v>14.982919541895305</v>
      </c>
      <c r="N26" s="46" t="s">
        <v>85</v>
      </c>
      <c r="O26" s="10">
        <f t="shared" ref="O26:U26" si="22">SUM(C52:C53)</f>
        <v>27.433799999999998</v>
      </c>
      <c r="P26" s="10">
        <f t="shared" si="22"/>
        <v>3.6017999999999999</v>
      </c>
      <c r="Q26" s="10">
        <f t="shared" si="22"/>
        <v>19.085900000000002</v>
      </c>
      <c r="R26" s="10">
        <f t="shared" si="22"/>
        <v>10.91793357901526</v>
      </c>
      <c r="S26" s="10">
        <f t="shared" si="22"/>
        <v>0.7713442474555684</v>
      </c>
      <c r="T26" s="10">
        <f t="shared" si="22"/>
        <v>32.147627946294833</v>
      </c>
      <c r="U26" s="10">
        <f t="shared" si="22"/>
        <v>4.4162967909276638</v>
      </c>
      <c r="V26" s="24">
        <v>-4.9570413884485784E-2</v>
      </c>
      <c r="W26" s="87">
        <f>SUM(K52:K53)</f>
        <v>11.689277826470828</v>
      </c>
      <c r="X26" s="87">
        <f>SUM(L52:L53)</f>
        <v>30.775177826470831</v>
      </c>
    </row>
    <row r="27" spans="2:24" x14ac:dyDescent="0.25">
      <c r="K27" s="84"/>
      <c r="L27" s="84"/>
    </row>
    <row r="28" spans="2:24" x14ac:dyDescent="0.25">
      <c r="G28" t="s">
        <v>54</v>
      </c>
      <c r="H28" s="54">
        <f>AVERAGE(H4:H26)</f>
        <v>3.6738648362160076</v>
      </c>
      <c r="K28" s="84"/>
      <c r="L28" s="84"/>
    </row>
    <row r="29" spans="2:24" x14ac:dyDescent="0.25">
      <c r="K29" s="84"/>
      <c r="L29" s="84"/>
    </row>
    <row r="30" spans="2:24" x14ac:dyDescent="0.25">
      <c r="K30" s="84"/>
      <c r="L30" s="84"/>
    </row>
    <row r="31" spans="2:24" ht="15.75" x14ac:dyDescent="0.25">
      <c r="B31" s="84" t="s">
        <v>52</v>
      </c>
      <c r="C31" s="35" t="s">
        <v>18</v>
      </c>
      <c r="D31" s="41" t="s">
        <v>19</v>
      </c>
      <c r="E31" s="36" t="s">
        <v>20</v>
      </c>
      <c r="F31" s="36" t="s">
        <v>21</v>
      </c>
      <c r="G31" s="36" t="s">
        <v>22</v>
      </c>
      <c r="H31" s="50" t="s">
        <v>46</v>
      </c>
      <c r="I31" s="78" t="s">
        <v>70</v>
      </c>
      <c r="J31" s="1" t="s">
        <v>14</v>
      </c>
      <c r="K31" s="84" t="s">
        <v>73</v>
      </c>
      <c r="L31" s="84" t="s">
        <v>74</v>
      </c>
    </row>
    <row r="32" spans="2:24" ht="15.75" x14ac:dyDescent="0.25">
      <c r="B32" s="38" t="s">
        <v>23</v>
      </c>
      <c r="C32" s="39">
        <v>11.398899999999999</v>
      </c>
      <c r="D32" s="48">
        <v>1.5851</v>
      </c>
      <c r="E32" s="92">
        <v>7.529399999999999</v>
      </c>
      <c r="F32" s="93">
        <v>3.7933434306569351</v>
      </c>
      <c r="G32" s="93">
        <v>0.20310881995133825</v>
      </c>
      <c r="H32" s="51">
        <v>24.986772075072381</v>
      </c>
      <c r="I32" s="83">
        <v>2.8482171620654255</v>
      </c>
      <c r="J32" s="21">
        <v>-0.10058679002726996</v>
      </c>
      <c r="K32" s="10">
        <f t="shared" ref="K32:K53" si="23">F32+G32</f>
        <v>3.9964522506082734</v>
      </c>
      <c r="L32" s="10">
        <f>SUM(E32:G32)</f>
        <v>11.525852250608274</v>
      </c>
    </row>
    <row r="33" spans="2:12" ht="15.75" x14ac:dyDescent="0.25">
      <c r="B33" s="38" t="s">
        <v>35</v>
      </c>
      <c r="C33" s="47">
        <v>12.6114</v>
      </c>
      <c r="D33" s="48">
        <v>0.98799999999999999</v>
      </c>
      <c r="E33" s="48">
        <v>8.8132999999999999</v>
      </c>
      <c r="F33" s="93">
        <v>4.3317937043282733</v>
      </c>
      <c r="G33" s="93">
        <v>0.23979426644182111</v>
      </c>
      <c r="H33" s="51">
        <v>33.109926250747364</v>
      </c>
      <c r="I33" s="83">
        <v>4.1756252391867532</v>
      </c>
      <c r="J33" s="21">
        <v>-0.10058679002726996</v>
      </c>
      <c r="K33" s="10">
        <f t="shared" si="23"/>
        <v>4.5715879707700946</v>
      </c>
      <c r="L33" s="10">
        <f t="shared" ref="L33:L53" si="24">SUM(E33:G33)</f>
        <v>13.384887970770095</v>
      </c>
    </row>
    <row r="34" spans="2:12" ht="15.75" x14ac:dyDescent="0.25">
      <c r="B34" s="38" t="s">
        <v>36</v>
      </c>
      <c r="C34" s="47">
        <v>16.5716</v>
      </c>
      <c r="D34" s="48">
        <v>1.8402000000000001</v>
      </c>
      <c r="E34" s="48">
        <v>11.34998</v>
      </c>
      <c r="F34" s="93">
        <v>6.4575747575326545</v>
      </c>
      <c r="G34" s="93">
        <v>0.3607486615802406</v>
      </c>
      <c r="H34" s="51">
        <v>29.447921115671104</v>
      </c>
      <c r="I34" s="83">
        <v>4.8799916956045521</v>
      </c>
      <c r="J34" s="21">
        <v>-0.10058679002726996</v>
      </c>
      <c r="K34" s="10">
        <f t="shared" si="23"/>
        <v>6.818323419112895</v>
      </c>
      <c r="L34" s="10">
        <f t="shared" si="24"/>
        <v>18.168303419112899</v>
      </c>
    </row>
    <row r="35" spans="2:12" ht="15.75" x14ac:dyDescent="0.25">
      <c r="B35" s="38" t="s">
        <v>24</v>
      </c>
      <c r="C35" s="39">
        <v>8.5109999999999992</v>
      </c>
      <c r="D35" s="48">
        <v>0.98799999999999999</v>
      </c>
      <c r="E35" s="48">
        <v>8.8132999999999999</v>
      </c>
      <c r="F35" s="93">
        <v>4.2427262400605823</v>
      </c>
      <c r="G35" s="93">
        <v>0.24768143380032806</v>
      </c>
      <c r="H35" s="51">
        <v>25.494608716071966</v>
      </c>
      <c r="I35" s="83">
        <v>2.1698461478248849</v>
      </c>
      <c r="J35" s="21">
        <v>-0.10058679002726996</v>
      </c>
      <c r="K35" s="10">
        <f t="shared" si="23"/>
        <v>4.4904076738609104</v>
      </c>
      <c r="L35" s="10">
        <f t="shared" si="24"/>
        <v>13.303707673860909</v>
      </c>
    </row>
    <row r="36" spans="2:12" ht="15.75" x14ac:dyDescent="0.25">
      <c r="B36" s="41" t="s">
        <v>25</v>
      </c>
      <c r="C36" s="39">
        <v>10.304</v>
      </c>
      <c r="D36" s="92">
        <v>1.5595000000000001</v>
      </c>
      <c r="E36" s="48">
        <v>7.0016999999999996</v>
      </c>
      <c r="F36" s="93">
        <v>3.2029096365455167</v>
      </c>
      <c r="G36" s="93">
        <v>0.18703707902634226</v>
      </c>
      <c r="H36" s="51">
        <v>23.540174662685427</v>
      </c>
      <c r="I36" s="83">
        <v>2.4255795972431065</v>
      </c>
      <c r="J36" s="22">
        <v>-0.32001589401318453</v>
      </c>
      <c r="K36" s="10">
        <f t="shared" si="23"/>
        <v>3.3899467155718588</v>
      </c>
      <c r="L36" s="10">
        <f t="shared" si="24"/>
        <v>10.391646715571859</v>
      </c>
    </row>
    <row r="37" spans="2:12" ht="15.75" x14ac:dyDescent="0.25">
      <c r="B37" s="41" t="s">
        <v>37</v>
      </c>
      <c r="C37" s="47">
        <v>15.135</v>
      </c>
      <c r="D37" s="48">
        <v>6.3091999999999997</v>
      </c>
      <c r="E37" s="48">
        <v>6.6124999999999998</v>
      </c>
      <c r="F37" s="93">
        <v>3.9736376817212653</v>
      </c>
      <c r="G37" s="93">
        <v>0.23478451896362351</v>
      </c>
      <c r="H37" s="51">
        <v>11.285894650302458</v>
      </c>
      <c r="I37" s="83">
        <v>1.708120155323277</v>
      </c>
      <c r="J37" s="22">
        <v>-0.32001589401318453</v>
      </c>
      <c r="K37" s="10">
        <f t="shared" si="23"/>
        <v>4.2084222006848888</v>
      </c>
      <c r="L37" s="10">
        <f t="shared" si="24"/>
        <v>10.820922200684889</v>
      </c>
    </row>
    <row r="38" spans="2:12" ht="15.75" x14ac:dyDescent="0.25">
      <c r="B38" s="42" t="s">
        <v>38</v>
      </c>
      <c r="C38" s="47">
        <v>4.6359000000000004</v>
      </c>
      <c r="D38" s="48">
        <v>0.54489999999999994</v>
      </c>
      <c r="E38" s="48">
        <v>3.1219000000000001</v>
      </c>
      <c r="F38" s="93">
        <v>2.2229107544469429</v>
      </c>
      <c r="G38" s="93">
        <v>0.17418830505009195</v>
      </c>
      <c r="H38" s="51">
        <v>9.71413479556821</v>
      </c>
      <c r="I38" s="83">
        <v>0.45033757498774668</v>
      </c>
      <c r="J38" s="76">
        <v>-0.3029856615539851</v>
      </c>
      <c r="K38" s="10">
        <f t="shared" si="23"/>
        <v>2.3970990594970347</v>
      </c>
      <c r="L38" s="10">
        <f t="shared" si="24"/>
        <v>5.5189990594970348</v>
      </c>
    </row>
    <row r="39" spans="2:12" ht="15.75" x14ac:dyDescent="0.25">
      <c r="B39" s="42" t="s">
        <v>26</v>
      </c>
      <c r="C39" s="39">
        <v>19.3034</v>
      </c>
      <c r="D39" s="48">
        <v>4.3765000000000001</v>
      </c>
      <c r="E39" s="48">
        <v>11.661999999999999</v>
      </c>
      <c r="F39" s="93">
        <v>5.822843398413668</v>
      </c>
      <c r="G39" s="93">
        <v>0.3635123062843198</v>
      </c>
      <c r="H39" s="51">
        <v>22.88531964015602</v>
      </c>
      <c r="I39" s="83">
        <v>4.4176447914178771</v>
      </c>
      <c r="J39" s="76">
        <v>-0.3029856615539851</v>
      </c>
      <c r="K39" s="10">
        <f t="shared" si="23"/>
        <v>6.1863557046979878</v>
      </c>
      <c r="L39" s="10">
        <f t="shared" si="24"/>
        <v>17.848355704697987</v>
      </c>
    </row>
    <row r="40" spans="2:12" ht="15.75" x14ac:dyDescent="0.25">
      <c r="B40" s="43" t="s">
        <v>27</v>
      </c>
      <c r="C40" s="39">
        <v>20.031400000000001</v>
      </c>
      <c r="D40" s="40">
        <v>6.3570000000000002</v>
      </c>
      <c r="E40" s="40">
        <v>10.2044</v>
      </c>
      <c r="F40" s="93">
        <v>7.0654710684273754</v>
      </c>
      <c r="G40" s="93">
        <v>0.45884337735094055</v>
      </c>
      <c r="H40" s="51">
        <v>24.619209039547947</v>
      </c>
      <c r="I40" s="83">
        <v>4.9315722395480073</v>
      </c>
      <c r="J40" s="23">
        <v>0.11743877238132332</v>
      </c>
      <c r="K40" s="10">
        <f t="shared" si="23"/>
        <v>7.524314445778316</v>
      </c>
      <c r="L40" s="10">
        <f t="shared" si="24"/>
        <v>17.728714445778316</v>
      </c>
    </row>
    <row r="41" spans="2:12" ht="15.75" x14ac:dyDescent="0.25">
      <c r="B41" s="43" t="s">
        <v>39</v>
      </c>
      <c r="C41" s="47">
        <v>14.8985</v>
      </c>
      <c r="D41" s="40">
        <v>3.6301000000000001</v>
      </c>
      <c r="E41" s="40">
        <v>8.4920000000000009</v>
      </c>
      <c r="F41" s="93">
        <v>5.50591963073005</v>
      </c>
      <c r="G41" s="93">
        <v>0.36055350169779277</v>
      </c>
      <c r="H41" s="51">
        <v>8.0442355756705073</v>
      </c>
      <c r="I41" s="83">
        <v>1.1984704372412707</v>
      </c>
      <c r="J41" s="23">
        <v>0.11743877238132332</v>
      </c>
      <c r="K41" s="10">
        <f t="shared" si="23"/>
        <v>5.866473132427843</v>
      </c>
      <c r="L41" s="10">
        <f t="shared" si="24"/>
        <v>14.358473132427843</v>
      </c>
    </row>
    <row r="42" spans="2:12" ht="15.75" x14ac:dyDescent="0.25">
      <c r="B42" s="43" t="s">
        <v>40</v>
      </c>
      <c r="C42" s="47">
        <v>11.488099999999999</v>
      </c>
      <c r="D42" s="40">
        <v>2.6212</v>
      </c>
      <c r="E42" s="40">
        <v>5.7622000000000009</v>
      </c>
      <c r="F42" s="93">
        <v>5.8395962966470929</v>
      </c>
      <c r="G42" s="93">
        <v>0.46912291153627583</v>
      </c>
      <c r="H42" s="51">
        <v>18.697381077516813</v>
      </c>
      <c r="I42" s="83">
        <v>2.1479738355662086</v>
      </c>
      <c r="J42" s="23">
        <v>0.11743877238132332</v>
      </c>
      <c r="K42" s="10">
        <f t="shared" si="23"/>
        <v>6.3087192081833692</v>
      </c>
      <c r="L42" s="10">
        <f t="shared" si="24"/>
        <v>12.070919208183371</v>
      </c>
    </row>
    <row r="43" spans="2:12" ht="15.75" x14ac:dyDescent="0.25">
      <c r="B43" s="43" t="s">
        <v>28</v>
      </c>
      <c r="C43" s="39">
        <v>16.980599999999999</v>
      </c>
      <c r="D43" s="40">
        <v>6.3470000000000004</v>
      </c>
      <c r="E43" s="40">
        <v>8.2335999999999991</v>
      </c>
      <c r="F43" s="93">
        <v>5.0778449889732853</v>
      </c>
      <c r="G43" s="93">
        <v>0.53364981622151375</v>
      </c>
      <c r="H43" s="51">
        <v>3.6403145586210917</v>
      </c>
      <c r="I43" s="83">
        <v>0.61814725394121306</v>
      </c>
      <c r="J43" s="23">
        <v>0.11743877238132332</v>
      </c>
      <c r="K43" s="10">
        <f t="shared" si="23"/>
        <v>5.6114948051947993</v>
      </c>
      <c r="L43" s="10">
        <f t="shared" si="24"/>
        <v>13.845094805194799</v>
      </c>
    </row>
    <row r="44" spans="2:12" ht="15.75" x14ac:dyDescent="0.25">
      <c r="B44" s="44" t="s">
        <v>41</v>
      </c>
      <c r="C44" s="47">
        <v>17.649799999999999</v>
      </c>
      <c r="D44" s="40">
        <v>3.512</v>
      </c>
      <c r="E44" s="40">
        <v>11.0939</v>
      </c>
      <c r="F44" s="93">
        <v>5.7129808341416108</v>
      </c>
      <c r="G44" s="93">
        <v>0.39221973811833188</v>
      </c>
      <c r="H44" s="51">
        <v>10.31214421915047</v>
      </c>
      <c r="I44" s="83">
        <v>1.8200728303916196</v>
      </c>
      <c r="J44" s="16">
        <v>-4.5718099286610456E-2</v>
      </c>
      <c r="K44" s="10">
        <f t="shared" si="23"/>
        <v>6.1052005722599425</v>
      </c>
      <c r="L44" s="10">
        <f t="shared" si="24"/>
        <v>17.19910057225994</v>
      </c>
    </row>
    <row r="45" spans="2:12" ht="15.75" x14ac:dyDescent="0.25">
      <c r="B45" s="44" t="s">
        <v>42</v>
      </c>
      <c r="C45" s="47">
        <v>8.8271999999999995</v>
      </c>
      <c r="D45" s="40">
        <v>0.78720000000000001</v>
      </c>
      <c r="E45" s="40">
        <v>5.5735000000000001</v>
      </c>
      <c r="F45" s="93">
        <v>4.1520904317180616</v>
      </c>
      <c r="G45" s="93">
        <v>0.28048507488986779</v>
      </c>
      <c r="H45" s="51">
        <v>21.474368315215646</v>
      </c>
      <c r="I45" s="83">
        <v>1.8955854399207155</v>
      </c>
      <c r="J45" s="16">
        <v>-4.5718099286610456E-2</v>
      </c>
      <c r="K45" s="10">
        <f t="shared" si="23"/>
        <v>4.4325755066079298</v>
      </c>
      <c r="L45" s="10">
        <f t="shared" si="24"/>
        <v>10.006075506607928</v>
      </c>
    </row>
    <row r="46" spans="2:12" ht="15.75" x14ac:dyDescent="0.25">
      <c r="B46" s="44" t="s">
        <v>30</v>
      </c>
      <c r="C46" s="39">
        <v>15.056900000000001</v>
      </c>
      <c r="D46" s="40">
        <v>6.3075000000000001</v>
      </c>
      <c r="E46" s="40">
        <v>6.8244000000000007</v>
      </c>
      <c r="F46" s="93">
        <v>3.4966024327251528</v>
      </c>
      <c r="G46" s="93">
        <v>0.23523687411480473</v>
      </c>
      <c r="H46" s="51">
        <v>6.672019746918191</v>
      </c>
      <c r="I46" s="83">
        <v>1.0045993412737253</v>
      </c>
      <c r="J46" s="16">
        <v>-4.5718099286610456E-2</v>
      </c>
      <c r="K46" s="10">
        <f t="shared" si="23"/>
        <v>3.7318393068399573</v>
      </c>
      <c r="L46" s="10">
        <f t="shared" si="24"/>
        <v>10.556239306839958</v>
      </c>
    </row>
    <row r="47" spans="2:12" ht="15.75" x14ac:dyDescent="0.25">
      <c r="B47" s="45" t="s">
        <v>31</v>
      </c>
      <c r="C47" s="39">
        <v>12.7844</v>
      </c>
      <c r="D47" s="40">
        <v>3.1258999999999997</v>
      </c>
      <c r="E47" s="40">
        <v>7.5085999999999995</v>
      </c>
      <c r="F47" s="93">
        <v>4.2943881967213136</v>
      </c>
      <c r="G47" s="93">
        <v>0.27809010795681738</v>
      </c>
      <c r="H47" s="51">
        <v>14.312037622727628</v>
      </c>
      <c r="I47" s="83">
        <v>1.8297081378399909</v>
      </c>
      <c r="J47" s="22">
        <v>-0.11251612892623995</v>
      </c>
      <c r="K47" s="10">
        <f t="shared" si="23"/>
        <v>4.572478304678131</v>
      </c>
      <c r="L47" s="10">
        <f t="shared" si="24"/>
        <v>12.08107830467813</v>
      </c>
    </row>
    <row r="48" spans="2:12" ht="15.75" x14ac:dyDescent="0.25">
      <c r="B48" s="45" t="s">
        <v>43</v>
      </c>
      <c r="C48" s="47">
        <v>13.1127</v>
      </c>
      <c r="D48" s="40">
        <v>1.081</v>
      </c>
      <c r="E48" s="40">
        <v>8.8879999999999999</v>
      </c>
      <c r="F48" s="93">
        <v>4.9319918044572271</v>
      </c>
      <c r="G48" s="93">
        <v>0.29737257882304624</v>
      </c>
      <c r="H48" s="51">
        <v>22.158816133088362</v>
      </c>
      <c r="I48" s="83">
        <v>2.9056190830834776</v>
      </c>
      <c r="J48" s="22">
        <v>-0.11251612892623995</v>
      </c>
      <c r="K48" s="10">
        <f>F48+G48</f>
        <v>5.2293643832802736</v>
      </c>
      <c r="L48" s="10">
        <f t="shared" si="24"/>
        <v>14.117364383280274</v>
      </c>
    </row>
    <row r="49" spans="2:36" ht="15.75" x14ac:dyDescent="0.25">
      <c r="B49" s="45" t="s">
        <v>44</v>
      </c>
      <c r="C49" s="47">
        <v>9.6720000000000006</v>
      </c>
      <c r="D49" s="40">
        <v>0.51539999999999997</v>
      </c>
      <c r="E49" s="40">
        <v>6.3197999999999999</v>
      </c>
      <c r="F49" s="93">
        <v>6.0396315241072305</v>
      </c>
      <c r="G49" s="93">
        <v>0.46969072653215888</v>
      </c>
      <c r="H49" s="51">
        <v>10.746944131596139</v>
      </c>
      <c r="I49" s="83">
        <v>1.0394444364079787</v>
      </c>
      <c r="J49" s="22">
        <v>-0.11251612892623995</v>
      </c>
      <c r="K49" s="10">
        <f t="shared" si="23"/>
        <v>6.5093222506393893</v>
      </c>
      <c r="L49" s="10">
        <f t="shared" si="24"/>
        <v>12.829122250639388</v>
      </c>
    </row>
    <row r="50" spans="2:36" ht="15.75" x14ac:dyDescent="0.25">
      <c r="B50" s="45" t="s">
        <v>32</v>
      </c>
      <c r="C50" s="39">
        <v>12.443300000000001</v>
      </c>
      <c r="D50" s="40">
        <v>1.2892000000000001</v>
      </c>
      <c r="E50" s="40">
        <v>8.2502999999999993</v>
      </c>
      <c r="F50" s="93">
        <v>5.5288184321347602</v>
      </c>
      <c r="G50" s="93">
        <v>0.3598969808875932</v>
      </c>
      <c r="H50" s="51">
        <v>27.635177782453074</v>
      </c>
      <c r="I50" s="83">
        <v>3.4387280770039839</v>
      </c>
      <c r="J50" s="22">
        <v>-0.11251612892623995</v>
      </c>
      <c r="K50" s="10">
        <f t="shared" si="23"/>
        <v>5.8887154130223536</v>
      </c>
      <c r="L50" s="10">
        <f t="shared" si="24"/>
        <v>14.139015413022351</v>
      </c>
    </row>
    <row r="51" spans="2:36" ht="15.75" x14ac:dyDescent="0.25">
      <c r="B51" s="46" t="s">
        <v>33</v>
      </c>
      <c r="C51" s="39">
        <v>12.441000000000001</v>
      </c>
      <c r="D51" s="40">
        <v>0.41239999999999999</v>
      </c>
      <c r="E51" s="40">
        <v>9.6692</v>
      </c>
      <c r="F51" s="93">
        <v>6.9407622366288502</v>
      </c>
      <c r="G51" s="93">
        <v>0.8784301134521878</v>
      </c>
      <c r="H51" s="51">
        <v>6.3947586970563393</v>
      </c>
      <c r="I51" s="83">
        <v>0.79557192950077915</v>
      </c>
      <c r="J51" s="24">
        <v>-4.9570413884485784E-2</v>
      </c>
      <c r="K51" s="10">
        <f t="shared" si="23"/>
        <v>7.8191923500810381</v>
      </c>
      <c r="L51" s="10">
        <f t="shared" si="24"/>
        <v>17.488392350081035</v>
      </c>
    </row>
    <row r="52" spans="2:36" ht="15.75" x14ac:dyDescent="0.25">
      <c r="B52" s="46" t="s">
        <v>45</v>
      </c>
      <c r="C52" s="47">
        <v>13.8108</v>
      </c>
      <c r="D52" s="40">
        <v>1.4544000000000001</v>
      </c>
      <c r="E52" s="40">
        <v>9.8343000000000007</v>
      </c>
      <c r="F52" s="93">
        <v>6.8572842613503608</v>
      </c>
      <c r="G52" s="93">
        <v>0.48970952418035985</v>
      </c>
      <c r="H52" s="51">
        <v>19.608858255547958</v>
      </c>
      <c r="I52" s="83">
        <v>2.7081401959572173</v>
      </c>
      <c r="J52" s="24">
        <v>-4.9570413884485784E-2</v>
      </c>
      <c r="K52" s="10">
        <f t="shared" si="23"/>
        <v>7.3469937855307208</v>
      </c>
      <c r="L52" s="10">
        <f t="shared" si="24"/>
        <v>17.18129378553072</v>
      </c>
    </row>
    <row r="53" spans="2:36" ht="15.75" x14ac:dyDescent="0.25">
      <c r="B53" s="46" t="s">
        <v>34</v>
      </c>
      <c r="C53" s="39">
        <v>13.622999999999999</v>
      </c>
      <c r="D53" s="40">
        <v>2.1473999999999998</v>
      </c>
      <c r="E53" s="40">
        <v>9.2515999999999998</v>
      </c>
      <c r="F53" s="93">
        <v>4.0606493176648994</v>
      </c>
      <c r="G53" s="93">
        <v>0.28163472327520855</v>
      </c>
      <c r="H53" s="51">
        <v>12.538769690746875</v>
      </c>
      <c r="I53" s="83">
        <v>1.7081565949704467</v>
      </c>
      <c r="J53" s="24">
        <v>-4.9570413884485784E-2</v>
      </c>
      <c r="K53" s="10">
        <f t="shared" si="23"/>
        <v>4.3422840409401076</v>
      </c>
      <c r="L53" s="10">
        <f t="shared" si="24"/>
        <v>13.593884040940109</v>
      </c>
    </row>
    <row r="55" spans="2:36" x14ac:dyDescent="0.25">
      <c r="N55" s="85"/>
      <c r="O55" s="98" t="s">
        <v>90</v>
      </c>
      <c r="P55" s="98"/>
      <c r="Q55" s="98"/>
      <c r="R55" s="98" t="s">
        <v>91</v>
      </c>
      <c r="S55" s="98"/>
      <c r="T55" s="98"/>
      <c r="U55" s="98" t="s">
        <v>92</v>
      </c>
      <c r="V55" s="98"/>
      <c r="W55" s="98"/>
      <c r="X55" s="98" t="s">
        <v>51</v>
      </c>
      <c r="Y55" s="98"/>
      <c r="Z55" s="98"/>
      <c r="AA55" s="98" t="s">
        <v>73</v>
      </c>
      <c r="AB55" s="98"/>
      <c r="AC55" s="98"/>
      <c r="AD55" s="98" t="s">
        <v>74</v>
      </c>
      <c r="AE55" s="98"/>
      <c r="AF55" s="98"/>
    </row>
    <row r="56" spans="2:36" ht="15.75" x14ac:dyDescent="0.25">
      <c r="N56" s="85" t="s">
        <v>47</v>
      </c>
      <c r="O56" s="85" t="s">
        <v>87</v>
      </c>
      <c r="P56" s="85" t="s">
        <v>88</v>
      </c>
      <c r="Q56" s="86" t="s">
        <v>89</v>
      </c>
      <c r="R56" s="85" t="s">
        <v>87</v>
      </c>
      <c r="S56" s="85" t="s">
        <v>88</v>
      </c>
      <c r="T56" s="86" t="s">
        <v>89</v>
      </c>
      <c r="U56" s="85" t="s">
        <v>87</v>
      </c>
      <c r="V56" s="85" t="s">
        <v>88</v>
      </c>
      <c r="W56" s="86" t="s">
        <v>89</v>
      </c>
      <c r="X56" s="85" t="s">
        <v>87</v>
      </c>
      <c r="Y56" s="85" t="s">
        <v>88</v>
      </c>
      <c r="Z56" s="86" t="s">
        <v>89</v>
      </c>
      <c r="AA56" s="85" t="s">
        <v>87</v>
      </c>
      <c r="AB56" s="85" t="s">
        <v>88</v>
      </c>
      <c r="AC56" s="86" t="s">
        <v>89</v>
      </c>
      <c r="AD56" s="85" t="s">
        <v>87</v>
      </c>
      <c r="AE56" s="85" t="s">
        <v>88</v>
      </c>
      <c r="AF56" s="86" t="s">
        <v>89</v>
      </c>
      <c r="AG56" s="56" t="s">
        <v>69</v>
      </c>
    </row>
    <row r="57" spans="2:36" x14ac:dyDescent="0.25">
      <c r="N57" s="38" t="s">
        <v>75</v>
      </c>
      <c r="O57" s="11">
        <f>D5</f>
        <v>13.648300000000001</v>
      </c>
      <c r="P57" s="11">
        <f>D4</f>
        <v>30.169900000000002</v>
      </c>
      <c r="Q57" s="88">
        <f>(O57-P57)/P57</f>
        <v>-0.54761865302834944</v>
      </c>
      <c r="R57" s="11">
        <f>E5</f>
        <v>13.302300000000001</v>
      </c>
      <c r="S57" s="11">
        <f>E4</f>
        <v>15.686499999999999</v>
      </c>
      <c r="T57" s="100">
        <f>(R57-S57)/S57</f>
        <v>-0.15199056513562606</v>
      </c>
      <c r="U57" s="11">
        <f>F5</f>
        <v>1.7670026790341271</v>
      </c>
      <c r="V57" s="11">
        <f>F4</f>
        <v>2.1642984735935578</v>
      </c>
      <c r="W57" s="100">
        <f>(U57-V57)/V57</f>
        <v>-0.18356793178334996</v>
      </c>
      <c r="X57" s="11">
        <f>G5</f>
        <v>0.12877571176566063</v>
      </c>
      <c r="Y57" s="11">
        <f>G4</f>
        <v>0.16000831182380926</v>
      </c>
      <c r="Z57" s="100">
        <f t="shared" ref="Z57:Z67" si="25">(X57-Y57)/Y57</f>
        <v>-0.19519361027032103</v>
      </c>
      <c r="AA57" s="11">
        <f>K5</f>
        <v>1.8957783907997878</v>
      </c>
      <c r="AB57" s="11">
        <f>K4</f>
        <v>2.3243067854173671</v>
      </c>
      <c r="AC57" s="88">
        <f t="shared" ref="AC57:AC67" si="26">(AA57-AB57)/AB57</f>
        <v>-0.1843682586593792</v>
      </c>
      <c r="AD57" s="11">
        <f>L5</f>
        <v>15.198078390799788</v>
      </c>
      <c r="AE57" s="11">
        <f>L4</f>
        <v>18.010806785417365</v>
      </c>
      <c r="AF57" s="88">
        <f t="shared" ref="AF57:AF67" si="27">(AD57-AE57)/AE57</f>
        <v>-0.15616892836221707</v>
      </c>
      <c r="AG57" s="65">
        <v>-0.63264271038860498</v>
      </c>
      <c r="AI57" s="54"/>
      <c r="AJ57" s="54"/>
    </row>
    <row r="58" spans="2:36" x14ac:dyDescent="0.25">
      <c r="N58" s="38" t="s">
        <v>76</v>
      </c>
      <c r="O58" s="11">
        <f>D6</f>
        <v>8.8192000000000004</v>
      </c>
      <c r="P58" s="11">
        <f>D7</f>
        <v>13.648300000000001</v>
      </c>
      <c r="Q58" s="88">
        <f>(O58-P58)/P58</f>
        <v>-0.35382428580848896</v>
      </c>
      <c r="R58" s="11">
        <f>E6</f>
        <v>5.3845000000000001</v>
      </c>
      <c r="S58" s="11">
        <f>E7</f>
        <v>13.302300000000001</v>
      </c>
      <c r="T58" s="100">
        <f t="shared" ref="T58:T67" si="28">(R58-S58)/S58</f>
        <v>-0.59522037542379891</v>
      </c>
      <c r="U58" s="11">
        <f>F6</f>
        <v>0.65559581388507215</v>
      </c>
      <c r="V58" s="11">
        <f>F7</f>
        <v>1.8076248437061064</v>
      </c>
      <c r="W58" s="100">
        <f t="shared" ref="W58:W67" si="29">(U58-V58)/V58</f>
        <v>-0.63731643976472008</v>
      </c>
      <c r="X58" s="11">
        <f>G6</f>
        <v>4.3028917050452489E-2</v>
      </c>
      <c r="Y58" s="11">
        <f>G7</f>
        <v>0.12962202535912964</v>
      </c>
      <c r="Z58" s="100">
        <f t="shared" si="25"/>
        <v>-0.66804316680566478</v>
      </c>
      <c r="AA58" s="11">
        <f>K6</f>
        <v>0.69862473093552468</v>
      </c>
      <c r="AB58" s="11">
        <f>K7</f>
        <v>1.937246869065236</v>
      </c>
      <c r="AC58" s="88">
        <f t="shared" si="26"/>
        <v>-0.63937237835226113</v>
      </c>
      <c r="AD58" s="11">
        <f>L6</f>
        <v>6.0831247309355243</v>
      </c>
      <c r="AE58" s="11">
        <f>L7</f>
        <v>15.239546869065236</v>
      </c>
      <c r="AF58" s="88">
        <f t="shared" si="27"/>
        <v>-0.60083296549429166</v>
      </c>
      <c r="AG58" s="65">
        <v>-0.25216621692443686</v>
      </c>
    </row>
    <row r="59" spans="2:36" x14ac:dyDescent="0.25">
      <c r="N59" s="41" t="s">
        <v>77</v>
      </c>
      <c r="O59" s="11">
        <f>D9</f>
        <v>46.750100000000003</v>
      </c>
      <c r="P59" s="11">
        <f>D8</f>
        <v>30.079799999999999</v>
      </c>
      <c r="Q59" s="88">
        <f t="shared" ref="Q58:Q67" si="30">(O59-P59)/P59</f>
        <v>0.55420248804845795</v>
      </c>
      <c r="R59" s="11">
        <f>E9</f>
        <v>24.247299999999999</v>
      </c>
      <c r="S59" s="11">
        <f>E8</f>
        <v>16.905100000000001</v>
      </c>
      <c r="T59" s="100">
        <f t="shared" si="28"/>
        <v>0.43431863757091044</v>
      </c>
      <c r="U59" s="11">
        <f>F9</f>
        <v>2.6057113132310041</v>
      </c>
      <c r="V59" s="11">
        <f>F8</f>
        <v>1.7951717616012994</v>
      </c>
      <c r="W59" s="100">
        <f t="shared" si="29"/>
        <v>0.45151086317595629</v>
      </c>
      <c r="X59" s="11">
        <f>G9</f>
        <v>0.19838337462369771</v>
      </c>
      <c r="Y59" s="11">
        <f>G8</f>
        <v>0.13238380964895011</v>
      </c>
      <c r="Z59" s="100">
        <f t="shared" si="25"/>
        <v>0.49854710443643002</v>
      </c>
      <c r="AA59" s="11">
        <f>K9</f>
        <v>2.8040946878547017</v>
      </c>
      <c r="AB59" s="11">
        <f>K8</f>
        <v>1.9275555712502495</v>
      </c>
      <c r="AC59" s="88">
        <f t="shared" si="26"/>
        <v>0.45474129497387833</v>
      </c>
      <c r="AD59" s="11">
        <f>L9</f>
        <v>27.051394687854703</v>
      </c>
      <c r="AE59" s="11">
        <f>L8</f>
        <v>18.83265557125025</v>
      </c>
      <c r="AF59" s="88">
        <f t="shared" si="27"/>
        <v>0.43640893263885211</v>
      </c>
      <c r="AG59" s="65">
        <v>7.0360183713265176E-2</v>
      </c>
    </row>
    <row r="60" spans="2:36" x14ac:dyDescent="0.25">
      <c r="N60" s="42" t="s">
        <v>78</v>
      </c>
      <c r="O60" s="11">
        <f>D10</f>
        <v>25.8965</v>
      </c>
      <c r="P60" s="11">
        <f>D11</f>
        <v>27.011699999999998</v>
      </c>
      <c r="Q60" s="88">
        <f t="shared" si="30"/>
        <v>-4.1285813184656947E-2</v>
      </c>
      <c r="R60" s="11">
        <f>E10</f>
        <v>20.538399999999999</v>
      </c>
      <c r="S60" s="11">
        <f>E11</f>
        <v>11.104199999999999</v>
      </c>
      <c r="T60" s="100">
        <f t="shared" si="28"/>
        <v>0.849606455215144</v>
      </c>
      <c r="U60" s="11">
        <f>F10</f>
        <v>3.0081030306286425</v>
      </c>
      <c r="V60" s="11">
        <f>F11</f>
        <v>1.6108243373451037</v>
      </c>
      <c r="W60" s="100">
        <f t="shared" si="29"/>
        <v>0.86743083084185191</v>
      </c>
      <c r="X60" s="11">
        <f>G10</f>
        <v>0.23269804300815269</v>
      </c>
      <c r="Y60" s="11">
        <f>G11</f>
        <v>0.12090681526084991</v>
      </c>
      <c r="Z60" s="100">
        <f t="shared" si="25"/>
        <v>0.9246065038279212</v>
      </c>
      <c r="AA60" s="11">
        <f>K10</f>
        <v>3.2408010736367951</v>
      </c>
      <c r="AB60" s="11">
        <f>K11</f>
        <v>1.7317311526059536</v>
      </c>
      <c r="AC60" s="88">
        <f t="shared" si="26"/>
        <v>0.87142274871012992</v>
      </c>
      <c r="AD60" s="11">
        <f>L10</f>
        <v>23.779201073636795</v>
      </c>
      <c r="AE60" s="11">
        <f>L11</f>
        <v>12.835931152605953</v>
      </c>
      <c r="AF60" s="88">
        <f t="shared" si="27"/>
        <v>0.85254975201461225</v>
      </c>
      <c r="AG60" s="65">
        <v>-0.18146998704026138</v>
      </c>
    </row>
    <row r="61" spans="2:36" x14ac:dyDescent="0.25">
      <c r="N61" s="43" t="s">
        <v>79</v>
      </c>
      <c r="O61" s="11">
        <f>D13</f>
        <v>20.333100000000002</v>
      </c>
      <c r="P61" s="11">
        <f>D12</f>
        <v>32.3613</v>
      </c>
      <c r="Q61" s="88">
        <f t="shared" si="30"/>
        <v>-0.37168469746271005</v>
      </c>
      <c r="R61" s="11">
        <f>E13</f>
        <v>10.927899999999999</v>
      </c>
      <c r="S61" s="11">
        <f>E12</f>
        <v>21.376599999999996</v>
      </c>
      <c r="T61" s="100">
        <f t="shared" si="28"/>
        <v>-0.48879148227501096</v>
      </c>
      <c r="U61" s="11">
        <f>F13</f>
        <v>1.8888090235443336</v>
      </c>
      <c r="V61" s="11">
        <f>F12</f>
        <v>4.0674559942692206</v>
      </c>
      <c r="W61" s="100">
        <f t="shared" si="29"/>
        <v>-0.53562889771750644</v>
      </c>
      <c r="X61" s="11">
        <f>G13</f>
        <v>0.14591900352662143</v>
      </c>
      <c r="Y61" s="11">
        <f>G12</f>
        <v>0.32174543062421551</v>
      </c>
      <c r="Z61" s="100">
        <f t="shared" si="25"/>
        <v>-0.5464768427525909</v>
      </c>
      <c r="AA61" s="11">
        <f>K13</f>
        <v>2.0347280270709551</v>
      </c>
      <c r="AB61" s="11">
        <f>K12</f>
        <v>4.3892014248934359</v>
      </c>
      <c r="AC61" s="88">
        <f t="shared" si="26"/>
        <v>-0.53642409402062119</v>
      </c>
      <c r="AD61" s="11">
        <f>L13</f>
        <v>12.962628027070954</v>
      </c>
      <c r="AE61" s="11">
        <f>L12</f>
        <v>25.765801424893432</v>
      </c>
      <c r="AF61" s="88">
        <f t="shared" si="27"/>
        <v>-0.49690569242114824</v>
      </c>
      <c r="AG61" s="65">
        <v>-0.52597353469146801</v>
      </c>
    </row>
    <row r="62" spans="2:36" x14ac:dyDescent="0.25">
      <c r="N62" s="43" t="s">
        <v>80</v>
      </c>
      <c r="O62" s="11">
        <f>D14</f>
        <v>14.4063</v>
      </c>
      <c r="P62" s="11">
        <f>D15</f>
        <v>13.872400000000001</v>
      </c>
      <c r="Q62" s="88">
        <f t="shared" si="30"/>
        <v>3.8486491162307832E-2</v>
      </c>
      <c r="R62" s="11">
        <f>E14</f>
        <v>8.773299999999999</v>
      </c>
      <c r="S62" s="11">
        <f>E15</f>
        <v>12.863</v>
      </c>
      <c r="T62" s="100">
        <f t="shared" si="28"/>
        <v>-0.31794293710642935</v>
      </c>
      <c r="U62" s="11">
        <f>F14</f>
        <v>1.5903523592655615</v>
      </c>
      <c r="V62" s="11">
        <f>F15</f>
        <v>2.5636871963176899</v>
      </c>
      <c r="W62" s="100">
        <f t="shared" si="29"/>
        <v>-0.37966208921671957</v>
      </c>
      <c r="X62" s="11">
        <f>G14</f>
        <v>0.1089397532643475</v>
      </c>
      <c r="Y62" s="11">
        <f>G15</f>
        <v>0.22065374815008071</v>
      </c>
      <c r="Z62" s="100">
        <f t="shared" si="25"/>
        <v>-0.50628641399623708</v>
      </c>
      <c r="AA62" s="11">
        <f>K14</f>
        <v>1.699292112529909</v>
      </c>
      <c r="AB62" s="11">
        <f>K15</f>
        <v>2.7843409444677705</v>
      </c>
      <c r="AC62" s="88">
        <f t="shared" si="26"/>
        <v>-0.38969682721282889</v>
      </c>
      <c r="AD62" s="11">
        <f>L14</f>
        <v>10.47259211252991</v>
      </c>
      <c r="AE62" s="11">
        <f>L15</f>
        <v>15.647340944467771</v>
      </c>
      <c r="AF62" s="88">
        <f t="shared" si="27"/>
        <v>-0.33071106779758841</v>
      </c>
      <c r="AG62" s="65">
        <v>2.0493574298844346E-2</v>
      </c>
    </row>
    <row r="63" spans="2:36" x14ac:dyDescent="0.25">
      <c r="N63" s="44" t="s">
        <v>81</v>
      </c>
      <c r="O63" s="11">
        <f>D17</f>
        <v>43.821899999999999</v>
      </c>
      <c r="P63" s="11">
        <f>D16</f>
        <v>43.567</v>
      </c>
      <c r="Q63" s="88">
        <f t="shared" si="30"/>
        <v>5.8507586016939249E-3</v>
      </c>
      <c r="R63" s="11">
        <f>E17</f>
        <v>18.183500000000002</v>
      </c>
      <c r="S63" s="11">
        <f>E16</f>
        <v>18.895600000000002</v>
      </c>
      <c r="T63" s="100">
        <f t="shared" si="28"/>
        <v>-3.7686022142721029E-2</v>
      </c>
      <c r="U63" s="11">
        <f>F17</f>
        <v>3.0290299129841833</v>
      </c>
      <c r="V63" s="11">
        <f>F16</f>
        <v>3.6723632263988888</v>
      </c>
      <c r="W63" s="100">
        <f t="shared" si="29"/>
        <v>-0.17518237542247603</v>
      </c>
      <c r="X63" s="11">
        <f>G17</f>
        <v>0.25350487407165828</v>
      </c>
      <c r="Y63" s="11">
        <f>G16</f>
        <v>0.32472434373056097</v>
      </c>
      <c r="Z63" s="100">
        <f t="shared" si="25"/>
        <v>-0.21932285347228794</v>
      </c>
      <c r="AA63" s="11">
        <f>K17</f>
        <v>3.2825347870558415</v>
      </c>
      <c r="AB63" s="11">
        <f>K16</f>
        <v>3.9970875701294499</v>
      </c>
      <c r="AC63" s="88">
        <f t="shared" si="26"/>
        <v>-0.17876835834509047</v>
      </c>
      <c r="AD63" s="11">
        <f>L17</f>
        <v>21.466034787055843</v>
      </c>
      <c r="AE63" s="11">
        <f>L16</f>
        <v>22.892687570129453</v>
      </c>
      <c r="AF63" s="88">
        <f t="shared" si="27"/>
        <v>-6.2319147924558983E-2</v>
      </c>
      <c r="AG63" s="65">
        <v>-0.4688084854749065</v>
      </c>
    </row>
    <row r="64" spans="2:36" x14ac:dyDescent="0.25">
      <c r="N64" s="44" t="s">
        <v>82</v>
      </c>
      <c r="O64" s="11">
        <f>D18</f>
        <v>16.210899999999999</v>
      </c>
      <c r="P64" s="11">
        <f>D19</f>
        <v>21.365199999999998</v>
      </c>
      <c r="Q64" s="88">
        <f t="shared" si="30"/>
        <v>-0.24124744912287269</v>
      </c>
      <c r="R64" s="11">
        <f>E18</f>
        <v>12.4641</v>
      </c>
      <c r="S64" s="11">
        <f>E19</f>
        <v>10.018800000000001</v>
      </c>
      <c r="T64" s="100">
        <f t="shared" si="28"/>
        <v>0.24407114624505924</v>
      </c>
      <c r="U64" s="11">
        <f>F18</f>
        <v>2.078531841419446</v>
      </c>
      <c r="V64" s="11">
        <f>F19</f>
        <v>1.5610683051149881</v>
      </c>
      <c r="W64" s="100">
        <f t="shared" si="29"/>
        <v>0.33148039365666426</v>
      </c>
      <c r="X64" s="11">
        <f>G18</f>
        <v>0.17018552264393186</v>
      </c>
      <c r="Y64" s="11">
        <f>G19</f>
        <v>0.12314691966104313</v>
      </c>
      <c r="Z64" s="100">
        <f t="shared" si="25"/>
        <v>0.38197141359573233</v>
      </c>
      <c r="AA64" s="11">
        <f>K18</f>
        <v>2.2487173640633777</v>
      </c>
      <c r="AB64" s="11">
        <f>K19</f>
        <v>1.6842152247760311</v>
      </c>
      <c r="AC64" s="88">
        <f t="shared" si="26"/>
        <v>0.33517221016833804</v>
      </c>
      <c r="AD64" s="11">
        <f>L18</f>
        <v>14.712817364063378</v>
      </c>
      <c r="AE64" s="11">
        <f>L19</f>
        <v>11.703015224776031</v>
      </c>
      <c r="AF64" s="88">
        <f t="shared" si="27"/>
        <v>0.25718176738892068</v>
      </c>
      <c r="AG64" s="65">
        <v>-0.45240919340255326</v>
      </c>
    </row>
    <row r="65" spans="14:33" x14ac:dyDescent="0.25">
      <c r="N65" s="45" t="s">
        <v>83</v>
      </c>
      <c r="O65" s="11">
        <f>D21</f>
        <v>16.2744</v>
      </c>
      <c r="P65" s="11">
        <f>D20</f>
        <v>16.279599999999999</v>
      </c>
      <c r="Q65" s="88">
        <f t="shared" si="30"/>
        <v>-3.1941816752245383E-4</v>
      </c>
      <c r="R65" s="11">
        <f>E21</f>
        <v>8.6090999999999998</v>
      </c>
      <c r="S65" s="11">
        <f>E20</f>
        <v>5.2179000000000002</v>
      </c>
      <c r="T65" s="100">
        <f t="shared" si="28"/>
        <v>0.64991663312826986</v>
      </c>
      <c r="U65" s="11">
        <f>F21</f>
        <v>1.2116342474787469</v>
      </c>
      <c r="V65" s="11">
        <f>F20</f>
        <v>0.68218590616009644</v>
      </c>
      <c r="W65" s="100">
        <f t="shared" si="29"/>
        <v>0.77610565761878803</v>
      </c>
      <c r="X65" s="11">
        <f>G21</f>
        <v>8.7751258894774364E-2</v>
      </c>
      <c r="Y65" s="11">
        <f>G20</f>
        <v>4.2238846068331719E-2</v>
      </c>
      <c r="Z65" s="100">
        <f t="shared" si="25"/>
        <v>1.0775013302402989</v>
      </c>
      <c r="AA65" s="11">
        <f>K21</f>
        <v>1.2993855063735213</v>
      </c>
      <c r="AB65" s="11">
        <f>K20</f>
        <v>0.72442475222842817</v>
      </c>
      <c r="AC65" s="88">
        <f t="shared" si="26"/>
        <v>0.79367905690195761</v>
      </c>
      <c r="AD65" s="11">
        <f>L21</f>
        <v>9.9084855063735215</v>
      </c>
      <c r="AE65" s="11">
        <f>L20</f>
        <v>5.942324752228429</v>
      </c>
      <c r="AF65" s="88">
        <f t="shared" si="27"/>
        <v>0.6674426120278506</v>
      </c>
      <c r="AG65" s="65">
        <v>3.5291526914175813</v>
      </c>
    </row>
    <row r="66" spans="14:33" x14ac:dyDescent="0.25">
      <c r="N66" s="45" t="s">
        <v>84</v>
      </c>
      <c r="O66" s="11">
        <f>D22</f>
        <v>8.4464000000000006</v>
      </c>
      <c r="P66" s="11">
        <f>D23</f>
        <v>10.2546</v>
      </c>
      <c r="Q66" s="88">
        <f t="shared" si="30"/>
        <v>-0.17633062235484556</v>
      </c>
      <c r="R66" s="11">
        <f>E22</f>
        <v>5.661999999999999</v>
      </c>
      <c r="S66" s="11">
        <f>E23</f>
        <v>6.2910000000000004</v>
      </c>
      <c r="T66" s="100">
        <f t="shared" si="28"/>
        <v>-9.9984104275949975E-2</v>
      </c>
      <c r="U66" s="11">
        <f>F22</f>
        <v>1.31167900122773</v>
      </c>
      <c r="V66" s="11">
        <f>F23</f>
        <v>1.0662058857023278</v>
      </c>
      <c r="W66" s="100">
        <f t="shared" si="29"/>
        <v>0.23023050127293651</v>
      </c>
      <c r="X66" s="11">
        <f>G22</f>
        <v>7.6598708923253711E-2</v>
      </c>
      <c r="Y66" s="11">
        <f>G23</f>
        <v>6.5591352842813269E-2</v>
      </c>
      <c r="Z66" s="100">
        <f t="shared" si="25"/>
        <v>0.16781718326223696</v>
      </c>
      <c r="AA66" s="11">
        <f>K22</f>
        <v>1.3882777101509838</v>
      </c>
      <c r="AB66" s="11">
        <f>K23</f>
        <v>1.1317972385451411</v>
      </c>
      <c r="AC66" s="88">
        <f t="shared" si="26"/>
        <v>0.22661344529832325</v>
      </c>
      <c r="AD66" s="11">
        <f>L22</f>
        <v>7.0502777101509828</v>
      </c>
      <c r="AE66" s="11">
        <f>L23</f>
        <v>7.4227972385451411</v>
      </c>
      <c r="AF66" s="88">
        <f t="shared" si="27"/>
        <v>-5.0185868806942056E-2</v>
      </c>
      <c r="AG66" s="65">
        <v>0.19587801447599956</v>
      </c>
    </row>
    <row r="67" spans="14:33" x14ac:dyDescent="0.25">
      <c r="N67" s="46" t="s">
        <v>85</v>
      </c>
      <c r="O67" s="11">
        <f>D25</f>
        <v>17.811199999999999</v>
      </c>
      <c r="P67" s="11">
        <f>D26</f>
        <v>21.040900000000001</v>
      </c>
      <c r="Q67" s="88">
        <f t="shared" si="30"/>
        <v>-0.15349628580526503</v>
      </c>
      <c r="R67" s="11">
        <f>E25</f>
        <v>12.9597</v>
      </c>
      <c r="S67" s="11">
        <f>E26</f>
        <v>13.398000000000001</v>
      </c>
      <c r="T67" s="100">
        <f t="shared" si="28"/>
        <v>-3.2713837886251804E-2</v>
      </c>
      <c r="U67" s="11">
        <f>F25</f>
        <v>1.249394894119128</v>
      </c>
      <c r="V67" s="11">
        <f>F26</f>
        <v>1.4828472986928873</v>
      </c>
      <c r="W67" s="100">
        <f t="shared" si="29"/>
        <v>-0.15743522935877818</v>
      </c>
      <c r="X67" s="11">
        <f>G25</f>
        <v>8.0302038778309603E-2</v>
      </c>
      <c r="Y67" s="11">
        <f>G26</f>
        <v>0.10207224320241665</v>
      </c>
      <c r="Z67" s="100">
        <f t="shared" si="25"/>
        <v>-0.21328231594690392</v>
      </c>
      <c r="AA67" s="11">
        <f>K25</f>
        <v>1.3296969328974375</v>
      </c>
      <c r="AB67" s="11">
        <f>K26</f>
        <v>1.5849195418953039</v>
      </c>
      <c r="AC67" s="88">
        <f t="shared" si="26"/>
        <v>-0.16103190240979806</v>
      </c>
      <c r="AD67" s="11">
        <f>L25</f>
        <v>14.289396932897438</v>
      </c>
      <c r="AE67" s="11">
        <f>L26</f>
        <v>14.982919541895305</v>
      </c>
      <c r="AF67" s="88">
        <f t="shared" si="27"/>
        <v>-4.6287548101599026E-2</v>
      </c>
      <c r="AG67" s="65">
        <v>-0.51398019451713794</v>
      </c>
    </row>
    <row r="69" spans="14:33" x14ac:dyDescent="0.25">
      <c r="O69" s="98" t="s">
        <v>90</v>
      </c>
      <c r="P69" s="98"/>
      <c r="Q69" s="98"/>
      <c r="R69" s="98" t="s">
        <v>91</v>
      </c>
      <c r="S69" s="98"/>
      <c r="T69" s="98"/>
      <c r="U69" s="98" t="s">
        <v>92</v>
      </c>
      <c r="V69" s="98"/>
      <c r="W69" s="98"/>
      <c r="X69" s="98" t="s">
        <v>51</v>
      </c>
      <c r="Y69" s="98"/>
      <c r="Z69" s="98"/>
      <c r="AA69" s="98" t="s">
        <v>73</v>
      </c>
      <c r="AB69" s="98"/>
      <c r="AC69" s="98"/>
      <c r="AD69" s="98" t="s">
        <v>74</v>
      </c>
      <c r="AE69" s="98"/>
      <c r="AF69" s="98"/>
    </row>
    <row r="70" spans="14:33" ht="15.75" x14ac:dyDescent="0.25">
      <c r="N70" s="85" t="s">
        <v>52</v>
      </c>
      <c r="O70" s="85" t="s">
        <v>87</v>
      </c>
      <c r="P70" s="85" t="s">
        <v>88</v>
      </c>
      <c r="Q70" s="86" t="s">
        <v>89</v>
      </c>
      <c r="R70" s="85" t="s">
        <v>87</v>
      </c>
      <c r="S70" s="85" t="s">
        <v>88</v>
      </c>
      <c r="T70" s="86" t="s">
        <v>89</v>
      </c>
      <c r="U70" s="85" t="s">
        <v>87</v>
      </c>
      <c r="V70" s="85" t="s">
        <v>88</v>
      </c>
      <c r="W70" s="86" t="s">
        <v>89</v>
      </c>
      <c r="X70" s="85" t="s">
        <v>87</v>
      </c>
      <c r="Y70" s="85" t="s">
        <v>88</v>
      </c>
      <c r="Z70" s="86" t="s">
        <v>89</v>
      </c>
      <c r="AA70" s="85" t="s">
        <v>87</v>
      </c>
      <c r="AB70" s="85" t="s">
        <v>88</v>
      </c>
      <c r="AC70" s="86" t="s">
        <v>89</v>
      </c>
      <c r="AD70" s="85" t="s">
        <v>87</v>
      </c>
      <c r="AE70" s="85" t="s">
        <v>88</v>
      </c>
      <c r="AF70" s="86" t="s">
        <v>89</v>
      </c>
      <c r="AG70" s="56" t="s">
        <v>69</v>
      </c>
    </row>
    <row r="71" spans="14:33" x14ac:dyDescent="0.25">
      <c r="N71" s="38" t="s">
        <v>75</v>
      </c>
      <c r="O71" s="11">
        <f>D33</f>
        <v>0.98799999999999999</v>
      </c>
      <c r="P71" s="87">
        <f>D32</f>
        <v>1.5851</v>
      </c>
      <c r="Q71" s="88">
        <f>(O71-P71)/P71</f>
        <v>-0.37669547662608038</v>
      </c>
      <c r="R71" s="11">
        <f>E33</f>
        <v>8.8132999999999999</v>
      </c>
      <c r="S71" s="87">
        <f>E32</f>
        <v>7.529399999999999</v>
      </c>
      <c r="T71" s="88">
        <f>(R71-S71)/S71</f>
        <v>0.17051823518474263</v>
      </c>
      <c r="U71" s="11">
        <f>F33</f>
        <v>4.3317937043282733</v>
      </c>
      <c r="V71" s="87">
        <f>F32</f>
        <v>3.7933434306569351</v>
      </c>
      <c r="W71" s="88">
        <f>(U71-V71)/V71</f>
        <v>0.14194609149272011</v>
      </c>
      <c r="X71" s="11">
        <f>G33</f>
        <v>0.23979426644182111</v>
      </c>
      <c r="Y71" s="87">
        <f>G32</f>
        <v>0.20310881995133825</v>
      </c>
      <c r="Z71" s="88">
        <f>(X71-Y71)/Y71</f>
        <v>0.18061966240201743</v>
      </c>
      <c r="AA71" s="11">
        <f>K33</f>
        <v>4.5715879707700946</v>
      </c>
      <c r="AB71" s="87">
        <f>K32</f>
        <v>3.9964522506082734</v>
      </c>
      <c r="AC71" s="88">
        <f>(AA71-AB71)/AB71</f>
        <v>0.1439115705872086</v>
      </c>
      <c r="AD71" s="11">
        <f>L33</f>
        <v>13.384887970770095</v>
      </c>
      <c r="AE71" s="87">
        <f>L32</f>
        <v>11.525852250608274</v>
      </c>
      <c r="AF71" s="88">
        <f>(AD71-AE71)/AE71</f>
        <v>0.16129269053086381</v>
      </c>
      <c r="AG71" s="90">
        <v>0.46604876018608732</v>
      </c>
    </row>
    <row r="72" spans="14:33" x14ac:dyDescent="0.25">
      <c r="N72" s="38" t="s">
        <v>76</v>
      </c>
      <c r="O72" s="11">
        <f>D34</f>
        <v>1.8402000000000001</v>
      </c>
      <c r="P72" s="87">
        <f>D35</f>
        <v>0.98799999999999999</v>
      </c>
      <c r="Q72" s="88">
        <f t="shared" ref="Q72:Q80" si="31">(O72-P72)/P72</f>
        <v>0.86255060728744948</v>
      </c>
      <c r="R72" s="11">
        <f>E34</f>
        <v>11.34998</v>
      </c>
      <c r="S72" s="87">
        <f>E35</f>
        <v>8.8132999999999999</v>
      </c>
      <c r="T72" s="88">
        <f t="shared" ref="T72:T80" si="32">(R72-S72)/S72</f>
        <v>0.28782408405478088</v>
      </c>
      <c r="U72" s="11">
        <f>F34</f>
        <v>6.4575747575326545</v>
      </c>
      <c r="V72" s="87">
        <f>F35</f>
        <v>4.2427262400605823</v>
      </c>
      <c r="W72" s="88">
        <f t="shared" ref="W72:W80" si="33">(U72-V72)/V72</f>
        <v>0.52203427516936518</v>
      </c>
      <c r="X72" s="11">
        <f>G34</f>
        <v>0.3607486615802406</v>
      </c>
      <c r="Y72" s="87">
        <f>G35</f>
        <v>0.24768143380032806</v>
      </c>
      <c r="Z72" s="88">
        <f t="shared" ref="Z72:Z79" si="34">(X72-Y72)/Y72</f>
        <v>0.45650263746076064</v>
      </c>
      <c r="AA72" s="11">
        <f>K34</f>
        <v>6.818323419112895</v>
      </c>
      <c r="AB72" s="87">
        <f>K35</f>
        <v>4.4904076738609104</v>
      </c>
      <c r="AC72" s="88">
        <f t="shared" ref="AC72:AC80" si="35">(AA72-AB72)/AB72</f>
        <v>0.51841968799470106</v>
      </c>
      <c r="AD72" s="11">
        <f>L34</f>
        <v>18.168303419112899</v>
      </c>
      <c r="AE72" s="87">
        <f>L35</f>
        <v>13.303707673860909</v>
      </c>
      <c r="AF72" s="88">
        <f t="shared" ref="AF72:AF80" si="36">(AD72-AE72)/AE72</f>
        <v>0.3656571434450514</v>
      </c>
      <c r="AG72" s="90">
        <v>1.2490035528539172</v>
      </c>
    </row>
    <row r="73" spans="14:33" x14ac:dyDescent="0.25">
      <c r="N73" s="41" t="s">
        <v>77</v>
      </c>
      <c r="O73" s="11">
        <f>D37</f>
        <v>6.3091999999999997</v>
      </c>
      <c r="P73" s="87">
        <f>D36</f>
        <v>1.5595000000000001</v>
      </c>
      <c r="Q73" s="88">
        <f t="shared" si="31"/>
        <v>3.0456556588650203</v>
      </c>
      <c r="R73" s="11">
        <f>E37</f>
        <v>6.6124999999999998</v>
      </c>
      <c r="S73" s="87">
        <f>E36</f>
        <v>7.0016999999999996</v>
      </c>
      <c r="T73" s="88">
        <f t="shared" si="32"/>
        <v>-5.5586500421326221E-2</v>
      </c>
      <c r="U73" s="11">
        <f>F37</f>
        <v>3.9736376817212653</v>
      </c>
      <c r="V73" s="87">
        <f>F36</f>
        <v>3.2029096365455167</v>
      </c>
      <c r="W73" s="88">
        <f t="shared" si="33"/>
        <v>0.2406337151637577</v>
      </c>
      <c r="X73" s="11">
        <f>G37</f>
        <v>0.23478451896362351</v>
      </c>
      <c r="Y73" s="87">
        <f>G36</f>
        <v>0.18703707902634226</v>
      </c>
      <c r="Z73" s="88">
        <f t="shared" si="34"/>
        <v>0.25528328492852753</v>
      </c>
      <c r="AA73" s="11">
        <f>K37</f>
        <v>4.2084222006848888</v>
      </c>
      <c r="AB73" s="87">
        <f>K36</f>
        <v>3.3899467155718588</v>
      </c>
      <c r="AC73" s="88">
        <f t="shared" si="35"/>
        <v>0.24144199121282037</v>
      </c>
      <c r="AD73" s="11">
        <f>L37</f>
        <v>10.820922200684889</v>
      </c>
      <c r="AE73" s="87">
        <f>L36</f>
        <v>10.391646715571859</v>
      </c>
      <c r="AF73" s="88">
        <f t="shared" si="36"/>
        <v>4.1309668896822777E-2</v>
      </c>
      <c r="AG73" s="90">
        <v>-0.29578886742586713</v>
      </c>
    </row>
    <row r="74" spans="14:33" x14ac:dyDescent="0.25">
      <c r="N74" s="42" t="s">
        <v>78</v>
      </c>
      <c r="O74" s="11">
        <f>D38</f>
        <v>0.54489999999999994</v>
      </c>
      <c r="P74" s="87">
        <f>D39</f>
        <v>4.3765000000000001</v>
      </c>
      <c r="Q74" s="88">
        <f t="shared" si="31"/>
        <v>-0.8754941163029818</v>
      </c>
      <c r="R74" s="11">
        <f>E38</f>
        <v>3.1219000000000001</v>
      </c>
      <c r="S74" s="87">
        <f>E39</f>
        <v>11.661999999999999</v>
      </c>
      <c r="T74" s="88">
        <f t="shared" si="32"/>
        <v>-0.73230149202538153</v>
      </c>
      <c r="U74" s="11">
        <f>F38</f>
        <v>2.2229107544469429</v>
      </c>
      <c r="V74" s="87">
        <f>F39</f>
        <v>5.822843398413668</v>
      </c>
      <c r="W74" s="88">
        <f t="shared" si="33"/>
        <v>-0.61824308119766092</v>
      </c>
      <c r="X74" s="11">
        <f>G38</f>
        <v>0.17418830505009195</v>
      </c>
      <c r="Y74" s="87">
        <f>G39</f>
        <v>0.3635123062843198</v>
      </c>
      <c r="Z74" s="88">
        <f t="shared" si="34"/>
        <v>-0.52081868470815618</v>
      </c>
      <c r="AA74" s="11">
        <f>K38</f>
        <v>2.3970990594970347</v>
      </c>
      <c r="AB74" s="87">
        <f>K39</f>
        <v>6.1863557046979878</v>
      </c>
      <c r="AC74" s="88">
        <f t="shared" si="35"/>
        <v>-0.6125183914535256</v>
      </c>
      <c r="AD74" s="11">
        <f>L38</f>
        <v>5.5189990594970348</v>
      </c>
      <c r="AE74" s="87">
        <f>L39</f>
        <v>17.848355704697987</v>
      </c>
      <c r="AF74" s="88">
        <f t="shared" si="36"/>
        <v>-0.69078389344042823</v>
      </c>
      <c r="AG74" s="91">
        <v>-0.89805935147556148</v>
      </c>
    </row>
    <row r="75" spans="14:33" x14ac:dyDescent="0.25">
      <c r="N75" s="43" t="s">
        <v>79</v>
      </c>
      <c r="O75" s="11">
        <f>D41</f>
        <v>3.6301000000000001</v>
      </c>
      <c r="P75" s="87">
        <f>D40</f>
        <v>6.3570000000000002</v>
      </c>
      <c r="Q75" s="88">
        <f t="shared" si="31"/>
        <v>-0.42896020135283941</v>
      </c>
      <c r="R75" s="11">
        <f>E41</f>
        <v>8.4920000000000009</v>
      </c>
      <c r="S75" s="87">
        <f>E40</f>
        <v>10.2044</v>
      </c>
      <c r="T75" s="88">
        <f t="shared" si="32"/>
        <v>-0.16780996432911283</v>
      </c>
      <c r="U75" s="11">
        <f>F41</f>
        <v>5.50591963073005</v>
      </c>
      <c r="V75" s="87">
        <f>F40</f>
        <v>7.0654710684273754</v>
      </c>
      <c r="W75" s="88">
        <f t="shared" si="33"/>
        <v>-0.22072858590650893</v>
      </c>
      <c r="X75" s="11">
        <f>G41</f>
        <v>0.36055350169779277</v>
      </c>
      <c r="Y75" s="87">
        <f>G40</f>
        <v>0.45884337735094055</v>
      </c>
      <c r="Z75" s="88">
        <f t="shared" si="34"/>
        <v>-0.2142122573951242</v>
      </c>
      <c r="AA75" s="11">
        <f>K41</f>
        <v>5.866473132427843</v>
      </c>
      <c r="AB75" s="87">
        <f>K40</f>
        <v>7.524314445778316</v>
      </c>
      <c r="AC75" s="88">
        <f t="shared" si="35"/>
        <v>-0.2203312109424988</v>
      </c>
      <c r="AD75" s="11">
        <f>L41</f>
        <v>14.358473132427843</v>
      </c>
      <c r="AE75" s="87">
        <f>L40</f>
        <v>17.728714445778316</v>
      </c>
      <c r="AF75" s="88">
        <f t="shared" si="36"/>
        <v>-0.19010071619451335</v>
      </c>
      <c r="AG75" s="90">
        <v>-0.75698005037210736</v>
      </c>
    </row>
    <row r="76" spans="14:33" x14ac:dyDescent="0.25">
      <c r="N76" s="43" t="s">
        <v>80</v>
      </c>
      <c r="O76" s="11">
        <f>D42</f>
        <v>2.6212</v>
      </c>
      <c r="P76" s="87">
        <f>D43</f>
        <v>6.3470000000000004</v>
      </c>
      <c r="Q76" s="88">
        <f t="shared" si="31"/>
        <v>-0.58701748857728064</v>
      </c>
      <c r="R76" s="11">
        <f>E42</f>
        <v>5.7622000000000009</v>
      </c>
      <c r="S76" s="87">
        <f>E43</f>
        <v>8.2335999999999991</v>
      </c>
      <c r="T76" s="88">
        <f t="shared" si="32"/>
        <v>-0.30016031869413118</v>
      </c>
      <c r="U76" s="11">
        <f>F42</f>
        <v>5.8395962966470929</v>
      </c>
      <c r="V76" s="87">
        <f>F43</f>
        <v>5.0778449889732853</v>
      </c>
      <c r="W76" s="88">
        <f t="shared" si="33"/>
        <v>0.15001468326189096</v>
      </c>
      <c r="X76" s="11">
        <f>G42</f>
        <v>0.46912291153627583</v>
      </c>
      <c r="Y76" s="87">
        <f>G43</f>
        <v>0.53364981622151375</v>
      </c>
      <c r="Z76" s="88">
        <f t="shared" si="34"/>
        <v>-0.12091619396052283</v>
      </c>
      <c r="AA76" s="11">
        <f>K42</f>
        <v>6.3087192081833692</v>
      </c>
      <c r="AB76" s="87">
        <f>K43</f>
        <v>5.6114948051947993</v>
      </c>
      <c r="AC76" s="88">
        <f t="shared" si="35"/>
        <v>0.12424931808599728</v>
      </c>
      <c r="AD76" s="11">
        <f>L42</f>
        <v>12.070919208183371</v>
      </c>
      <c r="AE76" s="87">
        <f>L43</f>
        <v>13.845094805194799</v>
      </c>
      <c r="AF76" s="88">
        <f t="shared" si="36"/>
        <v>-0.12814470554190371</v>
      </c>
      <c r="AG76" s="90">
        <v>2.4748578463643631</v>
      </c>
    </row>
    <row r="77" spans="14:33" x14ac:dyDescent="0.25">
      <c r="N77" s="44" t="s">
        <v>82</v>
      </c>
      <c r="O77" s="11">
        <f>D45</f>
        <v>0.78720000000000001</v>
      </c>
      <c r="P77" s="87">
        <f>D46</f>
        <v>6.3075000000000001</v>
      </c>
      <c r="Q77" s="88">
        <f t="shared" si="31"/>
        <v>-0.87519619500594525</v>
      </c>
      <c r="R77" s="11">
        <f>E45</f>
        <v>5.5735000000000001</v>
      </c>
      <c r="S77" s="87">
        <f>E46</f>
        <v>6.8244000000000007</v>
      </c>
      <c r="T77" s="88">
        <f t="shared" si="32"/>
        <v>-0.18329816540648269</v>
      </c>
      <c r="U77" s="11">
        <f>F45</f>
        <v>4.1520904317180616</v>
      </c>
      <c r="V77" s="87">
        <f>F46</f>
        <v>3.4966024327251528</v>
      </c>
      <c r="W77" s="88">
        <f t="shared" si="33"/>
        <v>0.18746426326828355</v>
      </c>
      <c r="X77" s="11">
        <f>G45</f>
        <v>0.28048507488986779</v>
      </c>
      <c r="Y77" s="87">
        <f>G46</f>
        <v>0.23523687411480473</v>
      </c>
      <c r="Z77" s="88">
        <f t="shared" si="34"/>
        <v>0.19235164956740658</v>
      </c>
      <c r="AA77" s="11">
        <f>K45</f>
        <v>4.4325755066079298</v>
      </c>
      <c r="AB77" s="87">
        <f>K46</f>
        <v>3.7318393068399573</v>
      </c>
      <c r="AC77" s="88">
        <f t="shared" si="35"/>
        <v>0.18777234016577768</v>
      </c>
      <c r="AD77" s="11">
        <f>L45</f>
        <v>10.006075506607928</v>
      </c>
      <c r="AE77" s="87">
        <f>L46</f>
        <v>10.556239306839958</v>
      </c>
      <c r="AF77" s="88">
        <f t="shared" si="36"/>
        <v>-5.2117405094781119E-2</v>
      </c>
      <c r="AG77" s="90">
        <v>0.88690691108488529</v>
      </c>
    </row>
    <row r="78" spans="14:33" x14ac:dyDescent="0.25">
      <c r="N78" s="45" t="s">
        <v>83</v>
      </c>
      <c r="O78" s="11">
        <f>D48</f>
        <v>1.081</v>
      </c>
      <c r="P78" s="87">
        <f>D47</f>
        <v>3.1258999999999997</v>
      </c>
      <c r="Q78" s="88">
        <f t="shared" si="31"/>
        <v>-0.65417959627627242</v>
      </c>
      <c r="R78" s="11">
        <f>E48</f>
        <v>8.8879999999999999</v>
      </c>
      <c r="S78" s="87">
        <f>E47</f>
        <v>7.5085999999999995</v>
      </c>
      <c r="T78" s="88">
        <f t="shared" si="32"/>
        <v>0.18370934661588054</v>
      </c>
      <c r="U78" s="11">
        <f>F48</f>
        <v>4.9319918044572271</v>
      </c>
      <c r="V78" s="87">
        <f>F47</f>
        <v>4.2943881967213136</v>
      </c>
      <c r="W78" s="88">
        <f t="shared" si="33"/>
        <v>0.14847367739663409</v>
      </c>
      <c r="X78" s="11">
        <f>G48</f>
        <v>0.29737257882304624</v>
      </c>
      <c r="Y78" s="87">
        <f>G47</f>
        <v>0.27809010795681738</v>
      </c>
      <c r="Z78" s="88">
        <f t="shared" si="34"/>
        <v>6.9338931211544927E-2</v>
      </c>
      <c r="AA78" s="11">
        <f>K48</f>
        <v>5.2293643832802736</v>
      </c>
      <c r="AB78" s="87">
        <f>K47</f>
        <v>4.572478304678131</v>
      </c>
      <c r="AC78" s="88">
        <f t="shared" si="35"/>
        <v>0.14366084097765502</v>
      </c>
      <c r="AD78" s="11">
        <f>L48</f>
        <v>14.117364383280274</v>
      </c>
      <c r="AE78" s="87">
        <f>L47</f>
        <v>12.08107830467813</v>
      </c>
      <c r="AF78" s="88">
        <f t="shared" si="36"/>
        <v>0.1685516828256661</v>
      </c>
      <c r="AG78" s="90">
        <v>0.58802326064616095</v>
      </c>
    </row>
    <row r="79" spans="14:33" x14ac:dyDescent="0.25">
      <c r="N79" s="45" t="s">
        <v>84</v>
      </c>
      <c r="O79" s="11">
        <f>D49</f>
        <v>0.51539999999999997</v>
      </c>
      <c r="P79" s="87">
        <f>D50</f>
        <v>1.2892000000000001</v>
      </c>
      <c r="Q79" s="88">
        <f t="shared" si="31"/>
        <v>-0.60021718895439036</v>
      </c>
      <c r="R79" s="11">
        <f>E49</f>
        <v>6.3197999999999999</v>
      </c>
      <c r="S79" s="87">
        <f>E50</f>
        <v>8.2502999999999993</v>
      </c>
      <c r="T79" s="88">
        <f t="shared" si="32"/>
        <v>-0.2339914912185011</v>
      </c>
      <c r="U79" s="11">
        <f>F49</f>
        <v>6.0396315241072305</v>
      </c>
      <c r="V79" s="87">
        <f>F50</f>
        <v>5.5288184321347602</v>
      </c>
      <c r="W79" s="88">
        <f t="shared" si="33"/>
        <v>9.2391005102194612E-2</v>
      </c>
      <c r="X79" s="11">
        <f>G49</f>
        <v>0.46969072653215888</v>
      </c>
      <c r="Y79" s="87">
        <f>G50</f>
        <v>0.3598969808875932</v>
      </c>
      <c r="Z79" s="88">
        <f t="shared" si="34"/>
        <v>0.30506992688237528</v>
      </c>
      <c r="AA79" s="11">
        <f>K49</f>
        <v>6.5093222506393893</v>
      </c>
      <c r="AB79" s="87">
        <f>K50</f>
        <v>5.8887154130223536</v>
      </c>
      <c r="AC79" s="88">
        <f t="shared" si="35"/>
        <v>0.10538917133686249</v>
      </c>
      <c r="AD79" s="11">
        <f>L49</f>
        <v>12.829122250639388</v>
      </c>
      <c r="AE79" s="87">
        <f>L50</f>
        <v>14.139015413022351</v>
      </c>
      <c r="AF79" s="88">
        <f t="shared" si="36"/>
        <v>-9.264387399822209E-2</v>
      </c>
      <c r="AG79" s="90">
        <v>-0.69772415464918003</v>
      </c>
    </row>
    <row r="80" spans="14:33" x14ac:dyDescent="0.25">
      <c r="N80" s="46" t="s">
        <v>85</v>
      </c>
      <c r="O80" s="11">
        <f>D52</f>
        <v>1.4544000000000001</v>
      </c>
      <c r="P80" s="87">
        <f>D53</f>
        <v>2.1473999999999998</v>
      </c>
      <c r="Q80" s="88">
        <f t="shared" si="31"/>
        <v>-0.32271584241408202</v>
      </c>
      <c r="R80" s="11">
        <f>E52</f>
        <v>9.8343000000000007</v>
      </c>
      <c r="S80" s="87">
        <f>E53</f>
        <v>9.2515999999999998</v>
      </c>
      <c r="T80" s="88">
        <f>(R80-S80)/S80</f>
        <v>6.2983700116736666E-2</v>
      </c>
      <c r="U80" s="11">
        <f>F52</f>
        <v>6.8572842613503608</v>
      </c>
      <c r="V80" s="87">
        <f>F53</f>
        <v>4.0606493176648994</v>
      </c>
      <c r="W80" s="88">
        <f t="shared" si="33"/>
        <v>0.68871619411195129</v>
      </c>
      <c r="X80" s="11">
        <f>G52</f>
        <v>0.48970952418035985</v>
      </c>
      <c r="Y80" s="87">
        <f>G53</f>
        <v>0.28163472327520855</v>
      </c>
      <c r="Z80" s="88">
        <f>(X80-Y80)/Y80</f>
        <v>0.73881089123312471</v>
      </c>
      <c r="AA80" s="11">
        <f>K52</f>
        <v>7.3469937855307208</v>
      </c>
      <c r="AB80" s="87">
        <f>K53</f>
        <v>4.3422840409401076</v>
      </c>
      <c r="AC80" s="88">
        <f t="shared" si="35"/>
        <v>0.69196526902926681</v>
      </c>
      <c r="AD80" s="11">
        <f>L52</f>
        <v>17.18129378553072</v>
      </c>
      <c r="AE80" s="87">
        <f>L53</f>
        <v>13.593884040940109</v>
      </c>
      <c r="AF80" s="88">
        <f t="shared" si="36"/>
        <v>0.26389880432895885</v>
      </c>
      <c r="AG80" s="90">
        <v>0.58541681947144408</v>
      </c>
    </row>
    <row r="81" spans="16:24" x14ac:dyDescent="0.25">
      <c r="Q81" s="88"/>
    </row>
    <row r="82" spans="16:24" x14ac:dyDescent="0.25">
      <c r="T82" s="89"/>
      <c r="U82" s="89"/>
      <c r="V82" s="89"/>
    </row>
    <row r="83" spans="16:24" x14ac:dyDescent="0.25">
      <c r="P83" s="76">
        <v>-0.54761865302834944</v>
      </c>
      <c r="Q83" s="102">
        <v>-0.15199056513562606</v>
      </c>
      <c r="R83" s="101">
        <v>-0.18356793178334996</v>
      </c>
      <c r="S83" s="76">
        <v>-0.19519361027032103</v>
      </c>
      <c r="T83" s="89"/>
      <c r="U83" s="79">
        <v>-0.37669547662608038</v>
      </c>
      <c r="V83" s="79">
        <v>0.17051823518474263</v>
      </c>
      <c r="W83" s="79">
        <v>0.14194609149272011</v>
      </c>
      <c r="X83" s="79">
        <v>0.18061966240201743</v>
      </c>
    </row>
    <row r="84" spans="16:24" x14ac:dyDescent="0.25">
      <c r="P84" s="76">
        <v>-0.35382428580848896</v>
      </c>
      <c r="Q84" s="102">
        <v>-0.59522037542379891</v>
      </c>
      <c r="R84" s="101">
        <v>-0.63731643976472008</v>
      </c>
      <c r="S84" s="76">
        <v>-0.66804316680566478</v>
      </c>
      <c r="T84" s="89"/>
      <c r="U84" s="79">
        <v>0.86255060728744948</v>
      </c>
      <c r="V84" s="79">
        <v>0.28782408405478088</v>
      </c>
      <c r="W84" s="79">
        <v>0.52203427516936518</v>
      </c>
      <c r="X84" s="79">
        <v>0.45650263746076064</v>
      </c>
    </row>
    <row r="85" spans="16:24" x14ac:dyDescent="0.25">
      <c r="P85" s="76">
        <v>0.55420248804845795</v>
      </c>
      <c r="Q85" s="102">
        <v>0.43431863757091044</v>
      </c>
      <c r="R85" s="101">
        <v>0.45151086317595629</v>
      </c>
      <c r="S85" s="76">
        <v>0.49854710443643002</v>
      </c>
      <c r="T85" s="89"/>
      <c r="U85" s="79">
        <v>3.0456556588650203</v>
      </c>
      <c r="V85" s="79">
        <v>-5.5586500421326221E-2</v>
      </c>
      <c r="W85" s="79">
        <v>0.2406337151637577</v>
      </c>
      <c r="X85" s="79">
        <v>0.25528328492852753</v>
      </c>
    </row>
    <row r="86" spans="16:24" x14ac:dyDescent="0.25">
      <c r="P86" s="76">
        <v>-4.1285813184656947E-2</v>
      </c>
      <c r="Q86" s="102">
        <v>0.849606455215144</v>
      </c>
      <c r="R86" s="101">
        <v>0.86743083084185191</v>
      </c>
      <c r="S86" s="76">
        <v>0.9246065038279212</v>
      </c>
      <c r="T86" s="89"/>
      <c r="U86" s="79">
        <v>-0.42896020135283941</v>
      </c>
      <c r="V86" s="79">
        <v>-0.16780996432911283</v>
      </c>
      <c r="W86" s="79">
        <v>-0.22072858590650893</v>
      </c>
      <c r="X86" s="79">
        <v>-0.2142122573951242</v>
      </c>
    </row>
    <row r="87" spans="16:24" x14ac:dyDescent="0.25">
      <c r="P87" s="76">
        <v>-0.37168469746271005</v>
      </c>
      <c r="Q87" s="102">
        <v>-0.48879148227501096</v>
      </c>
      <c r="R87" s="101">
        <v>-0.53562889771750644</v>
      </c>
      <c r="S87" s="76">
        <v>-0.5464768427525909</v>
      </c>
      <c r="T87" s="89"/>
      <c r="U87" s="79">
        <v>-0.58701748857728064</v>
      </c>
      <c r="V87" s="79">
        <v>-0.30016031869413118</v>
      </c>
      <c r="W87" s="79">
        <v>0.15001468326189096</v>
      </c>
      <c r="X87" s="79">
        <v>-0.12091619396052283</v>
      </c>
    </row>
    <row r="88" spans="16:24" x14ac:dyDescent="0.25">
      <c r="P88" s="76">
        <v>3.8486491162307832E-2</v>
      </c>
      <c r="Q88" s="102">
        <v>-0.31794293710642935</v>
      </c>
      <c r="R88" s="101">
        <v>-0.37966208921671957</v>
      </c>
      <c r="S88" s="76">
        <v>-0.50628641399623708</v>
      </c>
      <c r="T88" s="89"/>
      <c r="U88" s="79">
        <v>-0.87519619500594525</v>
      </c>
      <c r="V88" s="79">
        <v>-0.18329816540648269</v>
      </c>
      <c r="W88" s="79">
        <v>0.18746426326828355</v>
      </c>
      <c r="X88" s="79">
        <v>0.19235164956740658</v>
      </c>
    </row>
    <row r="89" spans="16:24" x14ac:dyDescent="0.25">
      <c r="P89" s="76">
        <v>5.8507586016939249E-3</v>
      </c>
      <c r="Q89" s="102">
        <v>-3.7686022142721029E-2</v>
      </c>
      <c r="R89" s="101">
        <v>-0.17518237542247603</v>
      </c>
      <c r="S89" s="76">
        <v>-0.21932285347228794</v>
      </c>
      <c r="T89" s="89"/>
      <c r="U89" s="79">
        <v>-0.65417959627627242</v>
      </c>
      <c r="V89" s="79">
        <v>0.18370934661588054</v>
      </c>
      <c r="W89" s="79">
        <v>0.14847367739663409</v>
      </c>
      <c r="X89" s="79">
        <v>6.9338931211544927E-2</v>
      </c>
    </row>
    <row r="90" spans="16:24" x14ac:dyDescent="0.25">
      <c r="P90" s="76">
        <v>-0.24124744912287269</v>
      </c>
      <c r="Q90" s="102">
        <v>0.24407114624505924</v>
      </c>
      <c r="R90" s="101">
        <v>0.33148039365666426</v>
      </c>
      <c r="S90" s="76">
        <v>0.38197141359573233</v>
      </c>
      <c r="T90" s="89"/>
      <c r="U90" s="79">
        <v>-0.60021718895439036</v>
      </c>
      <c r="V90" s="79">
        <v>-0.2339914912185011</v>
      </c>
      <c r="W90" s="79">
        <v>9.2391005102194612E-2</v>
      </c>
      <c r="X90" s="79">
        <v>0.30506992688237528</v>
      </c>
    </row>
    <row r="91" spans="16:24" x14ac:dyDescent="0.25">
      <c r="P91" s="76">
        <v>-3.1941816752245383E-4</v>
      </c>
      <c r="Q91" s="102">
        <v>0.64991663312826986</v>
      </c>
      <c r="R91" s="101">
        <v>0.77610565761878803</v>
      </c>
      <c r="S91" s="76">
        <v>1.0775013302402989</v>
      </c>
      <c r="T91" s="89"/>
      <c r="U91" s="79">
        <v>-0.32271584241408202</v>
      </c>
      <c r="V91" s="79">
        <v>6.2983700116736666E-2</v>
      </c>
      <c r="W91" s="79">
        <v>0.68871619411195129</v>
      </c>
      <c r="X91" s="79">
        <v>0.73881089123312471</v>
      </c>
    </row>
    <row r="92" spans="16:24" x14ac:dyDescent="0.25">
      <c r="P92" s="76">
        <v>-0.17633062235484556</v>
      </c>
      <c r="Q92" s="102">
        <v>-9.9984104275949975E-2</v>
      </c>
      <c r="R92" s="101">
        <v>0.23023050127293651</v>
      </c>
      <c r="S92" s="76">
        <v>0.16781718326223696</v>
      </c>
    </row>
    <row r="93" spans="16:24" x14ac:dyDescent="0.25">
      <c r="P93" s="76">
        <v>-0.15349628580526503</v>
      </c>
      <c r="Q93" s="102">
        <v>-3.2713837886251804E-2</v>
      </c>
      <c r="R93" s="101">
        <v>-0.15743522935877818</v>
      </c>
      <c r="S93" s="76">
        <v>-0.21328231594690392</v>
      </c>
    </row>
  </sheetData>
  <mergeCells count="12">
    <mergeCell ref="AD69:AF69"/>
    <mergeCell ref="O55:Q55"/>
    <mergeCell ref="R55:T55"/>
    <mergeCell ref="U55:W55"/>
    <mergeCell ref="X55:Z55"/>
    <mergeCell ref="AA55:AC55"/>
    <mergeCell ref="AD55:AF55"/>
    <mergeCell ref="O69:Q69"/>
    <mergeCell ref="R69:T69"/>
    <mergeCell ref="U69:W69"/>
    <mergeCell ref="X69:Z69"/>
    <mergeCell ref="AA69:AC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7E6-08BD-4F62-ACE6-947BF8D3C4D0}">
  <dimension ref="B2:X52"/>
  <sheetViews>
    <sheetView topLeftCell="J1" zoomScale="130" zoomScaleNormal="130" workbookViewId="0">
      <selection activeCell="W34" sqref="W34"/>
    </sheetView>
  </sheetViews>
  <sheetFormatPr defaultRowHeight="15" x14ac:dyDescent="0.25"/>
  <cols>
    <col min="3" max="3" width="12.5703125" customWidth="1"/>
    <col min="4" max="4" width="15.28515625" customWidth="1"/>
    <col min="5" max="5" width="12.42578125" customWidth="1"/>
    <col min="8" max="8" width="14.28515625" customWidth="1"/>
    <col min="9" max="9" width="12.7109375" customWidth="1"/>
    <col min="15" max="15" width="15.42578125" customWidth="1"/>
    <col min="16" max="16" width="16.140625" customWidth="1"/>
    <col min="17" max="17" width="13" customWidth="1"/>
    <col min="18" max="19" width="10.7109375" customWidth="1"/>
    <col min="20" max="20" width="12.7109375" customWidth="1"/>
    <col min="21" max="21" width="11.85546875" customWidth="1"/>
  </cols>
  <sheetData>
    <row r="2" spans="2:24" ht="15.75" x14ac:dyDescent="0.25">
      <c r="B2" s="85" t="s">
        <v>47</v>
      </c>
      <c r="C2" s="35" t="s">
        <v>18</v>
      </c>
      <c r="D2" s="36" t="s">
        <v>19</v>
      </c>
      <c r="E2" s="36" t="s">
        <v>20</v>
      </c>
      <c r="F2" s="37" t="s">
        <v>21</v>
      </c>
      <c r="G2" s="37" t="s">
        <v>22</v>
      </c>
      <c r="H2" s="50" t="s">
        <v>46</v>
      </c>
      <c r="I2" s="78" t="s">
        <v>70</v>
      </c>
      <c r="J2" s="1" t="s">
        <v>14</v>
      </c>
      <c r="K2" s="85" t="s">
        <v>73</v>
      </c>
      <c r="L2" s="85" t="s">
        <v>74</v>
      </c>
      <c r="N2" s="85" t="s">
        <v>47</v>
      </c>
      <c r="O2" s="35" t="s">
        <v>100</v>
      </c>
      <c r="P2" s="36" t="s">
        <v>19</v>
      </c>
      <c r="Q2" s="36" t="s">
        <v>20</v>
      </c>
      <c r="R2" s="37" t="s">
        <v>21</v>
      </c>
      <c r="S2" s="37" t="s">
        <v>22</v>
      </c>
      <c r="T2" s="50" t="s">
        <v>46</v>
      </c>
      <c r="U2" s="78" t="s">
        <v>70</v>
      </c>
      <c r="V2" s="1" t="s">
        <v>14</v>
      </c>
      <c r="W2" s="85" t="s">
        <v>73</v>
      </c>
      <c r="X2" s="85" t="s">
        <v>74</v>
      </c>
    </row>
    <row r="3" spans="2:24" ht="15.75" x14ac:dyDescent="0.25">
      <c r="B3" s="38" t="s">
        <v>23</v>
      </c>
      <c r="C3" s="39">
        <v>47.014299999999999</v>
      </c>
      <c r="D3" s="48">
        <v>30.169900000000002</v>
      </c>
      <c r="E3" s="48">
        <v>15.686499999999999</v>
      </c>
      <c r="F3" s="26">
        <v>2.1642984735935578</v>
      </c>
      <c r="G3" s="26">
        <v>0.16000831182380926</v>
      </c>
      <c r="H3" s="49">
        <v>4.4239491495114969</v>
      </c>
      <c r="I3" s="82">
        <v>2.0798887249987836</v>
      </c>
      <c r="J3" s="12">
        <v>0.22851828638601948</v>
      </c>
      <c r="K3" s="10">
        <f t="shared" ref="K3:K25" si="0">F3+G3</f>
        <v>2.3243067854173671</v>
      </c>
      <c r="L3" s="10">
        <f>SUM(E3:G3)</f>
        <v>18.010806785417365</v>
      </c>
      <c r="N3" s="38" t="s">
        <v>93</v>
      </c>
      <c r="O3" s="10">
        <f>SUM(C3:C6)</f>
        <v>118.602</v>
      </c>
      <c r="P3" s="10">
        <f t="shared" ref="P3:U3" si="1">SUM(D3:D6)</f>
        <v>66.285700000000006</v>
      </c>
      <c r="Q3" s="10">
        <f t="shared" si="1"/>
        <v>47.675600000000003</v>
      </c>
      <c r="R3" s="10">
        <f t="shared" si="1"/>
        <v>6.3945218102188637</v>
      </c>
      <c r="S3" s="10">
        <f t="shared" si="1"/>
        <v>0.46143496599905198</v>
      </c>
      <c r="T3" s="10">
        <f t="shared" si="1"/>
        <v>16.454103341803158</v>
      </c>
      <c r="U3" s="10">
        <f t="shared" si="1"/>
        <v>4.7382071366034531</v>
      </c>
      <c r="V3" s="10">
        <f>J3</f>
        <v>0.22851828638601948</v>
      </c>
      <c r="W3" s="10">
        <f>SUM(K3:K6)</f>
        <v>6.8559567762179157</v>
      </c>
      <c r="X3" s="10">
        <f>SUM(L3:L6)</f>
        <v>54.531556776217911</v>
      </c>
    </row>
    <row r="4" spans="2:24" ht="15.75" x14ac:dyDescent="0.25">
      <c r="B4" s="38" t="s">
        <v>35</v>
      </c>
      <c r="C4" s="47">
        <v>27.528300000000002</v>
      </c>
      <c r="D4" s="48">
        <v>13.648300000000001</v>
      </c>
      <c r="E4" s="48">
        <v>13.302300000000001</v>
      </c>
      <c r="F4" s="26">
        <v>1.7670026790341271</v>
      </c>
      <c r="G4" s="26">
        <v>0.12877571176566063</v>
      </c>
      <c r="H4" s="49">
        <v>2.7755520126882245</v>
      </c>
      <c r="I4" s="82">
        <v>0.76406228470885251</v>
      </c>
      <c r="J4" s="12">
        <v>0.22851828638601948</v>
      </c>
      <c r="K4" s="10">
        <f t="shared" si="0"/>
        <v>1.8957783907997878</v>
      </c>
      <c r="L4" s="10">
        <f t="shared" ref="L4:L25" si="2">SUM(E4:G4)</f>
        <v>15.198078390799788</v>
      </c>
      <c r="N4" s="41" t="s">
        <v>94</v>
      </c>
      <c r="O4" s="10">
        <f>SUM(C7:C8)</f>
        <v>119.1827</v>
      </c>
      <c r="P4" s="10">
        <f t="shared" ref="P4:X4" si="3">SUM(D7:D8)</f>
        <v>76.829900000000009</v>
      </c>
      <c r="Q4" s="10">
        <f t="shared" si="3"/>
        <v>41.1524</v>
      </c>
      <c r="R4" s="10">
        <f t="shared" si="3"/>
        <v>4.4008830748323033</v>
      </c>
      <c r="S4" s="10">
        <f t="shared" si="3"/>
        <v>0.33076718427264784</v>
      </c>
      <c r="T4" s="10">
        <f t="shared" si="3"/>
        <v>6.9536598214216321</v>
      </c>
      <c r="U4" s="10">
        <f t="shared" si="3"/>
        <v>4.0004666801549567</v>
      </c>
      <c r="V4" s="10">
        <f>J7</f>
        <v>-0.3027637470411495</v>
      </c>
      <c r="W4" s="10">
        <f t="shared" si="3"/>
        <v>4.731650259104951</v>
      </c>
      <c r="X4" s="10">
        <f t="shared" si="3"/>
        <v>45.884050259104953</v>
      </c>
    </row>
    <row r="5" spans="2:24" ht="15.75" x14ac:dyDescent="0.25">
      <c r="B5" s="38" t="s">
        <v>36</v>
      </c>
      <c r="C5" s="47">
        <v>14.5052</v>
      </c>
      <c r="D5" s="48">
        <v>8.8192000000000004</v>
      </c>
      <c r="E5" s="48">
        <v>5.3845000000000001</v>
      </c>
      <c r="F5" s="26">
        <v>0.65559581388507215</v>
      </c>
      <c r="G5" s="26">
        <v>4.3028917050452489E-2</v>
      </c>
      <c r="H5" s="49">
        <v>5.5875308025021084</v>
      </c>
      <c r="I5" s="82">
        <v>0.81048251796453585</v>
      </c>
      <c r="J5" s="12">
        <v>0.22851828638601948</v>
      </c>
      <c r="K5" s="10">
        <f>F5+G5</f>
        <v>0.69862473093552468</v>
      </c>
      <c r="L5" s="10">
        <f t="shared" si="2"/>
        <v>6.0831247309355243</v>
      </c>
      <c r="N5" s="42" t="s">
        <v>95</v>
      </c>
      <c r="O5" s="10">
        <f>SUM(C9:C10)</f>
        <v>86.096900000000005</v>
      </c>
      <c r="P5" s="10">
        <f t="shared" ref="P5:X5" si="4">SUM(D9:D10)</f>
        <v>52.908199999999994</v>
      </c>
      <c r="Q5" s="10">
        <f t="shared" si="4"/>
        <v>31.642599999999998</v>
      </c>
      <c r="R5" s="10">
        <f t="shared" si="4"/>
        <v>4.6189273679737459</v>
      </c>
      <c r="S5" s="10">
        <f t="shared" si="4"/>
        <v>0.35360485826900262</v>
      </c>
      <c r="T5" s="10">
        <f t="shared" si="4"/>
        <v>7.9242763005074526</v>
      </c>
      <c r="U5" s="10">
        <f t="shared" si="4"/>
        <v>3.3447550485447923</v>
      </c>
      <c r="V5" s="10">
        <f>J9</f>
        <v>-9.3318329100743891E-2</v>
      </c>
      <c r="W5" s="10">
        <f t="shared" si="4"/>
        <v>4.9725322262427483</v>
      </c>
      <c r="X5" s="10">
        <f t="shared" si="4"/>
        <v>36.61513222624275</v>
      </c>
    </row>
    <row r="6" spans="2:24" ht="15.75" x14ac:dyDescent="0.25">
      <c r="B6" s="38" t="s">
        <v>24</v>
      </c>
      <c r="C6" s="39">
        <v>29.554200000000002</v>
      </c>
      <c r="D6" s="48">
        <v>13.648300000000001</v>
      </c>
      <c r="E6" s="48">
        <v>13.302300000000001</v>
      </c>
      <c r="F6" s="26">
        <v>1.8076248437061064</v>
      </c>
      <c r="G6" s="26">
        <v>0.12962202535912964</v>
      </c>
      <c r="H6" s="49">
        <v>3.6670713771013288</v>
      </c>
      <c r="I6" s="82">
        <v>1.0837736089312811</v>
      </c>
      <c r="J6" s="12">
        <v>0.22851828638601948</v>
      </c>
      <c r="K6" s="10">
        <f t="shared" si="0"/>
        <v>1.937246869065236</v>
      </c>
      <c r="L6" s="10">
        <f>SUM(E6:G6)</f>
        <v>15.239546869065236</v>
      </c>
      <c r="N6" s="43" t="s">
        <v>96</v>
      </c>
      <c r="O6" s="10">
        <f>SUM(C11:C14)</f>
        <v>138.27959999999999</v>
      </c>
      <c r="P6" s="10">
        <f t="shared" ref="P6:X6" si="5">SUM(D11:D14)</f>
        <v>80.973100000000002</v>
      </c>
      <c r="Q6" s="10">
        <f t="shared" si="5"/>
        <v>53.940799999999996</v>
      </c>
      <c r="R6" s="10">
        <f t="shared" si="5"/>
        <v>10.110304573396807</v>
      </c>
      <c r="S6" s="10">
        <f t="shared" si="5"/>
        <v>0.79725793556526514</v>
      </c>
      <c r="T6" s="10">
        <f t="shared" si="5"/>
        <v>16.84735686982031</v>
      </c>
      <c r="U6" s="10">
        <f t="shared" si="5"/>
        <v>5.4434028374560341</v>
      </c>
      <c r="V6" s="10">
        <f>J12</f>
        <v>5.0766638815107075E-2</v>
      </c>
      <c r="W6" s="10">
        <f t="shared" si="5"/>
        <v>10.907562508962069</v>
      </c>
      <c r="X6" s="10">
        <f t="shared" si="5"/>
        <v>64.848362508962069</v>
      </c>
    </row>
    <row r="7" spans="2:24" ht="15.75" x14ac:dyDescent="0.25">
      <c r="B7" s="41" t="s">
        <v>25</v>
      </c>
      <c r="C7" s="39">
        <v>47.488500000000002</v>
      </c>
      <c r="D7" s="48">
        <v>30.079799999999999</v>
      </c>
      <c r="E7" s="48">
        <v>16.905100000000001</v>
      </c>
      <c r="F7" s="26">
        <v>1.7951717616012994</v>
      </c>
      <c r="G7" s="26">
        <v>0.13238380964895011</v>
      </c>
      <c r="H7" s="49">
        <v>4.0688932752810745</v>
      </c>
      <c r="I7" s="82">
        <v>1.9322563830318531</v>
      </c>
      <c r="J7" s="13">
        <v>-0.3027637470411495</v>
      </c>
      <c r="K7" s="10">
        <f t="shared" si="0"/>
        <v>1.9275555712502495</v>
      </c>
      <c r="L7" s="10">
        <f t="shared" si="2"/>
        <v>18.83265557125025</v>
      </c>
      <c r="N7" s="44" t="s">
        <v>97</v>
      </c>
      <c r="O7" s="10">
        <f>SUM(C15:C18)</f>
        <v>187.27360000000002</v>
      </c>
      <c r="P7" s="10">
        <f t="shared" ref="P7:X7" si="6">SUM(D15:D18)</f>
        <v>124.965</v>
      </c>
      <c r="Q7" s="10">
        <f t="shared" si="6"/>
        <v>59.562000000000005</v>
      </c>
      <c r="R7" s="10">
        <f t="shared" si="6"/>
        <v>10.340993285917506</v>
      </c>
      <c r="S7" s="10">
        <f t="shared" si="6"/>
        <v>0.87156166010719427</v>
      </c>
      <c r="T7" s="10">
        <f t="shared" si="6"/>
        <v>10.870821680720647</v>
      </c>
      <c r="U7" s="10">
        <f t="shared" si="6"/>
        <v>4.5852174117868119</v>
      </c>
      <c r="V7" s="10">
        <f>J15</f>
        <v>-3.8520880931257544E-2</v>
      </c>
      <c r="W7" s="10">
        <f t="shared" si="6"/>
        <v>11.212554946024699</v>
      </c>
      <c r="X7" s="10">
        <f t="shared" si="6"/>
        <v>70.774554946024708</v>
      </c>
    </row>
    <row r="8" spans="2:24" ht="15.75" x14ac:dyDescent="0.25">
      <c r="B8" s="41" t="s">
        <v>37</v>
      </c>
      <c r="C8" s="47">
        <v>71.694199999999995</v>
      </c>
      <c r="D8" s="48">
        <v>46.750100000000003</v>
      </c>
      <c r="E8" s="48">
        <v>24.247299999999999</v>
      </c>
      <c r="F8" s="26">
        <v>2.6057113132310041</v>
      </c>
      <c r="G8" s="26">
        <v>0.19838337462369771</v>
      </c>
      <c r="H8" s="49">
        <v>2.8847665461405576</v>
      </c>
      <c r="I8" s="82">
        <v>2.0682102971231036</v>
      </c>
      <c r="J8" s="13">
        <v>-0.3027637470411495</v>
      </c>
      <c r="K8" s="10">
        <f t="shared" si="0"/>
        <v>2.8040946878547017</v>
      </c>
      <c r="L8" s="10">
        <f t="shared" si="2"/>
        <v>27.051394687854703</v>
      </c>
      <c r="N8" s="45" t="s">
        <v>98</v>
      </c>
      <c r="O8" s="10">
        <f>SUM(C19:C22)</f>
        <v>78.952000000000012</v>
      </c>
      <c r="P8" s="10">
        <f t="shared" ref="P8:X8" si="7">SUM(D19:D22)</f>
        <v>51.254999999999995</v>
      </c>
      <c r="Q8" s="10">
        <f t="shared" si="7"/>
        <v>25.779999999999998</v>
      </c>
      <c r="R8" s="10">
        <f t="shared" si="7"/>
        <v>4.271705040568901</v>
      </c>
      <c r="S8" s="10">
        <f t="shared" si="7"/>
        <v>0.27218016672917306</v>
      </c>
      <c r="T8" s="10">
        <f t="shared" si="7"/>
        <v>15.884163007734756</v>
      </c>
      <c r="U8" s="10">
        <f t="shared" si="7"/>
        <v>2.9874622678909315</v>
      </c>
      <c r="V8" s="10">
        <f>J20</f>
        <v>-6.340384840026668E-2</v>
      </c>
      <c r="W8" s="10">
        <f t="shared" si="7"/>
        <v>4.5438852072980751</v>
      </c>
      <c r="X8" s="10">
        <f t="shared" si="7"/>
        <v>30.323885207298073</v>
      </c>
    </row>
    <row r="9" spans="2:24" ht="15.75" x14ac:dyDescent="0.25">
      <c r="B9" s="42" t="s">
        <v>38</v>
      </c>
      <c r="C9" s="47">
        <v>47.312199999999997</v>
      </c>
      <c r="D9" s="48">
        <v>25.8965</v>
      </c>
      <c r="E9" s="48">
        <v>20.538399999999999</v>
      </c>
      <c r="F9" s="26">
        <v>3.0081030306286425</v>
      </c>
      <c r="G9" s="26">
        <v>0.23269804300815269</v>
      </c>
      <c r="H9" s="49">
        <v>3.1820376220683517</v>
      </c>
      <c r="I9" s="82">
        <v>1.5054920038282225</v>
      </c>
      <c r="J9" s="14">
        <v>-9.3318329100743891E-2</v>
      </c>
      <c r="K9" s="10">
        <f t="shared" si="0"/>
        <v>3.2408010736367951</v>
      </c>
      <c r="L9" s="10">
        <f t="shared" si="2"/>
        <v>23.779201073636795</v>
      </c>
      <c r="N9" s="46" t="s">
        <v>99</v>
      </c>
      <c r="O9" s="10">
        <f>SUM(C23:C25)</f>
        <v>90.298900000000003</v>
      </c>
      <c r="P9" s="10">
        <f t="shared" ref="P9:X9" si="8">SUM(D23:D25)</f>
        <v>52.313200000000002</v>
      </c>
      <c r="Q9" s="10">
        <f t="shared" si="8"/>
        <v>36.108200000000004</v>
      </c>
      <c r="R9" s="10">
        <f t="shared" si="8"/>
        <v>4.7877457384865849</v>
      </c>
      <c r="S9" s="10">
        <f t="shared" si="8"/>
        <v>0.3246128726318751</v>
      </c>
      <c r="T9" s="10">
        <f t="shared" si="8"/>
        <v>9.5645102109602398</v>
      </c>
      <c r="U9" s="10">
        <f t="shared" si="8"/>
        <v>2.8552510109547047</v>
      </c>
      <c r="V9" s="10">
        <f>J24</f>
        <v>-3.2730377491297959E-2</v>
      </c>
      <c r="W9" s="10">
        <f t="shared" si="8"/>
        <v>5.1123586111184602</v>
      </c>
      <c r="X9" s="10">
        <f t="shared" si="8"/>
        <v>41.220558611118463</v>
      </c>
    </row>
    <row r="10" spans="2:24" ht="15.75" x14ac:dyDescent="0.25">
      <c r="B10" s="42" t="s">
        <v>26</v>
      </c>
      <c r="C10" s="39">
        <v>38.784700000000001</v>
      </c>
      <c r="D10" s="48">
        <v>27.011699999999998</v>
      </c>
      <c r="E10" s="48">
        <v>11.104199999999999</v>
      </c>
      <c r="F10" s="26">
        <v>1.6108243373451037</v>
      </c>
      <c r="G10" s="26">
        <v>0.12090681526084991</v>
      </c>
      <c r="H10" s="49">
        <v>4.7422386784391009</v>
      </c>
      <c r="I10" s="82">
        <v>1.8392630447165701</v>
      </c>
      <c r="J10" s="14">
        <v>-9.3318329100743891E-2</v>
      </c>
      <c r="K10" s="10">
        <f t="shared" si="0"/>
        <v>1.7317311526059536</v>
      </c>
      <c r="L10" s="10">
        <f t="shared" si="2"/>
        <v>12.835931152605953</v>
      </c>
    </row>
    <row r="11" spans="2:24" ht="15.75" x14ac:dyDescent="0.25">
      <c r="B11" s="43" t="s">
        <v>27</v>
      </c>
      <c r="C11" s="39">
        <v>54.746600000000001</v>
      </c>
      <c r="D11" s="40">
        <v>32.3613</v>
      </c>
      <c r="E11" s="40">
        <v>21.376599999999996</v>
      </c>
      <c r="F11" s="26">
        <v>4.0674559942692206</v>
      </c>
      <c r="G11" s="26">
        <v>0.32174543062421551</v>
      </c>
      <c r="H11" s="49">
        <v>3.2623889240190871</v>
      </c>
      <c r="I11" s="82">
        <v>1.7860470146770338</v>
      </c>
      <c r="J11" s="15">
        <v>5.0766638815107075E-2</v>
      </c>
      <c r="K11" s="10">
        <f t="shared" si="0"/>
        <v>4.3892014248934359</v>
      </c>
      <c r="L11" s="10">
        <f t="shared" si="2"/>
        <v>25.765801424893432</v>
      </c>
      <c r="N11" s="85" t="s">
        <v>52</v>
      </c>
      <c r="O11" s="35" t="s">
        <v>100</v>
      </c>
      <c r="P11" s="36" t="s">
        <v>19</v>
      </c>
      <c r="Q11" s="36" t="s">
        <v>20</v>
      </c>
      <c r="R11" s="37" t="s">
        <v>21</v>
      </c>
      <c r="S11" s="37" t="s">
        <v>22</v>
      </c>
      <c r="T11" s="50" t="s">
        <v>46</v>
      </c>
      <c r="U11" s="78" t="s">
        <v>70</v>
      </c>
      <c r="V11" s="1" t="s">
        <v>14</v>
      </c>
      <c r="W11" s="85" t="s">
        <v>73</v>
      </c>
      <c r="X11" s="85" t="s">
        <v>74</v>
      </c>
    </row>
    <row r="12" spans="2:24" ht="15.75" x14ac:dyDescent="0.25">
      <c r="B12" s="43" t="s">
        <v>39</v>
      </c>
      <c r="C12" s="47">
        <v>31.810600000000001</v>
      </c>
      <c r="D12" s="40">
        <v>20.333100000000002</v>
      </c>
      <c r="E12" s="40">
        <v>10.927899999999999</v>
      </c>
      <c r="F12" s="26">
        <v>1.8888090235443336</v>
      </c>
      <c r="G12" s="26">
        <v>0.14591900352662143</v>
      </c>
      <c r="H12" s="49">
        <v>2.661482503449196</v>
      </c>
      <c r="I12" s="82">
        <v>0.84663355324221001</v>
      </c>
      <c r="J12" s="15">
        <v>5.0766638815107075E-2</v>
      </c>
      <c r="K12" s="10">
        <f t="shared" si="0"/>
        <v>2.0347280270709551</v>
      </c>
      <c r="L12" s="10">
        <f t="shared" si="2"/>
        <v>12.962628027070954</v>
      </c>
      <c r="N12" s="38" t="s">
        <v>93</v>
      </c>
      <c r="O12" s="10">
        <f>SUM(C31:C34)</f>
        <v>49.0929</v>
      </c>
      <c r="P12" s="10">
        <f t="shared" ref="P12:U12" si="9">SUM(D31:D34)</f>
        <v>5.4013000000000009</v>
      </c>
      <c r="Q12" s="10">
        <f t="shared" si="9"/>
        <v>36.505980000000001</v>
      </c>
      <c r="R12" s="10">
        <f t="shared" si="9"/>
        <v>18.825438132578448</v>
      </c>
      <c r="S12" s="10">
        <f t="shared" si="9"/>
        <v>1.0513331817737281</v>
      </c>
      <c r="T12" s="10">
        <f t="shared" si="9"/>
        <v>113.03922815756282</v>
      </c>
      <c r="U12" s="10">
        <f t="shared" si="9"/>
        <v>14.073680244681615</v>
      </c>
      <c r="V12" s="10">
        <f>J31</f>
        <v>-0.10058679002726996</v>
      </c>
      <c r="W12" s="10">
        <f>SUM(K31:K34)</f>
        <v>19.876771314352172</v>
      </c>
      <c r="X12" s="10">
        <f>SUM(L31:L34)</f>
        <v>56.382751314352177</v>
      </c>
    </row>
    <row r="13" spans="2:24" ht="15.75" x14ac:dyDescent="0.25">
      <c r="B13" s="43" t="s">
        <v>40</v>
      </c>
      <c r="C13" s="47">
        <v>24.152100000000001</v>
      </c>
      <c r="D13" s="40">
        <v>14.4063</v>
      </c>
      <c r="E13" s="40">
        <v>8.773299999999999</v>
      </c>
      <c r="F13" s="26">
        <v>1.5903523592655615</v>
      </c>
      <c r="G13" s="26">
        <v>0.1089397532643475</v>
      </c>
      <c r="H13" s="49">
        <v>5.8778139774147498</v>
      </c>
      <c r="I13" s="82">
        <v>1.419615509639188</v>
      </c>
      <c r="J13" s="15">
        <v>5.0766638815107075E-2</v>
      </c>
      <c r="K13" s="10">
        <f t="shared" si="0"/>
        <v>1.699292112529909</v>
      </c>
      <c r="L13" s="10">
        <f t="shared" si="2"/>
        <v>10.47259211252991</v>
      </c>
      <c r="N13" s="41" t="s">
        <v>94</v>
      </c>
      <c r="O13" s="10">
        <f>SUM(C35:C36)</f>
        <v>25.439</v>
      </c>
      <c r="P13" s="10">
        <f t="shared" ref="P13:X13" si="10">SUM(D35:D36)</f>
        <v>7.8686999999999996</v>
      </c>
      <c r="Q13" s="10">
        <f t="shared" si="10"/>
        <v>13.6142</v>
      </c>
      <c r="R13" s="10">
        <f t="shared" si="10"/>
        <v>7.176547318266782</v>
      </c>
      <c r="S13" s="10">
        <f t="shared" si="10"/>
        <v>0.42182159798996577</v>
      </c>
      <c r="T13" s="10">
        <f t="shared" si="10"/>
        <v>34.826069312987883</v>
      </c>
      <c r="U13" s="10">
        <f t="shared" si="10"/>
        <v>4.1336997525663834</v>
      </c>
      <c r="V13" s="10">
        <f>J35</f>
        <v>-0.32001589401318453</v>
      </c>
      <c r="W13" s="10">
        <f t="shared" si="10"/>
        <v>7.5983689162567476</v>
      </c>
      <c r="X13" s="10">
        <f t="shared" si="10"/>
        <v>21.21256891625675</v>
      </c>
    </row>
    <row r="14" spans="2:24" ht="15.75" x14ac:dyDescent="0.25">
      <c r="B14" s="43" t="s">
        <v>28</v>
      </c>
      <c r="C14" s="39">
        <v>27.5703</v>
      </c>
      <c r="D14" s="40">
        <v>13.872400000000001</v>
      </c>
      <c r="E14" s="40">
        <v>12.863</v>
      </c>
      <c r="F14" s="26">
        <v>2.5636871963176899</v>
      </c>
      <c r="G14" s="26">
        <v>0.22065374815008071</v>
      </c>
      <c r="H14" s="49">
        <v>5.0456714649372758</v>
      </c>
      <c r="I14" s="82">
        <v>1.3911067598976019</v>
      </c>
      <c r="J14" s="15">
        <v>5.0766638815107075E-2</v>
      </c>
      <c r="K14" s="10">
        <f t="shared" si="0"/>
        <v>2.7843409444677705</v>
      </c>
      <c r="L14" s="10">
        <f t="shared" si="2"/>
        <v>15.647340944467771</v>
      </c>
      <c r="N14" s="42" t="s">
        <v>95</v>
      </c>
      <c r="O14" s="10">
        <f>SUM(C37:C38)</f>
        <v>23.939299999999999</v>
      </c>
      <c r="P14" s="10">
        <f t="shared" ref="P14:X14" si="11">SUM(D37:D38)</f>
        <v>4.9214000000000002</v>
      </c>
      <c r="Q14" s="10">
        <f t="shared" si="11"/>
        <v>14.783899999999999</v>
      </c>
      <c r="R14" s="10">
        <f t="shared" si="11"/>
        <v>8.04575415286061</v>
      </c>
      <c r="S14" s="10">
        <f t="shared" si="11"/>
        <v>0.53770061133441172</v>
      </c>
      <c r="T14" s="10">
        <f t="shared" si="11"/>
        <v>32.599454435724226</v>
      </c>
      <c r="U14" s="10">
        <f t="shared" si="11"/>
        <v>4.8679823664056237</v>
      </c>
      <c r="V14" s="10">
        <f>J38</f>
        <v>-0.3029856615539851</v>
      </c>
      <c r="W14" s="10">
        <f t="shared" si="11"/>
        <v>8.5834547641950216</v>
      </c>
      <c r="X14" s="10">
        <f t="shared" si="11"/>
        <v>23.367354764195021</v>
      </c>
    </row>
    <row r="15" spans="2:24" ht="15.75" x14ac:dyDescent="0.25">
      <c r="B15" s="44" t="s">
        <v>29</v>
      </c>
      <c r="C15" s="39">
        <v>63.384900000000002</v>
      </c>
      <c r="D15" s="40">
        <v>43.567</v>
      </c>
      <c r="E15" s="40">
        <v>18.895600000000002</v>
      </c>
      <c r="F15" s="26">
        <v>3.6723632263988888</v>
      </c>
      <c r="G15" s="26">
        <v>0.32472434373056097</v>
      </c>
      <c r="H15" s="49">
        <v>2.477530426605429</v>
      </c>
      <c r="I15" s="82">
        <v>1.5703801833734246</v>
      </c>
      <c r="J15" s="16">
        <v>-3.8520880931257544E-2</v>
      </c>
      <c r="K15" s="10">
        <f t="shared" si="0"/>
        <v>3.9970875701294499</v>
      </c>
      <c r="L15" s="10">
        <f t="shared" si="2"/>
        <v>22.892687570129453</v>
      </c>
      <c r="N15" s="43" t="s">
        <v>96</v>
      </c>
      <c r="O15" s="10">
        <f>SUM(C39:C42)</f>
        <v>63.398600000000002</v>
      </c>
      <c r="P15" s="10">
        <f t="shared" ref="P15:X15" si="12">SUM(D39:D42)</f>
        <v>18.955300000000001</v>
      </c>
      <c r="Q15" s="10">
        <f t="shared" si="12"/>
        <v>32.6922</v>
      </c>
      <c r="R15" s="10">
        <f t="shared" si="12"/>
        <v>23.488831984777807</v>
      </c>
      <c r="S15" s="10">
        <f t="shared" si="12"/>
        <v>1.822169606806523</v>
      </c>
      <c r="T15" s="10">
        <f t="shared" si="12"/>
        <v>55.001140251356354</v>
      </c>
      <c r="U15" s="10">
        <f t="shared" si="12"/>
        <v>8.8961637662967004</v>
      </c>
      <c r="V15" s="10">
        <f>J40</f>
        <v>0.11743877238132332</v>
      </c>
      <c r="W15" s="10">
        <f t="shared" si="12"/>
        <v>25.311001591584326</v>
      </c>
      <c r="X15" s="10">
        <f t="shared" si="12"/>
        <v>58.003201591584322</v>
      </c>
    </row>
    <row r="16" spans="2:24" ht="15.75" x14ac:dyDescent="0.25">
      <c r="B16" s="44" t="s">
        <v>41</v>
      </c>
      <c r="C16" s="47">
        <v>62.840499999999999</v>
      </c>
      <c r="D16" s="40">
        <v>43.821899999999999</v>
      </c>
      <c r="E16" s="40">
        <v>18.183500000000002</v>
      </c>
      <c r="F16" s="26">
        <v>3.0290299129841833</v>
      </c>
      <c r="G16" s="26">
        <v>0.25350487407165828</v>
      </c>
      <c r="H16" s="49">
        <v>1.3274442882954836</v>
      </c>
      <c r="I16" s="82">
        <v>0.83417262798632341</v>
      </c>
      <c r="J16" s="16">
        <v>-3.8520880931257544E-2</v>
      </c>
      <c r="K16" s="10">
        <f t="shared" si="0"/>
        <v>3.2825347870558415</v>
      </c>
      <c r="L16" s="10">
        <f t="shared" si="2"/>
        <v>21.466034787055843</v>
      </c>
      <c r="N16" s="44" t="s">
        <v>97</v>
      </c>
      <c r="O16" s="10">
        <f>SUM(C43:C44)</f>
        <v>26.476999999999997</v>
      </c>
      <c r="P16" s="10">
        <f t="shared" ref="P16:X16" si="13">SUM(D43:D44)</f>
        <v>4.2991999999999999</v>
      </c>
      <c r="Q16" s="10">
        <f t="shared" si="13"/>
        <v>16.667400000000001</v>
      </c>
      <c r="R16" s="10">
        <f t="shared" si="13"/>
        <v>9.8650712658596724</v>
      </c>
      <c r="S16" s="10">
        <f t="shared" si="13"/>
        <v>0.67270481300819962</v>
      </c>
      <c r="T16" s="10">
        <f t="shared" si="13"/>
        <v>31.786512534366118</v>
      </c>
      <c r="U16" s="10">
        <f t="shared" si="13"/>
        <v>3.7156582703123351</v>
      </c>
      <c r="V16" s="10">
        <f>J45</f>
        <v>-4.5718099286610456E-2</v>
      </c>
      <c r="W16" s="10">
        <f t="shared" si="13"/>
        <v>10.537776078867871</v>
      </c>
      <c r="X16" s="10">
        <f t="shared" si="13"/>
        <v>27.205176078867868</v>
      </c>
    </row>
    <row r="17" spans="2:24" ht="15.75" x14ac:dyDescent="0.25">
      <c r="B17" s="44" t="s">
        <v>42</v>
      </c>
      <c r="C17" s="47">
        <v>29.180700000000002</v>
      </c>
      <c r="D17" s="40">
        <v>16.210899999999999</v>
      </c>
      <c r="E17" s="40">
        <v>12.4641</v>
      </c>
      <c r="F17" s="26">
        <v>2.078531841419446</v>
      </c>
      <c r="G17" s="26">
        <v>0.17018552264393186</v>
      </c>
      <c r="H17" s="49">
        <v>2.6441931444670419</v>
      </c>
      <c r="I17" s="82">
        <v>0.77159406890749405</v>
      </c>
      <c r="J17" s="16">
        <v>-3.8520880931257544E-2</v>
      </c>
      <c r="K17" s="10">
        <f t="shared" si="0"/>
        <v>2.2487173640633777</v>
      </c>
      <c r="L17" s="10">
        <f t="shared" si="2"/>
        <v>14.712817364063378</v>
      </c>
      <c r="N17" s="45" t="s">
        <v>98</v>
      </c>
      <c r="O17" s="10">
        <f>SUM(C46:C49)</f>
        <v>48.012400000000007</v>
      </c>
      <c r="P17" s="10">
        <f t="shared" ref="P17:X17" si="14">SUM(D46:D49)</f>
        <v>6.011499999999999</v>
      </c>
      <c r="Q17" s="10">
        <f t="shared" si="14"/>
        <v>30.966699999999999</v>
      </c>
      <c r="R17" s="10">
        <f t="shared" si="14"/>
        <v>20.794829957420532</v>
      </c>
      <c r="S17" s="10">
        <f t="shared" si="14"/>
        <v>1.4050503941996155</v>
      </c>
      <c r="T17" s="10">
        <f t="shared" si="14"/>
        <v>74.852975669865202</v>
      </c>
      <c r="U17" s="10">
        <f t="shared" si="14"/>
        <v>9.2134997343354321</v>
      </c>
      <c r="V17" s="10">
        <f>J48</f>
        <v>-0.11251612892623995</v>
      </c>
      <c r="W17" s="10">
        <f t="shared" si="14"/>
        <v>22.199880351620148</v>
      </c>
      <c r="X17" s="10">
        <f t="shared" si="14"/>
        <v>53.166580351620141</v>
      </c>
    </row>
    <row r="18" spans="2:24" ht="15.75" x14ac:dyDescent="0.25">
      <c r="B18" s="44" t="s">
        <v>30</v>
      </c>
      <c r="C18" s="39">
        <v>31.8675</v>
      </c>
      <c r="D18" s="40">
        <v>21.365199999999998</v>
      </c>
      <c r="E18" s="40">
        <v>10.018800000000001</v>
      </c>
      <c r="F18" s="26">
        <v>1.5610683051149881</v>
      </c>
      <c r="G18" s="26">
        <v>0.12314691966104313</v>
      </c>
      <c r="H18" s="49">
        <v>4.4216538213526935</v>
      </c>
      <c r="I18" s="82">
        <v>1.4090705315195695</v>
      </c>
      <c r="J18" s="16">
        <v>-3.8520880931257544E-2</v>
      </c>
      <c r="K18" s="10">
        <f t="shared" si="0"/>
        <v>1.6842152247760311</v>
      </c>
      <c r="L18" s="10">
        <f t="shared" si="2"/>
        <v>11.703015224776031</v>
      </c>
      <c r="N18" s="46" t="s">
        <v>99</v>
      </c>
      <c r="O18" s="10">
        <f>SUM(C50:C52)</f>
        <v>39.8748</v>
      </c>
      <c r="P18" s="10">
        <f t="shared" ref="P18:X18" si="15">SUM(D50:D52)</f>
        <v>4.0141999999999998</v>
      </c>
      <c r="Q18" s="10">
        <f t="shared" si="15"/>
        <v>28.755100000000002</v>
      </c>
      <c r="R18" s="10">
        <f t="shared" si="15"/>
        <v>17.858695815644111</v>
      </c>
      <c r="S18" s="10">
        <f t="shared" si="15"/>
        <v>1.6497743609077562</v>
      </c>
      <c r="T18" s="10">
        <f t="shared" si="15"/>
        <v>38.542386643351172</v>
      </c>
      <c r="U18" s="10">
        <f t="shared" si="15"/>
        <v>5.2118687204284431</v>
      </c>
      <c r="V18" s="10">
        <f>J51</f>
        <v>-4.9570413884485784E-2</v>
      </c>
      <c r="W18" s="10">
        <f t="shared" si="15"/>
        <v>19.508470176551867</v>
      </c>
      <c r="X18" s="10">
        <f t="shared" si="15"/>
        <v>48.263570176551866</v>
      </c>
    </row>
    <row r="19" spans="2:24" ht="15.75" x14ac:dyDescent="0.25">
      <c r="B19" s="45" t="s">
        <v>31</v>
      </c>
      <c r="C19" s="39">
        <v>21.8202</v>
      </c>
      <c r="D19" s="40">
        <v>16.279599999999999</v>
      </c>
      <c r="E19" s="40">
        <v>5.2179000000000002</v>
      </c>
      <c r="F19" s="26">
        <v>0.68218590616009644</v>
      </c>
      <c r="G19" s="26">
        <v>4.2238846068331719E-2</v>
      </c>
      <c r="H19" s="49">
        <v>1.1149139497983831</v>
      </c>
      <c r="I19" s="82">
        <v>0.2432764536739068</v>
      </c>
      <c r="J19" s="13">
        <v>-6.340384840026668E-2</v>
      </c>
      <c r="K19" s="10">
        <f t="shared" si="0"/>
        <v>0.72442475222842817</v>
      </c>
      <c r="L19" s="10">
        <f t="shared" si="2"/>
        <v>5.942324752228429</v>
      </c>
    </row>
    <row r="20" spans="2:24" ht="15.75" x14ac:dyDescent="0.25">
      <c r="B20" s="45" t="s">
        <v>43</v>
      </c>
      <c r="C20" s="47">
        <v>25.196200000000001</v>
      </c>
      <c r="D20" s="40">
        <v>16.2744</v>
      </c>
      <c r="E20" s="40">
        <v>8.6090999999999998</v>
      </c>
      <c r="F20" s="26">
        <v>1.2116342474787469</v>
      </c>
      <c r="G20" s="26">
        <v>8.7751258894774364E-2</v>
      </c>
      <c r="H20" s="49">
        <v>4.3730253169751769</v>
      </c>
      <c r="I20" s="82">
        <v>1.1018362049156996</v>
      </c>
      <c r="J20" s="13">
        <v>-6.340384840026668E-2</v>
      </c>
      <c r="K20" s="10">
        <f t="shared" si="0"/>
        <v>1.2993855063735213</v>
      </c>
      <c r="L20" s="10">
        <f t="shared" si="2"/>
        <v>9.9084855063735215</v>
      </c>
    </row>
    <row r="21" spans="2:24" ht="15.75" x14ac:dyDescent="0.25">
      <c r="B21" s="45" t="s">
        <v>44</v>
      </c>
      <c r="C21" s="47">
        <v>14.8794</v>
      </c>
      <c r="D21" s="40">
        <v>8.4464000000000006</v>
      </c>
      <c r="E21" s="40">
        <v>5.661999999999999</v>
      </c>
      <c r="F21" s="26">
        <v>1.31167900122773</v>
      </c>
      <c r="G21" s="26">
        <v>7.6598708923253711E-2</v>
      </c>
      <c r="H21" s="49">
        <v>6.0111679715407007</v>
      </c>
      <c r="I21" s="82">
        <v>0.89442572715742696</v>
      </c>
      <c r="J21" s="13">
        <v>-6.340384840026668E-2</v>
      </c>
      <c r="K21" s="10">
        <f t="shared" si="0"/>
        <v>1.3882777101509838</v>
      </c>
      <c r="L21" s="10">
        <f t="shared" si="2"/>
        <v>7.0502777101509828</v>
      </c>
    </row>
    <row r="22" spans="2:24" ht="15.75" x14ac:dyDescent="0.25">
      <c r="B22" s="45" t="s">
        <v>32</v>
      </c>
      <c r="C22" s="39">
        <v>17.0562</v>
      </c>
      <c r="D22" s="40">
        <v>10.2546</v>
      </c>
      <c r="E22" s="40">
        <v>6.2910000000000004</v>
      </c>
      <c r="F22" s="26">
        <v>1.0662058857023278</v>
      </c>
      <c r="G22" s="26">
        <v>6.5591352842813269E-2</v>
      </c>
      <c r="H22" s="49">
        <v>4.3850557694204957</v>
      </c>
      <c r="I22" s="82">
        <v>0.7479238821438986</v>
      </c>
      <c r="J22" s="13">
        <v>-6.340384840026668E-2</v>
      </c>
      <c r="K22" s="10">
        <f t="shared" si="0"/>
        <v>1.1317972385451411</v>
      </c>
      <c r="L22" s="10">
        <f t="shared" si="2"/>
        <v>7.4227972385451411</v>
      </c>
    </row>
    <row r="23" spans="2:24" ht="15.75" x14ac:dyDescent="0.25">
      <c r="B23" s="46" t="s">
        <v>33</v>
      </c>
      <c r="C23" s="39">
        <v>23.997399999999999</v>
      </c>
      <c r="D23" s="40">
        <v>13.4611</v>
      </c>
      <c r="E23" s="40">
        <v>9.7505000000000006</v>
      </c>
      <c r="F23" s="26">
        <v>2.0555035456745703</v>
      </c>
      <c r="G23" s="26">
        <v>0.14223859065114886</v>
      </c>
      <c r="H23" s="49">
        <v>3.7976054649702036</v>
      </c>
      <c r="I23" s="82">
        <v>0.91132657385075955</v>
      </c>
      <c r="J23" s="17">
        <v>-3.2730377491297959E-2</v>
      </c>
      <c r="K23" s="10">
        <f t="shared" si="0"/>
        <v>2.197742136325719</v>
      </c>
      <c r="L23" s="10">
        <f t="shared" si="2"/>
        <v>11.948242136325719</v>
      </c>
    </row>
    <row r="24" spans="2:24" ht="15.75" x14ac:dyDescent="0.25">
      <c r="B24" s="46" t="s">
        <v>45</v>
      </c>
      <c r="C24" s="47">
        <v>31.258299999999998</v>
      </c>
      <c r="D24" s="40">
        <v>17.811199999999999</v>
      </c>
      <c r="E24" s="40">
        <v>12.9597</v>
      </c>
      <c r="F24" s="26">
        <v>1.249394894119128</v>
      </c>
      <c r="G24" s="26">
        <v>8.0302038778309603E-2</v>
      </c>
      <c r="H24" s="49">
        <v>2.0339646184267695</v>
      </c>
      <c r="I24" s="82">
        <v>0.63578276232169484</v>
      </c>
      <c r="J24" s="17">
        <v>-3.2730377491297959E-2</v>
      </c>
      <c r="K24" s="10">
        <f t="shared" si="0"/>
        <v>1.3296969328974375</v>
      </c>
      <c r="L24" s="10">
        <f t="shared" si="2"/>
        <v>14.289396932897438</v>
      </c>
    </row>
    <row r="25" spans="2:24" ht="15.75" x14ac:dyDescent="0.25">
      <c r="B25" s="46" t="s">
        <v>34</v>
      </c>
      <c r="C25" s="39">
        <v>35.043199999999999</v>
      </c>
      <c r="D25" s="40">
        <v>21.040900000000001</v>
      </c>
      <c r="E25" s="40">
        <v>13.398000000000001</v>
      </c>
      <c r="F25" s="26">
        <v>1.4828472986928873</v>
      </c>
      <c r="G25" s="26">
        <v>0.10207224320241665</v>
      </c>
      <c r="H25" s="49">
        <v>3.7329401275632659</v>
      </c>
      <c r="I25" s="82">
        <v>1.3081416747822505</v>
      </c>
      <c r="J25" s="17">
        <v>-3.2730377491297959E-2</v>
      </c>
      <c r="K25" s="10">
        <f t="shared" si="0"/>
        <v>1.5849195418953039</v>
      </c>
      <c r="L25" s="10">
        <f t="shared" si="2"/>
        <v>14.982919541895305</v>
      </c>
    </row>
    <row r="26" spans="2:24" x14ac:dyDescent="0.25">
      <c r="K26" s="85"/>
      <c r="L26" s="85"/>
    </row>
    <row r="27" spans="2:24" x14ac:dyDescent="0.25">
      <c r="H27" s="54"/>
      <c r="K27" s="85"/>
      <c r="L27" s="85"/>
    </row>
    <row r="28" spans="2:24" x14ac:dyDescent="0.25">
      <c r="K28" s="85"/>
      <c r="L28" s="85"/>
    </row>
    <row r="29" spans="2:24" x14ac:dyDescent="0.25">
      <c r="K29" s="85"/>
      <c r="L29" s="85"/>
    </row>
    <row r="30" spans="2:24" ht="15.75" x14ac:dyDescent="0.25">
      <c r="B30" s="85" t="s">
        <v>52</v>
      </c>
      <c r="C30" s="35" t="s">
        <v>18</v>
      </c>
      <c r="D30" s="41" t="s">
        <v>19</v>
      </c>
      <c r="E30" s="36" t="s">
        <v>20</v>
      </c>
      <c r="F30" s="36" t="s">
        <v>21</v>
      </c>
      <c r="G30" s="36" t="s">
        <v>22</v>
      </c>
      <c r="H30" s="50" t="s">
        <v>46</v>
      </c>
      <c r="I30" s="78" t="s">
        <v>70</v>
      </c>
      <c r="J30" s="1" t="s">
        <v>14</v>
      </c>
      <c r="K30" s="85" t="s">
        <v>73</v>
      </c>
      <c r="L30" s="85" t="s">
        <v>74</v>
      </c>
    </row>
    <row r="31" spans="2:24" ht="15.75" x14ac:dyDescent="0.25">
      <c r="B31" s="38" t="s">
        <v>23</v>
      </c>
      <c r="C31" s="39">
        <v>11.398899999999999</v>
      </c>
      <c r="D31" s="48">
        <v>1.5851</v>
      </c>
      <c r="E31" s="92">
        <v>7.529399999999999</v>
      </c>
      <c r="F31" s="93">
        <v>3.7933434306569351</v>
      </c>
      <c r="G31" s="93">
        <v>0.20310881995133825</v>
      </c>
      <c r="H31" s="51">
        <v>24.986772075072381</v>
      </c>
      <c r="I31" s="83">
        <v>2.8482171620654255</v>
      </c>
      <c r="J31" s="21">
        <v>-0.10058679002726996</v>
      </c>
      <c r="K31" s="10">
        <f t="shared" ref="K31:K52" si="16">F31+G31</f>
        <v>3.9964522506082734</v>
      </c>
      <c r="L31" s="10">
        <f>SUM(E31:G31)</f>
        <v>11.525852250608274</v>
      </c>
    </row>
    <row r="32" spans="2:24" ht="15.75" x14ac:dyDescent="0.25">
      <c r="B32" s="38" t="s">
        <v>35</v>
      </c>
      <c r="C32" s="47">
        <v>12.6114</v>
      </c>
      <c r="D32" s="48">
        <v>0.98799999999999999</v>
      </c>
      <c r="E32" s="48">
        <v>8.8132999999999999</v>
      </c>
      <c r="F32" s="93">
        <v>4.3317937043282733</v>
      </c>
      <c r="G32" s="93">
        <v>0.23979426644182111</v>
      </c>
      <c r="H32" s="51">
        <v>33.109926250747364</v>
      </c>
      <c r="I32" s="83">
        <v>4.1756252391867532</v>
      </c>
      <c r="J32" s="21">
        <v>-0.10058679002726996</v>
      </c>
      <c r="K32" s="10">
        <f t="shared" si="16"/>
        <v>4.5715879707700946</v>
      </c>
      <c r="L32" s="10">
        <f t="shared" ref="L32:L52" si="17">SUM(E32:G32)</f>
        <v>13.384887970770095</v>
      </c>
    </row>
    <row r="33" spans="2:12" ht="15.75" x14ac:dyDescent="0.25">
      <c r="B33" s="38" t="s">
        <v>36</v>
      </c>
      <c r="C33" s="47">
        <v>16.5716</v>
      </c>
      <c r="D33" s="48">
        <v>1.8402000000000001</v>
      </c>
      <c r="E33" s="48">
        <v>11.34998</v>
      </c>
      <c r="F33" s="93">
        <v>6.4575747575326545</v>
      </c>
      <c r="G33" s="93">
        <v>0.3607486615802406</v>
      </c>
      <c r="H33" s="51">
        <v>29.447921115671104</v>
      </c>
      <c r="I33" s="83">
        <v>4.8799916956045521</v>
      </c>
      <c r="J33" s="21">
        <v>-0.10058679002726996</v>
      </c>
      <c r="K33" s="10">
        <f t="shared" si="16"/>
        <v>6.818323419112895</v>
      </c>
      <c r="L33" s="10">
        <f t="shared" si="17"/>
        <v>18.168303419112899</v>
      </c>
    </row>
    <row r="34" spans="2:12" ht="15.75" x14ac:dyDescent="0.25">
      <c r="B34" s="38" t="s">
        <v>24</v>
      </c>
      <c r="C34" s="39">
        <v>8.5109999999999992</v>
      </c>
      <c r="D34" s="48">
        <v>0.98799999999999999</v>
      </c>
      <c r="E34" s="48">
        <v>8.8132999999999999</v>
      </c>
      <c r="F34" s="93">
        <v>4.2427262400605823</v>
      </c>
      <c r="G34" s="93">
        <v>0.24768143380032806</v>
      </c>
      <c r="H34" s="51">
        <v>25.494608716071966</v>
      </c>
      <c r="I34" s="83">
        <v>2.1698461478248849</v>
      </c>
      <c r="J34" s="21">
        <v>-0.10058679002726996</v>
      </c>
      <c r="K34" s="10">
        <f t="shared" si="16"/>
        <v>4.4904076738609104</v>
      </c>
      <c r="L34" s="10">
        <f t="shared" si="17"/>
        <v>13.303707673860909</v>
      </c>
    </row>
    <row r="35" spans="2:12" ht="15.75" x14ac:dyDescent="0.25">
      <c r="B35" s="41" t="s">
        <v>25</v>
      </c>
      <c r="C35" s="39">
        <v>10.304</v>
      </c>
      <c r="D35" s="92">
        <v>1.5595000000000001</v>
      </c>
      <c r="E35" s="48">
        <v>7.0016999999999996</v>
      </c>
      <c r="F35" s="93">
        <v>3.2029096365455167</v>
      </c>
      <c r="G35" s="93">
        <v>0.18703707902634226</v>
      </c>
      <c r="H35" s="51">
        <v>23.540174662685427</v>
      </c>
      <c r="I35" s="83">
        <v>2.4255795972431065</v>
      </c>
      <c r="J35" s="22">
        <v>-0.32001589401318453</v>
      </c>
      <c r="K35" s="10">
        <f t="shared" si="16"/>
        <v>3.3899467155718588</v>
      </c>
      <c r="L35" s="10">
        <f t="shared" si="17"/>
        <v>10.391646715571859</v>
      </c>
    </row>
    <row r="36" spans="2:12" ht="15.75" x14ac:dyDescent="0.25">
      <c r="B36" s="41" t="s">
        <v>37</v>
      </c>
      <c r="C36" s="47">
        <v>15.135</v>
      </c>
      <c r="D36" s="48">
        <v>6.3091999999999997</v>
      </c>
      <c r="E36" s="48">
        <v>6.6124999999999998</v>
      </c>
      <c r="F36" s="93">
        <v>3.9736376817212653</v>
      </c>
      <c r="G36" s="93">
        <v>0.23478451896362351</v>
      </c>
      <c r="H36" s="51">
        <v>11.285894650302458</v>
      </c>
      <c r="I36" s="83">
        <v>1.708120155323277</v>
      </c>
      <c r="J36" s="22">
        <v>-0.32001589401318453</v>
      </c>
      <c r="K36" s="10">
        <f t="shared" si="16"/>
        <v>4.2084222006848888</v>
      </c>
      <c r="L36" s="10">
        <f t="shared" si="17"/>
        <v>10.820922200684889</v>
      </c>
    </row>
    <row r="37" spans="2:12" ht="15.75" x14ac:dyDescent="0.25">
      <c r="B37" s="42" t="s">
        <v>38</v>
      </c>
      <c r="C37" s="47">
        <v>4.6359000000000004</v>
      </c>
      <c r="D37" s="48">
        <v>0.54489999999999994</v>
      </c>
      <c r="E37" s="48">
        <v>3.1219000000000001</v>
      </c>
      <c r="F37" s="93">
        <v>2.2229107544469429</v>
      </c>
      <c r="G37" s="93">
        <v>0.17418830505009195</v>
      </c>
      <c r="H37" s="51">
        <v>9.71413479556821</v>
      </c>
      <c r="I37" s="83">
        <v>0.45033757498774668</v>
      </c>
      <c r="J37" s="68">
        <v>-0.3029856615539851</v>
      </c>
      <c r="K37" s="10">
        <f t="shared" si="16"/>
        <v>2.3970990594970347</v>
      </c>
      <c r="L37" s="10">
        <f t="shared" si="17"/>
        <v>5.5189990594970348</v>
      </c>
    </row>
    <row r="38" spans="2:12" ht="15.75" x14ac:dyDescent="0.25">
      <c r="B38" s="42" t="s">
        <v>26</v>
      </c>
      <c r="C38" s="39">
        <v>19.3034</v>
      </c>
      <c r="D38" s="48">
        <v>4.3765000000000001</v>
      </c>
      <c r="E38" s="48">
        <v>11.661999999999999</v>
      </c>
      <c r="F38" s="93">
        <v>5.822843398413668</v>
      </c>
      <c r="G38" s="93">
        <v>0.3635123062843198</v>
      </c>
      <c r="H38" s="51">
        <v>22.88531964015602</v>
      </c>
      <c r="I38" s="83">
        <v>4.4176447914178771</v>
      </c>
      <c r="J38" s="68">
        <v>-0.3029856615539851</v>
      </c>
      <c r="K38" s="10">
        <f t="shared" si="16"/>
        <v>6.1863557046979878</v>
      </c>
      <c r="L38" s="10">
        <f t="shared" si="17"/>
        <v>17.848355704697987</v>
      </c>
    </row>
    <row r="39" spans="2:12" ht="15.75" x14ac:dyDescent="0.25">
      <c r="B39" s="43" t="s">
        <v>27</v>
      </c>
      <c r="C39" s="39">
        <v>20.031400000000001</v>
      </c>
      <c r="D39" s="40">
        <v>6.3570000000000002</v>
      </c>
      <c r="E39" s="40">
        <v>10.2044</v>
      </c>
      <c r="F39" s="93">
        <v>7.0654710684273754</v>
      </c>
      <c r="G39" s="93">
        <v>0.45884337735094055</v>
      </c>
      <c r="H39" s="51">
        <v>24.619209039547947</v>
      </c>
      <c r="I39" s="83">
        <v>4.9315722395480073</v>
      </c>
      <c r="J39" s="23">
        <v>0.11743877238132332</v>
      </c>
      <c r="K39" s="10">
        <f t="shared" si="16"/>
        <v>7.524314445778316</v>
      </c>
      <c r="L39" s="10">
        <f t="shared" si="17"/>
        <v>17.728714445778316</v>
      </c>
    </row>
    <row r="40" spans="2:12" ht="15.75" x14ac:dyDescent="0.25">
      <c r="B40" s="43" t="s">
        <v>39</v>
      </c>
      <c r="C40" s="47">
        <v>14.8985</v>
      </c>
      <c r="D40" s="40">
        <v>3.6301000000000001</v>
      </c>
      <c r="E40" s="40">
        <v>8.4920000000000009</v>
      </c>
      <c r="F40" s="93">
        <v>5.50591963073005</v>
      </c>
      <c r="G40" s="93">
        <v>0.36055350169779277</v>
      </c>
      <c r="H40" s="51">
        <v>8.0442355756705073</v>
      </c>
      <c r="I40" s="83">
        <v>1.1984704372412707</v>
      </c>
      <c r="J40" s="23">
        <v>0.11743877238132332</v>
      </c>
      <c r="K40" s="10">
        <f t="shared" si="16"/>
        <v>5.866473132427843</v>
      </c>
      <c r="L40" s="10">
        <f t="shared" si="17"/>
        <v>14.358473132427843</v>
      </c>
    </row>
    <row r="41" spans="2:12" ht="15.75" x14ac:dyDescent="0.25">
      <c r="B41" s="43" t="s">
        <v>40</v>
      </c>
      <c r="C41" s="47">
        <v>11.488099999999999</v>
      </c>
      <c r="D41" s="40">
        <v>2.6212</v>
      </c>
      <c r="E41" s="40">
        <v>5.7622000000000009</v>
      </c>
      <c r="F41" s="93">
        <v>5.8395962966470929</v>
      </c>
      <c r="G41" s="93">
        <v>0.46912291153627583</v>
      </c>
      <c r="H41" s="51">
        <v>18.697381077516813</v>
      </c>
      <c r="I41" s="83">
        <v>2.1479738355662086</v>
      </c>
      <c r="J41" s="23">
        <v>0.11743877238132332</v>
      </c>
      <c r="K41" s="10">
        <f t="shared" si="16"/>
        <v>6.3087192081833692</v>
      </c>
      <c r="L41" s="10">
        <f t="shared" si="17"/>
        <v>12.070919208183371</v>
      </c>
    </row>
    <row r="42" spans="2:12" ht="15.75" x14ac:dyDescent="0.25">
      <c r="B42" s="43" t="s">
        <v>28</v>
      </c>
      <c r="C42" s="39">
        <v>16.980599999999999</v>
      </c>
      <c r="D42" s="40">
        <v>6.3470000000000004</v>
      </c>
      <c r="E42" s="40">
        <v>8.2335999999999991</v>
      </c>
      <c r="F42" s="93">
        <v>5.0778449889732853</v>
      </c>
      <c r="G42" s="93">
        <v>0.53364981622151375</v>
      </c>
      <c r="H42" s="51">
        <v>3.6403145586210917</v>
      </c>
      <c r="I42" s="83">
        <v>0.61814725394121306</v>
      </c>
      <c r="J42" s="23">
        <v>0.11743877238132332</v>
      </c>
      <c r="K42" s="10">
        <f t="shared" si="16"/>
        <v>5.6114948051947993</v>
      </c>
      <c r="L42" s="10">
        <f t="shared" si="17"/>
        <v>13.845094805194799</v>
      </c>
    </row>
    <row r="43" spans="2:12" ht="15.75" x14ac:dyDescent="0.25">
      <c r="B43" s="44" t="s">
        <v>41</v>
      </c>
      <c r="C43" s="47">
        <v>17.649799999999999</v>
      </c>
      <c r="D43" s="40">
        <v>3.512</v>
      </c>
      <c r="E43" s="40">
        <v>11.0939</v>
      </c>
      <c r="F43" s="93">
        <v>5.7129808341416108</v>
      </c>
      <c r="G43" s="93">
        <v>0.39221973811833188</v>
      </c>
      <c r="H43" s="51">
        <v>10.31214421915047</v>
      </c>
      <c r="I43" s="83">
        <v>1.8200728303916196</v>
      </c>
      <c r="J43" s="16">
        <v>-4.5718099286610456E-2</v>
      </c>
      <c r="K43" s="10">
        <f t="shared" si="16"/>
        <v>6.1052005722599425</v>
      </c>
      <c r="L43" s="10">
        <f t="shared" si="17"/>
        <v>17.19910057225994</v>
      </c>
    </row>
    <row r="44" spans="2:12" ht="15.75" x14ac:dyDescent="0.25">
      <c r="B44" s="44" t="s">
        <v>42</v>
      </c>
      <c r="C44" s="47">
        <v>8.8271999999999995</v>
      </c>
      <c r="D44" s="40">
        <v>0.78720000000000001</v>
      </c>
      <c r="E44" s="40">
        <v>5.5735000000000001</v>
      </c>
      <c r="F44" s="93">
        <v>4.1520904317180616</v>
      </c>
      <c r="G44" s="93">
        <v>0.28048507488986779</v>
      </c>
      <c r="H44" s="51">
        <v>21.474368315215646</v>
      </c>
      <c r="I44" s="83">
        <v>1.8955854399207155</v>
      </c>
      <c r="J44" s="16">
        <v>-4.5718099286610456E-2</v>
      </c>
      <c r="K44" s="10">
        <f t="shared" si="16"/>
        <v>4.4325755066079298</v>
      </c>
      <c r="L44" s="10">
        <f t="shared" si="17"/>
        <v>10.006075506607928</v>
      </c>
    </row>
    <row r="45" spans="2:12" ht="15.75" x14ac:dyDescent="0.25">
      <c r="B45" s="44" t="s">
        <v>30</v>
      </c>
      <c r="C45" s="39">
        <v>15.056900000000001</v>
      </c>
      <c r="D45" s="40">
        <v>6.3075000000000001</v>
      </c>
      <c r="E45" s="40">
        <v>6.8244000000000007</v>
      </c>
      <c r="F45" s="93">
        <v>3.4966024327251528</v>
      </c>
      <c r="G45" s="93">
        <v>0.23523687411480473</v>
      </c>
      <c r="H45" s="51">
        <v>6.672019746918191</v>
      </c>
      <c r="I45" s="83">
        <v>1.0045993412737253</v>
      </c>
      <c r="J45" s="16">
        <v>-4.5718099286610456E-2</v>
      </c>
      <c r="K45" s="10">
        <f t="shared" si="16"/>
        <v>3.7318393068399573</v>
      </c>
      <c r="L45" s="10">
        <f t="shared" si="17"/>
        <v>10.556239306839958</v>
      </c>
    </row>
    <row r="46" spans="2:12" ht="15.75" x14ac:dyDescent="0.25">
      <c r="B46" s="45" t="s">
        <v>31</v>
      </c>
      <c r="C46" s="39">
        <v>12.7844</v>
      </c>
      <c r="D46" s="40">
        <v>3.1258999999999997</v>
      </c>
      <c r="E46" s="40">
        <v>7.5085999999999995</v>
      </c>
      <c r="F46" s="93">
        <v>4.2943881967213136</v>
      </c>
      <c r="G46" s="93">
        <v>0.27809010795681738</v>
      </c>
      <c r="H46" s="51">
        <v>14.312037622727628</v>
      </c>
      <c r="I46" s="83">
        <v>1.8297081378399909</v>
      </c>
      <c r="J46" s="22">
        <v>-0.11251612892623995</v>
      </c>
      <c r="K46" s="10">
        <f t="shared" si="16"/>
        <v>4.572478304678131</v>
      </c>
      <c r="L46" s="10">
        <f t="shared" si="17"/>
        <v>12.08107830467813</v>
      </c>
    </row>
    <row r="47" spans="2:12" ht="15.75" x14ac:dyDescent="0.25">
      <c r="B47" s="45" t="s">
        <v>43</v>
      </c>
      <c r="C47" s="47">
        <v>13.1127</v>
      </c>
      <c r="D47" s="40">
        <v>1.081</v>
      </c>
      <c r="E47" s="40">
        <v>8.8879999999999999</v>
      </c>
      <c r="F47" s="93">
        <v>4.9319918044572271</v>
      </c>
      <c r="G47" s="93">
        <v>0.29737257882304624</v>
      </c>
      <c r="H47" s="51">
        <v>22.158816133088362</v>
      </c>
      <c r="I47" s="83">
        <v>2.9056190830834776</v>
      </c>
      <c r="J47" s="22">
        <v>-0.11251612892623995</v>
      </c>
      <c r="K47" s="10">
        <f>F47+G47</f>
        <v>5.2293643832802736</v>
      </c>
      <c r="L47" s="10">
        <f t="shared" si="17"/>
        <v>14.117364383280274</v>
      </c>
    </row>
    <row r="48" spans="2:12" ht="15.75" x14ac:dyDescent="0.25">
      <c r="B48" s="45" t="s">
        <v>44</v>
      </c>
      <c r="C48" s="47">
        <v>9.6720000000000006</v>
      </c>
      <c r="D48" s="40">
        <v>0.51539999999999997</v>
      </c>
      <c r="E48" s="40">
        <v>6.3197999999999999</v>
      </c>
      <c r="F48" s="93">
        <v>6.0396315241072305</v>
      </c>
      <c r="G48" s="93">
        <v>0.46969072653215888</v>
      </c>
      <c r="H48" s="51">
        <v>10.746944131596139</v>
      </c>
      <c r="I48" s="83">
        <v>1.0394444364079787</v>
      </c>
      <c r="J48" s="22">
        <v>-0.11251612892623995</v>
      </c>
      <c r="K48" s="10">
        <f t="shared" si="16"/>
        <v>6.5093222506393893</v>
      </c>
      <c r="L48" s="10">
        <f t="shared" si="17"/>
        <v>12.829122250639388</v>
      </c>
    </row>
    <row r="49" spans="2:12" ht="15.75" x14ac:dyDescent="0.25">
      <c r="B49" s="45" t="s">
        <v>32</v>
      </c>
      <c r="C49" s="39">
        <v>12.443300000000001</v>
      </c>
      <c r="D49" s="40">
        <v>1.2892000000000001</v>
      </c>
      <c r="E49" s="40">
        <v>8.2502999999999993</v>
      </c>
      <c r="F49" s="93">
        <v>5.5288184321347602</v>
      </c>
      <c r="G49" s="93">
        <v>0.3598969808875932</v>
      </c>
      <c r="H49" s="51">
        <v>27.635177782453074</v>
      </c>
      <c r="I49" s="83">
        <v>3.4387280770039839</v>
      </c>
      <c r="J49" s="22">
        <v>-0.11251612892623995</v>
      </c>
      <c r="K49" s="10">
        <f t="shared" si="16"/>
        <v>5.8887154130223536</v>
      </c>
      <c r="L49" s="10">
        <f t="shared" si="17"/>
        <v>14.139015413022351</v>
      </c>
    </row>
    <row r="50" spans="2:12" ht="15.75" x14ac:dyDescent="0.25">
      <c r="B50" s="46" t="s">
        <v>33</v>
      </c>
      <c r="C50" s="39">
        <v>12.441000000000001</v>
      </c>
      <c r="D50" s="40">
        <v>0.41239999999999999</v>
      </c>
      <c r="E50" s="40">
        <v>9.6692</v>
      </c>
      <c r="F50" s="93">
        <v>6.9407622366288502</v>
      </c>
      <c r="G50" s="93">
        <v>0.8784301134521878</v>
      </c>
      <c r="H50" s="51">
        <v>6.3947586970563393</v>
      </c>
      <c r="I50" s="83">
        <v>0.79557192950077915</v>
      </c>
      <c r="J50" s="24">
        <v>-4.9570413884485784E-2</v>
      </c>
      <c r="K50" s="10">
        <f t="shared" si="16"/>
        <v>7.8191923500810381</v>
      </c>
      <c r="L50" s="10">
        <f t="shared" si="17"/>
        <v>17.488392350081035</v>
      </c>
    </row>
    <row r="51" spans="2:12" ht="15.75" x14ac:dyDescent="0.25">
      <c r="B51" s="46" t="s">
        <v>45</v>
      </c>
      <c r="C51" s="47">
        <v>13.8108</v>
      </c>
      <c r="D51" s="40">
        <v>1.4544000000000001</v>
      </c>
      <c r="E51" s="40">
        <v>9.8343000000000007</v>
      </c>
      <c r="F51" s="93">
        <v>6.8572842613503608</v>
      </c>
      <c r="G51" s="93">
        <v>0.48970952418035985</v>
      </c>
      <c r="H51" s="51">
        <v>19.608858255547958</v>
      </c>
      <c r="I51" s="83">
        <v>2.7081401959572173</v>
      </c>
      <c r="J51" s="24">
        <v>-4.9570413884485784E-2</v>
      </c>
      <c r="K51" s="10">
        <f t="shared" si="16"/>
        <v>7.3469937855307208</v>
      </c>
      <c r="L51" s="10">
        <f t="shared" si="17"/>
        <v>17.18129378553072</v>
      </c>
    </row>
    <row r="52" spans="2:12" ht="15.75" x14ac:dyDescent="0.25">
      <c r="B52" s="46" t="s">
        <v>34</v>
      </c>
      <c r="C52" s="39">
        <v>13.622999999999999</v>
      </c>
      <c r="D52" s="40">
        <v>2.1473999999999998</v>
      </c>
      <c r="E52" s="40">
        <v>9.2515999999999998</v>
      </c>
      <c r="F52" s="93">
        <v>4.0606493176648994</v>
      </c>
      <c r="G52" s="93">
        <v>0.28163472327520855</v>
      </c>
      <c r="H52" s="51">
        <v>12.538769690746875</v>
      </c>
      <c r="I52" s="83">
        <v>1.7081565949704467</v>
      </c>
      <c r="J52" s="24">
        <v>-4.9570413884485784E-2</v>
      </c>
      <c r="K52" s="10">
        <f t="shared" si="16"/>
        <v>4.3422840409401076</v>
      </c>
      <c r="L52" s="10">
        <f t="shared" si="17"/>
        <v>13.593884040940109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 and percentages</vt:lpstr>
      <vt:lpstr>delta analysis</vt:lpstr>
      <vt:lpstr>lumping small sizes</vt:lpstr>
      <vt:lpstr>lump by basket pair</vt:lpstr>
      <vt:lpstr>lump by basket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2025-02-13T00:51:45Z</dcterms:modified>
</cp:coreProperties>
</file>