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2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3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drawings/drawing4.xml" ContentType="application/vnd.openxmlformats-officedocument.drawing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huck4481\Documents\GitHub\La_Jara\Bed_Carbon\LOI\"/>
    </mc:Choice>
  </mc:AlternateContent>
  <xr:revisionPtr revIDLastSave="0" documentId="13_ncr:1_{9AC91A37-E0BD-4FE6-AE9A-A056684E4BEA}" xr6:coauthVersionLast="47" xr6:coauthVersionMax="47" xr10:uidLastSave="{00000000-0000-0000-0000-000000000000}"/>
  <bookViews>
    <workbookView xWindow="-120" yWindow="-120" windowWidth="29040" windowHeight="15840" activeTab="2" xr2:uid="{40790540-4C63-4CEC-9F22-266E269E9D86}"/>
  </bookViews>
  <sheets>
    <sheet name="weights and percentages" sheetId="1" r:id="rId1"/>
    <sheet name="lumping small sizes" sheetId="3" r:id="rId2"/>
    <sheet name="lump by basket pair" sheetId="4" r:id="rId3"/>
    <sheet name="delta analysis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26" i="4" l="1"/>
  <c r="W26" i="4"/>
  <c r="U26" i="4"/>
  <c r="P26" i="4"/>
  <c r="Q26" i="4"/>
  <c r="R26" i="4"/>
  <c r="S26" i="4"/>
  <c r="T26" i="4"/>
  <c r="O26" i="4"/>
  <c r="X25" i="4"/>
  <c r="W25" i="4"/>
  <c r="P25" i="4"/>
  <c r="Q25" i="4"/>
  <c r="R25" i="4"/>
  <c r="S25" i="4"/>
  <c r="T25" i="4"/>
  <c r="U25" i="4"/>
  <c r="O25" i="4"/>
  <c r="X24" i="4"/>
  <c r="W24" i="4"/>
  <c r="P24" i="4"/>
  <c r="Q24" i="4"/>
  <c r="R24" i="4"/>
  <c r="S24" i="4"/>
  <c r="T24" i="4"/>
  <c r="U24" i="4"/>
  <c r="O24" i="4"/>
  <c r="X23" i="4"/>
  <c r="W23" i="4"/>
  <c r="P23" i="4"/>
  <c r="Q23" i="4"/>
  <c r="R23" i="4"/>
  <c r="S23" i="4"/>
  <c r="T23" i="4"/>
  <c r="U23" i="4"/>
  <c r="O23" i="4"/>
  <c r="O22" i="4"/>
  <c r="O21" i="4"/>
  <c r="O20" i="4"/>
  <c r="O19" i="4"/>
  <c r="O18" i="4"/>
  <c r="O17" i="4"/>
  <c r="U22" i="4"/>
  <c r="T22" i="4"/>
  <c r="S22" i="4"/>
  <c r="R22" i="4"/>
  <c r="Q22" i="4"/>
  <c r="P22" i="4"/>
  <c r="U21" i="4"/>
  <c r="T21" i="4"/>
  <c r="S21" i="4"/>
  <c r="R21" i="4"/>
  <c r="Q21" i="4"/>
  <c r="P21" i="4"/>
  <c r="U20" i="4"/>
  <c r="T20" i="4"/>
  <c r="S20" i="4"/>
  <c r="R20" i="4"/>
  <c r="Q20" i="4"/>
  <c r="P20" i="4"/>
  <c r="U19" i="4"/>
  <c r="T19" i="4"/>
  <c r="S19" i="4"/>
  <c r="R19" i="4"/>
  <c r="Q19" i="4"/>
  <c r="P19" i="4"/>
  <c r="U18" i="4"/>
  <c r="T18" i="4"/>
  <c r="S18" i="4"/>
  <c r="R18" i="4"/>
  <c r="Q18" i="4"/>
  <c r="P18" i="4"/>
  <c r="U17" i="4"/>
  <c r="T17" i="4"/>
  <c r="S17" i="4"/>
  <c r="R17" i="4"/>
  <c r="Q17" i="4"/>
  <c r="P17" i="4"/>
  <c r="Q8" i="4"/>
  <c r="P10" i="4"/>
  <c r="Q10" i="4"/>
  <c r="R10" i="4"/>
  <c r="S10" i="4"/>
  <c r="T10" i="4"/>
  <c r="U10" i="4"/>
  <c r="P11" i="4"/>
  <c r="Q11" i="4"/>
  <c r="R11" i="4"/>
  <c r="S11" i="4"/>
  <c r="T11" i="4"/>
  <c r="U11" i="4"/>
  <c r="P12" i="4"/>
  <c r="Q12" i="4"/>
  <c r="R12" i="4"/>
  <c r="S12" i="4"/>
  <c r="T12" i="4"/>
  <c r="U12" i="4"/>
  <c r="P13" i="4"/>
  <c r="Q13" i="4"/>
  <c r="R13" i="4"/>
  <c r="S13" i="4"/>
  <c r="T13" i="4"/>
  <c r="U13" i="4"/>
  <c r="P14" i="4"/>
  <c r="Q14" i="4"/>
  <c r="R14" i="4"/>
  <c r="S14" i="4"/>
  <c r="T14" i="4"/>
  <c r="U14" i="4"/>
  <c r="O14" i="4"/>
  <c r="O13" i="4"/>
  <c r="O12" i="4"/>
  <c r="O11" i="4"/>
  <c r="O10" i="4"/>
  <c r="O9" i="4"/>
  <c r="P9" i="4"/>
  <c r="Q9" i="4"/>
  <c r="R9" i="4"/>
  <c r="S9" i="4"/>
  <c r="T9" i="4"/>
  <c r="U9" i="4"/>
  <c r="W9" i="4"/>
  <c r="P8" i="4"/>
  <c r="R8" i="4"/>
  <c r="S8" i="4"/>
  <c r="T8" i="4"/>
  <c r="U8" i="4"/>
  <c r="X8" i="4"/>
  <c r="O8" i="4"/>
  <c r="P7" i="4"/>
  <c r="Q7" i="4"/>
  <c r="R7" i="4"/>
  <c r="S7" i="4"/>
  <c r="T7" i="4"/>
  <c r="U7" i="4"/>
  <c r="O7" i="4"/>
  <c r="P6" i="4"/>
  <c r="Q6" i="4"/>
  <c r="R6" i="4"/>
  <c r="S6" i="4"/>
  <c r="T6" i="4"/>
  <c r="U6" i="4"/>
  <c r="O6" i="4"/>
  <c r="P5" i="4"/>
  <c r="Q5" i="4"/>
  <c r="R5" i="4"/>
  <c r="S5" i="4"/>
  <c r="T5" i="4"/>
  <c r="U5" i="4"/>
  <c r="O5" i="4"/>
  <c r="P4" i="4"/>
  <c r="Q4" i="4"/>
  <c r="R4" i="4"/>
  <c r="S4" i="4"/>
  <c r="T4" i="4"/>
  <c r="U4" i="4"/>
  <c r="O4" i="4"/>
  <c r="L53" i="4"/>
  <c r="K53" i="4"/>
  <c r="L52" i="4"/>
  <c r="K52" i="4"/>
  <c r="L51" i="4"/>
  <c r="K51" i="4"/>
  <c r="L50" i="4"/>
  <c r="K50" i="4"/>
  <c r="L49" i="4"/>
  <c r="K49" i="4"/>
  <c r="L48" i="4"/>
  <c r="K48" i="4"/>
  <c r="L47" i="4"/>
  <c r="K47" i="4"/>
  <c r="L46" i="4"/>
  <c r="K46" i="4"/>
  <c r="L45" i="4"/>
  <c r="K45" i="4"/>
  <c r="L44" i="4"/>
  <c r="K44" i="4"/>
  <c r="L43" i="4"/>
  <c r="K43" i="4"/>
  <c r="L42" i="4"/>
  <c r="X22" i="4" s="1"/>
  <c r="K42" i="4"/>
  <c r="W22" i="4" s="1"/>
  <c r="L41" i="4"/>
  <c r="K41" i="4"/>
  <c r="L40" i="4"/>
  <c r="X21" i="4" s="1"/>
  <c r="K40" i="4"/>
  <c r="W21" i="4" s="1"/>
  <c r="L39" i="4"/>
  <c r="K39" i="4"/>
  <c r="W20" i="4" s="1"/>
  <c r="L38" i="4"/>
  <c r="X20" i="4" s="1"/>
  <c r="K38" i="4"/>
  <c r="L37" i="4"/>
  <c r="K37" i="4"/>
  <c r="L36" i="4"/>
  <c r="X19" i="4" s="1"/>
  <c r="K36" i="4"/>
  <c r="W19" i="4" s="1"/>
  <c r="L35" i="4"/>
  <c r="K35" i="4"/>
  <c r="W18" i="4" s="1"/>
  <c r="L34" i="4"/>
  <c r="X18" i="4" s="1"/>
  <c r="K34" i="4"/>
  <c r="L33" i="4"/>
  <c r="K33" i="4"/>
  <c r="L32" i="4"/>
  <c r="X17" i="4" s="1"/>
  <c r="K32" i="4"/>
  <c r="W17" i="4" s="1"/>
  <c r="H28" i="4"/>
  <c r="L26" i="4"/>
  <c r="X14" i="4" s="1"/>
  <c r="K26" i="4"/>
  <c r="W14" i="4" s="1"/>
  <c r="L25" i="4"/>
  <c r="K25" i="4"/>
  <c r="L24" i="4"/>
  <c r="K24" i="4"/>
  <c r="L23" i="4"/>
  <c r="K23" i="4"/>
  <c r="L22" i="4"/>
  <c r="X13" i="4" s="1"/>
  <c r="K22" i="4"/>
  <c r="W13" i="4" s="1"/>
  <c r="L21" i="4"/>
  <c r="K21" i="4"/>
  <c r="L20" i="4"/>
  <c r="X12" i="4" s="1"/>
  <c r="K20" i="4"/>
  <c r="W12" i="4" s="1"/>
  <c r="L19" i="4"/>
  <c r="K19" i="4"/>
  <c r="L18" i="4"/>
  <c r="X11" i="4" s="1"/>
  <c r="K18" i="4"/>
  <c r="W11" i="4" s="1"/>
  <c r="L17" i="4"/>
  <c r="K17" i="4"/>
  <c r="L16" i="4"/>
  <c r="X10" i="4" s="1"/>
  <c r="K16" i="4"/>
  <c r="W10" i="4" s="1"/>
  <c r="L15" i="4"/>
  <c r="K15" i="4"/>
  <c r="L14" i="4"/>
  <c r="X9" i="4" s="1"/>
  <c r="K14" i="4"/>
  <c r="L13" i="4"/>
  <c r="K13" i="4"/>
  <c r="L12" i="4"/>
  <c r="K12" i="4"/>
  <c r="W8" i="4" s="1"/>
  <c r="L11" i="4"/>
  <c r="K11" i="4"/>
  <c r="L10" i="4"/>
  <c r="X7" i="4" s="1"/>
  <c r="K10" i="4"/>
  <c r="W7" i="4" s="1"/>
  <c r="L9" i="4"/>
  <c r="K9" i="4"/>
  <c r="L8" i="4"/>
  <c r="X6" i="4" s="1"/>
  <c r="K8" i="4"/>
  <c r="W6" i="4" s="1"/>
  <c r="L7" i="4"/>
  <c r="K7" i="4"/>
  <c r="L6" i="4"/>
  <c r="X5" i="4" s="1"/>
  <c r="K6" i="4"/>
  <c r="W5" i="4" s="1"/>
  <c r="L5" i="4"/>
  <c r="K5" i="4"/>
  <c r="L4" i="4"/>
  <c r="X4" i="4" s="1"/>
  <c r="K4" i="4"/>
  <c r="W4" i="4" s="1"/>
  <c r="J47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31" i="3"/>
  <c r="K6" i="3"/>
  <c r="K4" i="3"/>
  <c r="K5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3" i="3"/>
  <c r="J52" i="3"/>
  <c r="J51" i="3"/>
  <c r="J50" i="3"/>
  <c r="J49" i="3"/>
  <c r="J48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3" i="3"/>
  <c r="C55" i="3"/>
  <c r="G54" i="3"/>
  <c r="G27" i="3"/>
  <c r="G54" i="1"/>
  <c r="G81" i="1"/>
  <c r="C82" i="1" s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56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30" i="1"/>
  <c r="AB73" i="1" l="1"/>
  <c r="AB65" i="1"/>
  <c r="AB57" i="1"/>
  <c r="AB42" i="1"/>
  <c r="AB52" i="1"/>
  <c r="AB44" i="1"/>
  <c r="AB36" i="1"/>
  <c r="AB51" i="1"/>
  <c r="AB50" i="1"/>
  <c r="AB34" i="1"/>
  <c r="AB72" i="1"/>
  <c r="AB64" i="1"/>
  <c r="AB71" i="1"/>
  <c r="AB63" i="1"/>
  <c r="AB35" i="1"/>
  <c r="AB48" i="1"/>
  <c r="AB40" i="1"/>
  <c r="AB32" i="1"/>
  <c r="AB43" i="1"/>
  <c r="AB77" i="1"/>
  <c r="AB75" i="1"/>
  <c r="AB67" i="1"/>
  <c r="AB49" i="1"/>
  <c r="AB41" i="1"/>
  <c r="AB33" i="1"/>
  <c r="AB47" i="1"/>
  <c r="AB39" i="1"/>
  <c r="AB31" i="1"/>
  <c r="AB46" i="1"/>
  <c r="AB38" i="1"/>
  <c r="AB70" i="1"/>
  <c r="AB62" i="1"/>
  <c r="AB30" i="1"/>
  <c r="AB45" i="1"/>
  <c r="AB37" i="1"/>
  <c r="AB69" i="1"/>
  <c r="AB61" i="1"/>
  <c r="AB76" i="1"/>
  <c r="AB68" i="1"/>
  <c r="AB60" i="1"/>
  <c r="AB59" i="1"/>
  <c r="AB74" i="1"/>
  <c r="AB66" i="1"/>
  <c r="AB58" i="1"/>
  <c r="AB56" i="1"/>
</calcChain>
</file>

<file path=xl/sharedStrings.xml><?xml version="1.0" encoding="utf-8"?>
<sst xmlns="http://schemas.openxmlformats.org/spreadsheetml/2006/main" count="454" uniqueCount="87">
  <si>
    <t>SPRING 2023</t>
  </si>
  <si>
    <t>pair</t>
  </si>
  <si>
    <t>T1-AB</t>
  </si>
  <si>
    <t>T1-CD</t>
  </si>
  <si>
    <t>T2-AB</t>
  </si>
  <si>
    <t>T3-CD</t>
  </si>
  <si>
    <t>T5-AB</t>
  </si>
  <si>
    <t>T5-CD</t>
  </si>
  <si>
    <t>T6-AB</t>
  </si>
  <si>
    <t>T6-CD</t>
  </si>
  <si>
    <t>T7-AB</t>
  </si>
  <si>
    <t>T7-CD</t>
  </si>
  <si>
    <t>T8-CD</t>
  </si>
  <si>
    <t>Δ org</t>
  </si>
  <si>
    <t>Flux</t>
  </si>
  <si>
    <t xml:space="preserve">SUMMER 2023 </t>
  </si>
  <si>
    <t xml:space="preserve">Δ sed_c * </t>
  </si>
  <si>
    <t xml:space="preserve">Δ sed_c* </t>
  </si>
  <si>
    <t>Total Sample Weight (g)</t>
  </si>
  <si>
    <t>Coarse Sand (g)</t>
  </si>
  <si>
    <t>Fine Sand (g)</t>
  </si>
  <si>
    <t>Silt (g)</t>
  </si>
  <si>
    <t xml:space="preserve">Clay (g) </t>
  </si>
  <si>
    <t>T1A</t>
  </si>
  <si>
    <t>T1D</t>
  </si>
  <si>
    <t>T2A</t>
  </si>
  <si>
    <t>T3D</t>
  </si>
  <si>
    <t>T5A</t>
  </si>
  <si>
    <t>T5D</t>
  </si>
  <si>
    <t>T6A</t>
  </si>
  <si>
    <t>T6D</t>
  </si>
  <si>
    <t>T7A</t>
  </si>
  <si>
    <t>T7D</t>
  </si>
  <si>
    <t>T8A</t>
  </si>
  <si>
    <t>T8D</t>
  </si>
  <si>
    <t>T1B</t>
  </si>
  <si>
    <t>T1C</t>
  </si>
  <si>
    <t>T2B</t>
  </si>
  <si>
    <t>T3C</t>
  </si>
  <si>
    <t>T5B</t>
  </si>
  <si>
    <t>T5C</t>
  </si>
  <si>
    <t>T6B</t>
  </si>
  <si>
    <t>T6C</t>
  </si>
  <si>
    <t>T7B</t>
  </si>
  <si>
    <t>T7C</t>
  </si>
  <si>
    <t>T8C</t>
  </si>
  <si>
    <t>% organic</t>
  </si>
  <si>
    <t>SPRING</t>
  </si>
  <si>
    <t xml:space="preserve">Coarse Sand </t>
  </si>
  <si>
    <t xml:space="preserve">Fine Sand </t>
  </si>
  <si>
    <t xml:space="preserve">Silt </t>
  </si>
  <si>
    <t>Clay</t>
  </si>
  <si>
    <t>SUMMER</t>
  </si>
  <si>
    <t>avg</t>
  </si>
  <si>
    <t>average</t>
  </si>
  <si>
    <t>summer had</t>
  </si>
  <si>
    <t>times more organics than the spring</t>
  </si>
  <si>
    <t>delta org</t>
  </si>
  <si>
    <t xml:space="preserve">delta org* </t>
  </si>
  <si>
    <t>delta org*</t>
  </si>
  <si>
    <t>using %</t>
  </si>
  <si>
    <t>using weights</t>
  </si>
  <si>
    <t>Flux (m/day)</t>
  </si>
  <si>
    <t xml:space="preserve">Δ sed * </t>
  </si>
  <si>
    <t>CS</t>
  </si>
  <si>
    <t>FS</t>
  </si>
  <si>
    <t>S</t>
  </si>
  <si>
    <t>C</t>
  </si>
  <si>
    <t>Δ org* (%)</t>
  </si>
  <si>
    <t>Δ org* (g)</t>
  </si>
  <si>
    <t>organic (g)</t>
  </si>
  <si>
    <t>CLOSED</t>
  </si>
  <si>
    <t>OPEN</t>
  </si>
  <si>
    <t>Silt + Clay</t>
  </si>
  <si>
    <t>FS+S+C</t>
  </si>
  <si>
    <t>T1A-B</t>
  </si>
  <si>
    <t>T1C-D</t>
  </si>
  <si>
    <t>T2A-B</t>
  </si>
  <si>
    <t>T3C-D</t>
  </si>
  <si>
    <t>T5A-B</t>
  </si>
  <si>
    <t>T5C-D</t>
  </si>
  <si>
    <t>T6A-B</t>
  </si>
  <si>
    <t>T6C-D</t>
  </si>
  <si>
    <t>T7A-B</t>
  </si>
  <si>
    <t>T7C-D</t>
  </si>
  <si>
    <t>T8C-D</t>
  </si>
  <si>
    <t>Lumped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</si>
</sst>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"/>
  </numFmts>
  <fonts count="1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b/>
      <sz val="11"/>
      <color rgb="FF000000"/>
      <name val="Arial"/>
      <family val="2"/>
    </font>
    <font>
      <sz val="12"/>
      <color rgb="FF000000"/>
      <name val="Calibri"/>
    </font>
    <font>
      <sz val="10"/>
      <color rgb="FF000000"/>
      <name val="Arial"/>
    </font>
    <font>
      <sz val="11"/>
      <color rgb="FF000000"/>
      <name val="Calibri"/>
      <family val="2"/>
    </font>
    <font>
      <sz val="11"/>
      <name val="Calibri"/>
      <family val="2"/>
    </font>
    <font>
      <b/>
      <sz val="12"/>
      <color rgb="FF000000"/>
      <name val="Calibri"/>
      <family val="2"/>
    </font>
    <font>
      <sz val="11"/>
      <name val="Aptos Narrow"/>
      <family val="2"/>
      <scheme val="minor"/>
    </font>
    <font>
      <sz val="12"/>
      <color rgb="FF000000"/>
      <name val="Calibri"/>
      <family val="2"/>
    </font>
    <font>
      <sz val="10"/>
      <color rgb="FF00000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9E1F2"/>
        <bgColor rgb="FF000000"/>
      </patternFill>
    </fill>
    <fill>
      <patternFill patternType="solid">
        <fgColor rgb="FFEDEDED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CE4D6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  <fill>
      <patternFill patternType="solid">
        <fgColor theme="2"/>
        <bgColor indexed="64"/>
      </patternFill>
    </fill>
    <fill>
      <patternFill patternType="solid">
        <fgColor theme="2"/>
        <bgColor rgb="FF0000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rgb="FFCFE2F3"/>
      </patternFill>
    </fill>
    <fill>
      <patternFill patternType="solid">
        <fgColor theme="9" tint="0.79998168889431442"/>
        <bgColor rgb="FFEAD1DC"/>
      </patternFill>
    </fill>
    <fill>
      <patternFill patternType="solid">
        <fgColor rgb="FFD9E7FD"/>
        <bgColor rgb="FF000000"/>
      </patternFill>
    </fill>
    <fill>
      <patternFill patternType="solid">
        <fgColor rgb="FFFEF2CD"/>
        <bgColor rgb="FF000000"/>
      </patternFill>
    </fill>
    <fill>
      <patternFill patternType="solid">
        <fgColor rgb="FFDAF1F3"/>
        <bgColor rgb="FF000000"/>
      </patternFill>
    </fill>
    <fill>
      <patternFill patternType="solid">
        <fgColor rgb="FFFBDAD7"/>
        <bgColor rgb="FF000000"/>
      </patternFill>
    </fill>
    <fill>
      <patternFill patternType="solid">
        <fgColor rgb="FFD1F1DA"/>
        <bgColor rgb="FF000000"/>
      </patternFill>
    </fill>
    <fill>
      <patternFill patternType="solid">
        <fgColor rgb="FFFFE1CC"/>
        <bgColor rgb="FF000000"/>
      </patternFill>
    </fill>
    <fill>
      <patternFill patternType="solid">
        <fgColor theme="8" tint="0.79998168889431442"/>
        <bgColor rgb="FFEAD1DC"/>
      </patternFill>
    </fill>
    <fill>
      <patternFill patternType="solid">
        <fgColor theme="8" tint="0.79998168889431442"/>
        <bgColor rgb="FF000000"/>
      </patternFill>
    </fill>
    <fill>
      <patternFill patternType="solid">
        <fgColor theme="4" tint="0.79998168889431442"/>
        <bgColor rgb="FFCFE2F3"/>
      </patternFill>
    </fill>
    <fill>
      <patternFill patternType="solid">
        <fgColor theme="4" tint="0.79998168889431442"/>
        <bgColor rgb="FF000000"/>
      </patternFill>
    </fill>
    <fill>
      <patternFill patternType="solid">
        <fgColor theme="6" tint="0.79998168889431442"/>
        <bgColor rgb="FF000000"/>
      </patternFill>
    </fill>
    <fill>
      <patternFill patternType="solid">
        <fgColor theme="5" tint="0.79998168889431442"/>
        <bgColor rgb="FF000000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8">
    <xf numFmtId="0" fontId="0" fillId="0" borderId="0" xfId="0"/>
    <xf numFmtId="0" fontId="1" fillId="0" borderId="3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4" fillId="8" borderId="3" xfId="0" applyFont="1" applyFill="1" applyBorder="1" applyAlignment="1">
      <alignment horizontal="center"/>
    </xf>
    <xf numFmtId="0" fontId="4" fillId="9" borderId="3" xfId="0" applyFont="1" applyFill="1" applyBorder="1" applyAlignment="1">
      <alignment horizontal="center"/>
    </xf>
    <xf numFmtId="0" fontId="4" fillId="10" borderId="3" xfId="0" applyFont="1" applyFill="1" applyBorder="1" applyAlignment="1">
      <alignment horizontal="center"/>
    </xf>
    <xf numFmtId="0" fontId="4" fillId="11" borderId="3" xfId="0" applyFont="1" applyFill="1" applyBorder="1" applyAlignment="1">
      <alignment horizontal="center"/>
    </xf>
    <xf numFmtId="0" fontId="4" fillId="12" borderId="3" xfId="0" applyFont="1" applyFill="1" applyBorder="1" applyAlignment="1">
      <alignment horizontal="center"/>
    </xf>
    <xf numFmtId="0" fontId="4" fillId="13" borderId="3" xfId="0" applyFont="1" applyFill="1" applyBorder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64" fontId="4" fillId="8" borderId="3" xfId="0" applyNumberFormat="1" applyFont="1" applyFill="1" applyBorder="1" applyAlignment="1">
      <alignment horizontal="center"/>
    </xf>
    <xf numFmtId="164" fontId="4" fillId="9" borderId="3" xfId="0" applyNumberFormat="1" applyFont="1" applyFill="1" applyBorder="1" applyAlignment="1">
      <alignment horizontal="center"/>
    </xf>
    <xf numFmtId="164" fontId="4" fillId="10" borderId="3" xfId="0" applyNumberFormat="1" applyFont="1" applyFill="1" applyBorder="1" applyAlignment="1">
      <alignment horizontal="center"/>
    </xf>
    <xf numFmtId="164" fontId="4" fillId="11" borderId="3" xfId="0" applyNumberFormat="1" applyFont="1" applyFill="1" applyBorder="1" applyAlignment="1">
      <alignment horizontal="center"/>
    </xf>
    <xf numFmtId="164" fontId="4" fillId="12" borderId="3" xfId="0" applyNumberFormat="1" applyFont="1" applyFill="1" applyBorder="1" applyAlignment="1">
      <alignment horizontal="center"/>
    </xf>
    <xf numFmtId="164" fontId="4" fillId="13" borderId="3" xfId="0" applyNumberFormat="1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164" fontId="7" fillId="15" borderId="0" xfId="0" applyNumberFormat="1" applyFont="1" applyFill="1" applyAlignment="1">
      <alignment horizontal="center"/>
    </xf>
    <xf numFmtId="164" fontId="7" fillId="0" borderId="0" xfId="0" applyNumberFormat="1" applyFont="1" applyAlignment="1">
      <alignment horizontal="center"/>
    </xf>
    <xf numFmtId="164" fontId="8" fillId="8" borderId="3" xfId="0" applyNumberFormat="1" applyFont="1" applyFill="1" applyBorder="1" applyAlignment="1">
      <alignment horizontal="center"/>
    </xf>
    <xf numFmtId="164" fontId="8" fillId="9" borderId="3" xfId="0" applyNumberFormat="1" applyFont="1" applyFill="1" applyBorder="1" applyAlignment="1">
      <alignment horizontal="center"/>
    </xf>
    <xf numFmtId="164" fontId="8" fillId="11" borderId="3" xfId="0" applyNumberFormat="1" applyFont="1" applyFill="1" applyBorder="1" applyAlignment="1">
      <alignment horizontal="center"/>
    </xf>
    <xf numFmtId="164" fontId="8" fillId="13" borderId="3" xfId="0" applyNumberFormat="1" applyFont="1" applyFill="1" applyBorder="1" applyAlignment="1">
      <alignment horizontal="center"/>
    </xf>
    <xf numFmtId="164" fontId="7" fillId="14" borderId="0" xfId="0" applyNumberFormat="1" applyFont="1" applyFill="1" applyAlignment="1">
      <alignment horizontal="center"/>
    </xf>
    <xf numFmtId="165" fontId="4" fillId="8" borderId="3" xfId="0" applyNumberFormat="1" applyFont="1" applyFill="1" applyBorder="1" applyAlignment="1">
      <alignment horizontal="center"/>
    </xf>
    <xf numFmtId="165" fontId="4" fillId="9" borderId="3" xfId="0" applyNumberFormat="1" applyFont="1" applyFill="1" applyBorder="1" applyAlignment="1">
      <alignment horizontal="center"/>
    </xf>
    <xf numFmtId="165" fontId="4" fillId="10" borderId="3" xfId="0" applyNumberFormat="1" applyFont="1" applyFill="1" applyBorder="1" applyAlignment="1">
      <alignment horizontal="center"/>
    </xf>
    <xf numFmtId="165" fontId="4" fillId="11" borderId="3" xfId="0" applyNumberFormat="1" applyFont="1" applyFill="1" applyBorder="1" applyAlignment="1">
      <alignment horizontal="center"/>
    </xf>
    <xf numFmtId="165" fontId="4" fillId="12" borderId="3" xfId="0" applyNumberFormat="1" applyFont="1" applyFill="1" applyBorder="1" applyAlignment="1">
      <alignment horizontal="center"/>
    </xf>
    <xf numFmtId="165" fontId="8" fillId="8" borderId="3" xfId="0" applyNumberFormat="1" applyFont="1" applyFill="1" applyBorder="1" applyAlignment="1">
      <alignment horizontal="center"/>
    </xf>
    <xf numFmtId="165" fontId="8" fillId="9" borderId="3" xfId="0" applyNumberFormat="1" applyFont="1" applyFill="1" applyBorder="1" applyAlignment="1">
      <alignment horizontal="center"/>
    </xf>
    <xf numFmtId="165" fontId="8" fillId="11" borderId="3" xfId="0" applyNumberFormat="1" applyFont="1" applyFill="1" applyBorder="1" applyAlignment="1">
      <alignment horizontal="center"/>
    </xf>
    <xf numFmtId="165" fontId="8" fillId="12" borderId="3" xfId="0" applyNumberFormat="1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16" borderId="3" xfId="0" applyFont="1" applyFill="1" applyBorder="1" applyAlignment="1">
      <alignment horizontal="center"/>
    </xf>
    <xf numFmtId="0" fontId="3" fillId="16" borderId="3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16" borderId="3" xfId="0" applyFill="1" applyBorder="1" applyAlignment="1">
      <alignment horizontal="center"/>
    </xf>
    <xf numFmtId="164" fontId="4" fillId="17" borderId="3" xfId="0" applyNumberFormat="1" applyFont="1" applyFill="1" applyBorder="1" applyAlignment="1">
      <alignment horizontal="center"/>
    </xf>
    <xf numFmtId="0" fontId="1" fillId="18" borderId="3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164" fontId="9" fillId="17" borderId="3" xfId="0" applyNumberFormat="1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4" fillId="17" borderId="3" xfId="0" applyFont="1" applyFill="1" applyBorder="1" applyAlignment="1">
      <alignment horizontal="center"/>
    </xf>
    <xf numFmtId="164" fontId="6" fillId="19" borderId="3" xfId="0" applyNumberFormat="1" applyFont="1" applyFill="1" applyBorder="1" applyAlignment="1">
      <alignment horizontal="center"/>
    </xf>
    <xf numFmtId="0" fontId="10" fillId="4" borderId="3" xfId="0" applyFont="1" applyFill="1" applyBorder="1" applyAlignment="1">
      <alignment horizontal="center"/>
    </xf>
    <xf numFmtId="165" fontId="0" fillId="18" borderId="6" xfId="0" applyNumberFormat="1" applyFill="1" applyBorder="1" applyAlignment="1">
      <alignment horizontal="center"/>
    </xf>
    <xf numFmtId="165" fontId="0" fillId="18" borderId="3" xfId="0" applyNumberFormat="1" applyFill="1" applyBorder="1" applyAlignment="1">
      <alignment horizontal="center"/>
    </xf>
    <xf numFmtId="164" fontId="0" fillId="16" borderId="3" xfId="0" applyNumberFormat="1" applyFill="1" applyBorder="1" applyAlignment="1">
      <alignment horizontal="center"/>
    </xf>
    <xf numFmtId="164" fontId="11" fillId="16" borderId="3" xfId="0" applyNumberFormat="1" applyFont="1" applyFill="1" applyBorder="1" applyAlignment="1">
      <alignment horizontal="center"/>
    </xf>
    <xf numFmtId="164" fontId="12" fillId="20" borderId="3" xfId="0" applyNumberFormat="1" applyFont="1" applyFill="1" applyBorder="1" applyAlignment="1">
      <alignment horizontal="center"/>
    </xf>
    <xf numFmtId="1" fontId="0" fillId="0" borderId="0" xfId="0" applyNumberFormat="1"/>
    <xf numFmtId="2" fontId="0" fillId="0" borderId="0" xfId="0" applyNumberFormat="1" applyAlignment="1">
      <alignment horizontal="center" vertical="center"/>
    </xf>
    <xf numFmtId="164" fontId="0" fillId="0" borderId="0" xfId="0" applyNumberFormat="1"/>
    <xf numFmtId="166" fontId="1" fillId="0" borderId="0" xfId="0" applyNumberFormat="1" applyFont="1" applyAlignment="1">
      <alignment horizontal="center"/>
    </xf>
    <xf numFmtId="0" fontId="12" fillId="0" borderId="0" xfId="0" applyFont="1" applyAlignment="1">
      <alignment horizontal="center"/>
    </xf>
    <xf numFmtId="0" fontId="13" fillId="21" borderId="3" xfId="0" applyFont="1" applyFill="1" applyBorder="1" applyAlignment="1">
      <alignment horizontal="center"/>
    </xf>
    <xf numFmtId="0" fontId="13" fillId="22" borderId="3" xfId="0" applyFont="1" applyFill="1" applyBorder="1" applyAlignment="1">
      <alignment horizontal="center"/>
    </xf>
    <xf numFmtId="0" fontId="13" fillId="23" borderId="3" xfId="0" applyFont="1" applyFill="1" applyBorder="1" applyAlignment="1">
      <alignment horizontal="center"/>
    </xf>
    <xf numFmtId="0" fontId="13" fillId="24" borderId="3" xfId="0" applyFont="1" applyFill="1" applyBorder="1" applyAlignment="1">
      <alignment horizontal="center"/>
    </xf>
    <xf numFmtId="0" fontId="13" fillId="25" borderId="3" xfId="0" applyFont="1" applyFill="1" applyBorder="1" applyAlignment="1">
      <alignment horizontal="center"/>
    </xf>
    <xf numFmtId="0" fontId="13" fillId="26" borderId="3" xfId="0" applyFont="1" applyFill="1" applyBorder="1" applyAlignment="1">
      <alignment horizontal="center"/>
    </xf>
    <xf numFmtId="164" fontId="13" fillId="27" borderId="0" xfId="0" applyNumberFormat="1" applyFont="1" applyFill="1" applyAlignment="1">
      <alignment horizontal="center"/>
    </xf>
    <xf numFmtId="164" fontId="13" fillId="28" borderId="0" xfId="0" applyNumberFormat="1" applyFont="1" applyFill="1" applyAlignment="1">
      <alignment horizontal="center"/>
    </xf>
    <xf numFmtId="164" fontId="13" fillId="29" borderId="0" xfId="0" applyNumberFormat="1" applyFont="1" applyFill="1" applyAlignment="1">
      <alignment horizontal="center"/>
    </xf>
    <xf numFmtId="164" fontId="0" fillId="2" borderId="3" xfId="0" applyNumberFormat="1" applyFill="1" applyBorder="1" applyAlignment="1">
      <alignment horizontal="center"/>
    </xf>
    <xf numFmtId="164" fontId="0" fillId="3" borderId="3" xfId="0" applyNumberFormat="1" applyFill="1" applyBorder="1" applyAlignment="1">
      <alignment horizontal="center"/>
    </xf>
    <xf numFmtId="164" fontId="0" fillId="4" borderId="3" xfId="0" applyNumberFormat="1" applyFill="1" applyBorder="1" applyAlignment="1">
      <alignment horizontal="center"/>
    </xf>
    <xf numFmtId="164" fontId="0" fillId="5" borderId="3" xfId="0" applyNumberFormat="1" applyFill="1" applyBorder="1" applyAlignment="1">
      <alignment horizontal="center"/>
    </xf>
    <xf numFmtId="164" fontId="0" fillId="6" borderId="3" xfId="0" applyNumberFormat="1" applyFill="1" applyBorder="1" applyAlignment="1">
      <alignment horizontal="center"/>
    </xf>
    <xf numFmtId="164" fontId="0" fillId="7" borderId="3" xfId="0" applyNumberFormat="1" applyFill="1" applyBorder="1" applyAlignment="1">
      <alignment horizontal="center"/>
    </xf>
    <xf numFmtId="164" fontId="4" fillId="30" borderId="3" xfId="0" applyNumberFormat="1" applyFont="1" applyFill="1" applyBorder="1" applyAlignment="1">
      <alignment horizontal="center"/>
    </xf>
    <xf numFmtId="164" fontId="4" fillId="31" borderId="3" xfId="0" applyNumberFormat="1" applyFont="1" applyFill="1" applyBorder="1" applyAlignment="1">
      <alignment horizontal="center"/>
    </xf>
    <xf numFmtId="164" fontId="4" fillId="32" borderId="3" xfId="0" applyNumberFormat="1" applyFont="1" applyFill="1" applyBorder="1" applyAlignment="1">
      <alignment horizontal="center"/>
    </xf>
    <xf numFmtId="164" fontId="4" fillId="28" borderId="3" xfId="0" applyNumberFormat="1" applyFont="1" applyFill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1" fillId="0" borderId="0" xfId="0" applyFont="1" applyAlignment="1">
      <alignment horizontal="center"/>
    </xf>
    <xf numFmtId="0" fontId="10" fillId="0" borderId="3" xfId="0" applyFont="1" applyBorder="1" applyAlignment="1">
      <alignment horizontal="center"/>
    </xf>
    <xf numFmtId="165" fontId="0" fillId="0" borderId="3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13" fillId="23" borderId="3" xfId="0" applyNumberFormat="1" applyFont="1" applyFill="1" applyBorder="1" applyAlignment="1">
      <alignment horizontal="center"/>
    </xf>
    <xf numFmtId="164" fontId="13" fillId="24" borderId="3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Δ </a:t>
            </a:r>
            <a:r>
              <a:rPr lang="en-US"/>
              <a:t>organics</a:t>
            </a:r>
            <a:r>
              <a:rPr lang="en-US" baseline="0"/>
              <a:t>* (%) vs hyp flux</a:t>
            </a:r>
            <a:endParaRPr lang="en-US"/>
          </a:p>
        </c:rich>
      </c:tx>
      <c:layout>
        <c:manualLayout>
          <c:xMode val="edge"/>
          <c:yMode val="edge"/>
          <c:x val="0.14789763918693058"/>
          <c:y val="4.16668367039252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spring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729941732020249"/>
                  <c:y val="-0.30212920925300085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percentages'!$E$3:$E$13</c:f>
              <c:numCache>
                <c:formatCode>0.000</c:formatCode>
                <c:ptCount val="11"/>
                <c:pt idx="0">
                  <c:v>0.22851828638601948</c:v>
                </c:pt>
                <c:pt idx="1">
                  <c:v>0.22851828638601948</c:v>
                </c:pt>
                <c:pt idx="2">
                  <c:v>-0.3027637470411495</c:v>
                </c:pt>
                <c:pt idx="3">
                  <c:v>-9.3318329100743891E-2</c:v>
                </c:pt>
                <c:pt idx="4">
                  <c:v>5.0766638815107075E-2</c:v>
                </c:pt>
                <c:pt idx="5">
                  <c:v>5.0766638815107075E-2</c:v>
                </c:pt>
                <c:pt idx="6">
                  <c:v>-3.8520880931257544E-2</c:v>
                </c:pt>
                <c:pt idx="7">
                  <c:v>-3.8520880931257544E-2</c:v>
                </c:pt>
                <c:pt idx="8">
                  <c:v>-6.340384840026668E-2</c:v>
                </c:pt>
                <c:pt idx="9">
                  <c:v>-6.340384840026668E-2</c:v>
                </c:pt>
                <c:pt idx="10">
                  <c:v>-3.2730377491297959E-2</c:v>
                </c:pt>
              </c:numCache>
            </c:numRef>
          </c:xVal>
          <c:yVal>
            <c:numRef>
              <c:f>'weights and percentages'!$C$3:$C$13</c:f>
              <c:numCache>
                <c:formatCode>0.000</c:formatCode>
                <c:ptCount val="11"/>
                <c:pt idx="0">
                  <c:v>-0.37260761394721104</c:v>
                </c:pt>
                <c:pt idx="1">
                  <c:v>0.5237038573595546</c:v>
                </c:pt>
                <c:pt idx="2">
                  <c:v>-0.2910193630130834</c:v>
                </c:pt>
                <c:pt idx="3">
                  <c:v>-0.3290009554905588</c:v>
                </c:pt>
                <c:pt idx="4">
                  <c:v>-0.18419214709373363</c:v>
                </c:pt>
                <c:pt idx="5">
                  <c:v>0.16492205611484825</c:v>
                </c:pt>
                <c:pt idx="6">
                  <c:v>-0.46420666562134938</c:v>
                </c:pt>
                <c:pt idx="7">
                  <c:v>-0.4019900129454011</c:v>
                </c:pt>
                <c:pt idx="8">
                  <c:v>2.9222985036342748</c:v>
                </c:pt>
                <c:pt idx="9">
                  <c:v>0.37083044951446603</c:v>
                </c:pt>
                <c:pt idx="10">
                  <c:v>-0.45513066137643327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FA-4472-81BF-4CCF63498402}"/>
            </c:ext>
          </c:extLst>
        </c:ser>
        <c:ser>
          <c:idx val="1"/>
          <c:order val="1"/>
          <c:tx>
            <c:v>summer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28241870960296406"/>
                  <c:y val="-4.566475272728427E-2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percentages'!$E$17:$E$25</c:f>
              <c:numCache>
                <c:formatCode>0.000</c:formatCode>
                <c:ptCount val="9"/>
                <c:pt idx="0">
                  <c:v>-0.10058679002726996</c:v>
                </c:pt>
                <c:pt idx="1">
                  <c:v>-0.10058679002726996</c:v>
                </c:pt>
                <c:pt idx="2">
                  <c:v>-0.32001589401318453</c:v>
                </c:pt>
                <c:pt idx="3">
                  <c:v>0.11743877238132332</c:v>
                </c:pt>
                <c:pt idx="4">
                  <c:v>0.11743877238132332</c:v>
                </c:pt>
                <c:pt idx="5">
                  <c:v>-4.5718099286610456E-2</c:v>
                </c:pt>
                <c:pt idx="6">
                  <c:v>-0.11251612892623995</c:v>
                </c:pt>
                <c:pt idx="7">
                  <c:v>-0.11251612892623995</c:v>
                </c:pt>
                <c:pt idx="8">
                  <c:v>-4.9570413884485784E-2</c:v>
                </c:pt>
              </c:numCache>
            </c:numRef>
          </c:xVal>
          <c:yVal>
            <c:numRef>
              <c:f>'weights and percentages'!$C$17:$C$25</c:f>
              <c:numCache>
                <c:formatCode>0.000</c:formatCode>
                <c:ptCount val="9"/>
                <c:pt idx="0">
                  <c:v>0.32509818200082385</c:v>
                </c:pt>
                <c:pt idx="1">
                  <c:v>0.1550646430241914</c:v>
                </c:pt>
                <c:pt idx="2">
                  <c:v>-0.5205687803076402</c:v>
                </c:pt>
                <c:pt idx="3">
                  <c:v>-0.67325369540717739</c:v>
                </c:pt>
                <c:pt idx="4">
                  <c:v>4.1361992971835821</c:v>
                </c:pt>
                <c:pt idx="5">
                  <c:v>2.2185708570683809</c:v>
                </c:pt>
                <c:pt idx="6">
                  <c:v>0.54826424560958309</c:v>
                </c:pt>
                <c:pt idx="7">
                  <c:v>-0.61111362422933635</c:v>
                </c:pt>
                <c:pt idx="8">
                  <c:v>0.56385823642797528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5FA-4472-81BF-4CCF634984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5172144"/>
        <c:axId val="1155175024"/>
      </c:scatterChart>
      <c:valAx>
        <c:axId val="1155172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175024"/>
        <c:crosses val="autoZero"/>
        <c:crossBetween val="midCat"/>
      </c:valAx>
      <c:valAx>
        <c:axId val="115517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172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Δ </a:t>
            </a:r>
            <a:r>
              <a:rPr lang="en-US"/>
              <a:t>organics</a:t>
            </a:r>
            <a:r>
              <a:rPr lang="en-US" baseline="0"/>
              <a:t>* (g) vs hyp flux</a:t>
            </a:r>
            <a:endParaRPr lang="en-US"/>
          </a:p>
        </c:rich>
      </c:tx>
      <c:layout>
        <c:manualLayout>
          <c:xMode val="edge"/>
          <c:yMode val="edge"/>
          <c:x val="0.14789763918693058"/>
          <c:y val="4.16668367039252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spring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729941732020249"/>
                  <c:y val="-0.30212920925300085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percentages'!$E$3:$E$13</c:f>
              <c:numCache>
                <c:formatCode>0.000</c:formatCode>
                <c:ptCount val="11"/>
                <c:pt idx="0">
                  <c:v>0.22851828638601948</c:v>
                </c:pt>
                <c:pt idx="1">
                  <c:v>0.22851828638601948</c:v>
                </c:pt>
                <c:pt idx="2">
                  <c:v>-0.3027637470411495</c:v>
                </c:pt>
                <c:pt idx="3">
                  <c:v>-9.3318329100743891E-2</c:v>
                </c:pt>
                <c:pt idx="4">
                  <c:v>5.0766638815107075E-2</c:v>
                </c:pt>
                <c:pt idx="5">
                  <c:v>5.0766638815107075E-2</c:v>
                </c:pt>
                <c:pt idx="6">
                  <c:v>-3.8520880931257544E-2</c:v>
                </c:pt>
                <c:pt idx="7">
                  <c:v>-3.8520880931257544E-2</c:v>
                </c:pt>
                <c:pt idx="8">
                  <c:v>-6.340384840026668E-2</c:v>
                </c:pt>
                <c:pt idx="9">
                  <c:v>-6.340384840026668E-2</c:v>
                </c:pt>
                <c:pt idx="10">
                  <c:v>-3.2730377491297959E-2</c:v>
                </c:pt>
              </c:numCache>
            </c:numRef>
          </c:xVal>
          <c:yVal>
            <c:numRef>
              <c:f>'weights and percentages'!$D$3:$D$13</c:f>
              <c:numCache>
                <c:formatCode>0.000</c:formatCode>
                <c:ptCount val="11"/>
                <c:pt idx="0">
                  <c:v>-0.63264271038860531</c:v>
                </c:pt>
                <c:pt idx="1">
                  <c:v>-0.25216621692443686</c:v>
                </c:pt>
                <c:pt idx="2">
                  <c:v>7.0360183713265176E-2</c:v>
                </c:pt>
                <c:pt idx="3">
                  <c:v>-0.18146998704026138</c:v>
                </c:pt>
                <c:pt idx="4">
                  <c:v>-0.52597353469146801</c:v>
                </c:pt>
                <c:pt idx="5">
                  <c:v>2.0493574298844346E-2</c:v>
                </c:pt>
                <c:pt idx="6">
                  <c:v>-0.4688084854749065</c:v>
                </c:pt>
                <c:pt idx="7">
                  <c:v>-0.45240919340255326</c:v>
                </c:pt>
                <c:pt idx="8">
                  <c:v>3.5291526914175813</c:v>
                </c:pt>
                <c:pt idx="9">
                  <c:v>0.19587801447599956</c:v>
                </c:pt>
                <c:pt idx="10">
                  <c:v>-0.51398019451713794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A9-4D4F-B0A6-DD8843033A12}"/>
            </c:ext>
          </c:extLst>
        </c:ser>
        <c:ser>
          <c:idx val="1"/>
          <c:order val="1"/>
          <c:tx>
            <c:v>summer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28241870960296406"/>
                  <c:y val="-4.566475272728427E-2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percentages'!$E$17:$E$25</c:f>
              <c:numCache>
                <c:formatCode>0.000</c:formatCode>
                <c:ptCount val="9"/>
                <c:pt idx="0">
                  <c:v>-0.10058679002726996</c:v>
                </c:pt>
                <c:pt idx="1">
                  <c:v>-0.10058679002726996</c:v>
                </c:pt>
                <c:pt idx="2">
                  <c:v>-0.32001589401318453</c:v>
                </c:pt>
                <c:pt idx="3">
                  <c:v>0.11743877238132332</c:v>
                </c:pt>
                <c:pt idx="4">
                  <c:v>0.11743877238132332</c:v>
                </c:pt>
                <c:pt idx="5">
                  <c:v>-4.5718099286610456E-2</c:v>
                </c:pt>
                <c:pt idx="6">
                  <c:v>-0.11251612892623995</c:v>
                </c:pt>
                <c:pt idx="7">
                  <c:v>-0.11251612892623995</c:v>
                </c:pt>
                <c:pt idx="8">
                  <c:v>-4.9570413884485784E-2</c:v>
                </c:pt>
              </c:numCache>
            </c:numRef>
          </c:xVal>
          <c:yVal>
            <c:numRef>
              <c:f>'weights and percentages'!$D$17:$D$25</c:f>
              <c:numCache>
                <c:formatCode>0.000</c:formatCode>
                <c:ptCount val="9"/>
                <c:pt idx="0">
                  <c:v>0.46604876018608732</c:v>
                </c:pt>
                <c:pt idx="1">
                  <c:v>1.2490035528539172</c:v>
                </c:pt>
                <c:pt idx="2">
                  <c:v>-0.29578886742586713</c:v>
                </c:pt>
                <c:pt idx="3">
                  <c:v>-0.75698005037210736</c:v>
                </c:pt>
                <c:pt idx="4">
                  <c:v>2.4748578463643631</c:v>
                </c:pt>
                <c:pt idx="5">
                  <c:v>0.88690691108488529</c:v>
                </c:pt>
                <c:pt idx="6">
                  <c:v>0.58802326064616095</c:v>
                </c:pt>
                <c:pt idx="7">
                  <c:v>-0.69772415464918003</c:v>
                </c:pt>
                <c:pt idx="8">
                  <c:v>0.58541681947144408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3A9-4D4F-B0A6-DD8843033A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5172144"/>
        <c:axId val="1155175024"/>
      </c:scatterChart>
      <c:valAx>
        <c:axId val="1155172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hyp flux</a:t>
                </a:r>
                <a:r>
                  <a:rPr lang="es-AR" baseline="0"/>
                  <a:t> (m/day)</a:t>
                </a:r>
                <a:endParaRPr lang="es-A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175024"/>
        <c:crosses val="autoZero"/>
        <c:crossBetween val="midCat"/>
      </c:valAx>
      <c:valAx>
        <c:axId val="115517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Δ </a:t>
                </a:r>
                <a:r>
                  <a:rPr lang="en-U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org</a:t>
                </a:r>
                <a:endParaRPr lang="es-A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172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Δ </a:t>
            </a:r>
            <a:r>
              <a:rPr lang="en-US"/>
              <a:t>organics</a:t>
            </a:r>
            <a:r>
              <a:rPr lang="en-US" baseline="0"/>
              <a:t>* (g) vs </a:t>
            </a:r>
            <a:r>
              <a:rPr lang="el-GR" baseline="0"/>
              <a:t>Δ </a:t>
            </a:r>
            <a:r>
              <a:rPr lang="en-US" baseline="0"/>
              <a:t>sed*</a:t>
            </a:r>
            <a:endParaRPr lang="en-US"/>
          </a:p>
        </c:rich>
      </c:tx>
      <c:layout>
        <c:manualLayout>
          <c:xMode val="edge"/>
          <c:yMode val="edge"/>
          <c:x val="0.11707597405628904"/>
          <c:y val="4.166630913934668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9203204665538237"/>
                  <c:y val="-0.28995661349520363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percentages'!$F$3:$F$13</c:f>
              <c:numCache>
                <c:formatCode>0.0000</c:formatCode>
                <c:ptCount val="11"/>
                <c:pt idx="0">
                  <c:v>-0.41446964008822801</c:v>
                </c:pt>
                <c:pt idx="1">
                  <c:v>-0.50920004601714819</c:v>
                </c:pt>
                <c:pt idx="2">
                  <c:v>0.50971708940059157</c:v>
                </c:pt>
                <c:pt idx="3">
                  <c:v>0.2198676282142184</c:v>
                </c:pt>
                <c:pt idx="4">
                  <c:v>-0.41894839131562506</c:v>
                </c:pt>
                <c:pt idx="5">
                  <c:v>-0.12398124068290874</c:v>
                </c:pt>
                <c:pt idx="6">
                  <c:v>-8.5887963852589976E-3</c:v>
                </c:pt>
                <c:pt idx="7">
                  <c:v>-8.4311602730054072E-2</c:v>
                </c:pt>
                <c:pt idx="8">
                  <c:v>0.1547190218238147</c:v>
                </c:pt>
                <c:pt idx="9">
                  <c:v>-0.12762514510852357</c:v>
                </c:pt>
                <c:pt idx="10">
                  <c:v>-0.10800668888685966</c:v>
                </c:pt>
              </c:numCache>
            </c:numRef>
          </c:xVal>
          <c:yVal>
            <c:numRef>
              <c:f>'weights and percentages'!$D$3:$D$13</c:f>
              <c:numCache>
                <c:formatCode>0.000</c:formatCode>
                <c:ptCount val="11"/>
                <c:pt idx="0">
                  <c:v>-0.63264271038860531</c:v>
                </c:pt>
                <c:pt idx="1">
                  <c:v>-0.25216621692443686</c:v>
                </c:pt>
                <c:pt idx="2">
                  <c:v>7.0360183713265176E-2</c:v>
                </c:pt>
                <c:pt idx="3">
                  <c:v>-0.18146998704026138</c:v>
                </c:pt>
                <c:pt idx="4">
                  <c:v>-0.52597353469146801</c:v>
                </c:pt>
                <c:pt idx="5">
                  <c:v>2.0493574298844346E-2</c:v>
                </c:pt>
                <c:pt idx="6">
                  <c:v>-0.4688084854749065</c:v>
                </c:pt>
                <c:pt idx="7">
                  <c:v>-0.45240919340255326</c:v>
                </c:pt>
                <c:pt idx="8">
                  <c:v>3.5291526914175813</c:v>
                </c:pt>
                <c:pt idx="9">
                  <c:v>0.19587801447599956</c:v>
                </c:pt>
                <c:pt idx="10">
                  <c:v>-0.51398019451713794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5DF-4ED4-94AB-08358D4B837B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9535619307151378"/>
                  <c:y val="-0.2518977926489071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percentages'!$F$17:$F$25</c:f>
              <c:numCache>
                <c:formatCode>0.0000</c:formatCode>
                <c:ptCount val="9"/>
                <c:pt idx="0">
                  <c:v>0.10636991288633117</c:v>
                </c:pt>
                <c:pt idx="1">
                  <c:v>0.10636991288633117</c:v>
                </c:pt>
                <c:pt idx="2">
                  <c:v>0.46884704968944091</c:v>
                </c:pt>
                <c:pt idx="3">
                  <c:v>-0.25624269896262869</c:v>
                </c:pt>
                <c:pt idx="4">
                  <c:v>-0.3234573572194151</c:v>
                </c:pt>
                <c:pt idx="5">
                  <c:v>-0.41374386493899812</c:v>
                </c:pt>
                <c:pt idx="6">
                  <c:v>2.567973467663719E-2</c:v>
                </c:pt>
                <c:pt idx="7">
                  <c:v>-0.22271423175524177</c:v>
                </c:pt>
                <c:pt idx="8">
                  <c:v>1.3785509799603692E-2</c:v>
                </c:pt>
              </c:numCache>
            </c:numRef>
          </c:xVal>
          <c:yVal>
            <c:numRef>
              <c:f>'weights and percentages'!$D$17:$D$25</c:f>
              <c:numCache>
                <c:formatCode>0.000</c:formatCode>
                <c:ptCount val="9"/>
                <c:pt idx="0">
                  <c:v>0.46604876018608732</c:v>
                </c:pt>
                <c:pt idx="1">
                  <c:v>1.2490035528539172</c:v>
                </c:pt>
                <c:pt idx="2">
                  <c:v>-0.29578886742586713</c:v>
                </c:pt>
                <c:pt idx="3">
                  <c:v>-0.75698005037210736</c:v>
                </c:pt>
                <c:pt idx="4">
                  <c:v>2.4748578463643631</c:v>
                </c:pt>
                <c:pt idx="5">
                  <c:v>0.88690691108488529</c:v>
                </c:pt>
                <c:pt idx="6">
                  <c:v>0.58802326064616095</c:v>
                </c:pt>
                <c:pt idx="7">
                  <c:v>-0.69772415464918003</c:v>
                </c:pt>
                <c:pt idx="8">
                  <c:v>0.58541681947144408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5DF-4ED4-94AB-08358D4B8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5172144"/>
        <c:axId val="1155175024"/>
      </c:scatterChart>
      <c:valAx>
        <c:axId val="1155172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175024"/>
        <c:crosses val="autoZero"/>
        <c:crossBetween val="midCat"/>
      </c:valAx>
      <c:valAx>
        <c:axId val="115517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172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Δ </a:t>
            </a:r>
            <a:r>
              <a:rPr lang="en-US"/>
              <a:t>organics</a:t>
            </a:r>
            <a:r>
              <a:rPr lang="en-US" baseline="0"/>
              <a:t>* (g) vs hyp flux - with outlier</a:t>
            </a:r>
            <a:endParaRPr lang="en-US"/>
          </a:p>
        </c:rich>
      </c:tx>
      <c:layout>
        <c:manualLayout>
          <c:xMode val="edge"/>
          <c:yMode val="edge"/>
          <c:x val="0.15555485963515597"/>
          <c:y val="2.93124510713338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264366039133946"/>
          <c:y val="0.18340010668161766"/>
          <c:w val="0.73528745405452955"/>
          <c:h val="0.5535479424853702"/>
        </c:manualLayout>
      </c:layout>
      <c:scatterChart>
        <c:scatterStyle val="lineMarker"/>
        <c:varyColors val="0"/>
        <c:ser>
          <c:idx val="0"/>
          <c:order val="0"/>
          <c:tx>
            <c:v>spring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9.4517628069945722E-2"/>
                  <c:y val="-0.39545322921702969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percentages'!$E$3:$E$13</c:f>
              <c:numCache>
                <c:formatCode>0.000</c:formatCode>
                <c:ptCount val="11"/>
                <c:pt idx="0">
                  <c:v>0.22851828638601948</c:v>
                </c:pt>
                <c:pt idx="1">
                  <c:v>0.22851828638601948</c:v>
                </c:pt>
                <c:pt idx="2">
                  <c:v>-0.3027637470411495</c:v>
                </c:pt>
                <c:pt idx="3">
                  <c:v>-9.3318329100743891E-2</c:v>
                </c:pt>
                <c:pt idx="4">
                  <c:v>5.0766638815107075E-2</c:v>
                </c:pt>
                <c:pt idx="5">
                  <c:v>5.0766638815107075E-2</c:v>
                </c:pt>
                <c:pt idx="6">
                  <c:v>-3.8520880931257544E-2</c:v>
                </c:pt>
                <c:pt idx="7">
                  <c:v>-3.8520880931257544E-2</c:v>
                </c:pt>
                <c:pt idx="8">
                  <c:v>-6.340384840026668E-2</c:v>
                </c:pt>
                <c:pt idx="9">
                  <c:v>-6.340384840026668E-2</c:v>
                </c:pt>
                <c:pt idx="10">
                  <c:v>-3.2730377491297959E-2</c:v>
                </c:pt>
              </c:numCache>
            </c:numRef>
          </c:xVal>
          <c:yVal>
            <c:numRef>
              <c:f>'weights and percentages'!$D$3:$D$13</c:f>
              <c:numCache>
                <c:formatCode>0.000</c:formatCode>
                <c:ptCount val="11"/>
                <c:pt idx="0">
                  <c:v>-0.63264271038860531</c:v>
                </c:pt>
                <c:pt idx="1">
                  <c:v>-0.25216621692443686</c:v>
                </c:pt>
                <c:pt idx="2">
                  <c:v>7.0360183713265176E-2</c:v>
                </c:pt>
                <c:pt idx="3">
                  <c:v>-0.18146998704026138</c:v>
                </c:pt>
                <c:pt idx="4">
                  <c:v>-0.52597353469146801</c:v>
                </c:pt>
                <c:pt idx="5">
                  <c:v>2.0493574298844346E-2</c:v>
                </c:pt>
                <c:pt idx="6">
                  <c:v>-0.4688084854749065</c:v>
                </c:pt>
                <c:pt idx="7">
                  <c:v>-0.45240919340255326</c:v>
                </c:pt>
                <c:pt idx="8">
                  <c:v>3.5291526914175813</c:v>
                </c:pt>
                <c:pt idx="9">
                  <c:v>0.19587801447599956</c:v>
                </c:pt>
                <c:pt idx="10">
                  <c:v>-0.51398019451713794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00-41B7-BB5F-E5FAD04EECB8}"/>
            </c:ext>
          </c:extLst>
        </c:ser>
        <c:ser>
          <c:idx val="1"/>
          <c:order val="1"/>
          <c:tx>
            <c:v>summer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21671767767505631"/>
                  <c:y val="-0.14603877803751733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percentages'!$E$17:$E$25</c:f>
              <c:numCache>
                <c:formatCode>0.000</c:formatCode>
                <c:ptCount val="9"/>
                <c:pt idx="0">
                  <c:v>-0.10058679002726996</c:v>
                </c:pt>
                <c:pt idx="1">
                  <c:v>-0.10058679002726996</c:v>
                </c:pt>
                <c:pt idx="2">
                  <c:v>-0.32001589401318453</c:v>
                </c:pt>
                <c:pt idx="3">
                  <c:v>0.11743877238132332</c:v>
                </c:pt>
                <c:pt idx="4">
                  <c:v>0.11743877238132332</c:v>
                </c:pt>
                <c:pt idx="5">
                  <c:v>-4.5718099286610456E-2</c:v>
                </c:pt>
                <c:pt idx="6">
                  <c:v>-0.11251612892623995</c:v>
                </c:pt>
                <c:pt idx="7">
                  <c:v>-0.11251612892623995</c:v>
                </c:pt>
                <c:pt idx="8">
                  <c:v>-4.9570413884485784E-2</c:v>
                </c:pt>
              </c:numCache>
            </c:numRef>
          </c:xVal>
          <c:yVal>
            <c:numRef>
              <c:f>'weights and percentages'!$D$17:$D$25</c:f>
              <c:numCache>
                <c:formatCode>0.000</c:formatCode>
                <c:ptCount val="9"/>
                <c:pt idx="0">
                  <c:v>0.46604876018608732</c:v>
                </c:pt>
                <c:pt idx="1">
                  <c:v>1.2490035528539172</c:v>
                </c:pt>
                <c:pt idx="2">
                  <c:v>-0.29578886742586713</c:v>
                </c:pt>
                <c:pt idx="3">
                  <c:v>-0.75698005037210736</c:v>
                </c:pt>
                <c:pt idx="4">
                  <c:v>2.4748578463643631</c:v>
                </c:pt>
                <c:pt idx="5">
                  <c:v>0.88690691108488529</c:v>
                </c:pt>
                <c:pt idx="6">
                  <c:v>0.58802326064616095</c:v>
                </c:pt>
                <c:pt idx="7">
                  <c:v>-0.69772415464918003</c:v>
                </c:pt>
                <c:pt idx="8">
                  <c:v>0.58541681947144408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300-41B7-BB5F-E5FAD04EE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5172144"/>
        <c:axId val="1155175024"/>
      </c:scatterChart>
      <c:valAx>
        <c:axId val="1155172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hyp flux</a:t>
                </a:r>
                <a:r>
                  <a:rPr lang="es-AR" baseline="0"/>
                  <a:t> (m/day)</a:t>
                </a:r>
                <a:endParaRPr lang="es-A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175024"/>
        <c:crosses val="autoZero"/>
        <c:crossBetween val="midCat"/>
      </c:valAx>
      <c:valAx>
        <c:axId val="115517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Δ </a:t>
                </a:r>
                <a:r>
                  <a:rPr lang="en-U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org</a:t>
                </a:r>
                <a:endParaRPr lang="es-A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172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Δ </a:t>
            </a:r>
            <a:r>
              <a:rPr lang="en-US"/>
              <a:t>organics</a:t>
            </a:r>
            <a:r>
              <a:rPr lang="en-US" baseline="0"/>
              <a:t>* (g) vs hyp flux - no outlier</a:t>
            </a:r>
            <a:endParaRPr lang="en-US"/>
          </a:p>
        </c:rich>
      </c:tx>
      <c:layout>
        <c:manualLayout>
          <c:xMode val="edge"/>
          <c:yMode val="edge"/>
          <c:x val="0.15555485963515597"/>
          <c:y val="2.93124510713338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264366039133946"/>
          <c:y val="0.19921960412630299"/>
          <c:w val="0.73528745405452955"/>
          <c:h val="0.50429594140856127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2343159022637556"/>
                  <c:y val="-0.28706912120031752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percentages'!$Y$3:$Y$13</c:f>
              <c:numCache>
                <c:formatCode>0.000</c:formatCode>
                <c:ptCount val="11"/>
                <c:pt idx="0">
                  <c:v>0.22851828638601948</c:v>
                </c:pt>
                <c:pt idx="1">
                  <c:v>0.22851828638601948</c:v>
                </c:pt>
                <c:pt idx="2">
                  <c:v>-0.3027637470411495</c:v>
                </c:pt>
                <c:pt idx="3">
                  <c:v>-9.3318329100743891E-2</c:v>
                </c:pt>
                <c:pt idx="4">
                  <c:v>5.0766638815107075E-2</c:v>
                </c:pt>
                <c:pt idx="5">
                  <c:v>5.0766638815107075E-2</c:v>
                </c:pt>
                <c:pt idx="6">
                  <c:v>-3.8520880931257544E-2</c:v>
                </c:pt>
                <c:pt idx="7">
                  <c:v>-3.8520880931257544E-2</c:v>
                </c:pt>
                <c:pt idx="8">
                  <c:v>-6.340384840026668E-2</c:v>
                </c:pt>
                <c:pt idx="9">
                  <c:v>-6.340384840026668E-2</c:v>
                </c:pt>
                <c:pt idx="10">
                  <c:v>-3.2730377491297959E-2</c:v>
                </c:pt>
              </c:numCache>
            </c:numRef>
          </c:xVal>
          <c:yVal>
            <c:numRef>
              <c:f>'weights and percentages'!$X$3:$X$13</c:f>
              <c:numCache>
                <c:formatCode>0.000</c:formatCode>
                <c:ptCount val="11"/>
                <c:pt idx="0">
                  <c:v>-0.63264271038860531</c:v>
                </c:pt>
                <c:pt idx="1">
                  <c:v>-0.25216621692443686</c:v>
                </c:pt>
                <c:pt idx="2">
                  <c:v>7.0360183713265176E-2</c:v>
                </c:pt>
                <c:pt idx="3">
                  <c:v>-0.18146998704026138</c:v>
                </c:pt>
                <c:pt idx="4">
                  <c:v>-0.52597353469146801</c:v>
                </c:pt>
                <c:pt idx="5">
                  <c:v>2.0493574298844346E-2</c:v>
                </c:pt>
                <c:pt idx="6">
                  <c:v>-0.4688084854749065</c:v>
                </c:pt>
                <c:pt idx="7">
                  <c:v>-0.45240919340255326</c:v>
                </c:pt>
                <c:pt idx="9">
                  <c:v>0.19587801447599956</c:v>
                </c:pt>
                <c:pt idx="10">
                  <c:v>-0.51398019451713794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519-42CB-8DA5-2B89B758DE47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22552582408648811"/>
                  <c:y val="-7.0251277151766531E-2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percentages'!$Y$15:$Y$23</c:f>
              <c:numCache>
                <c:formatCode>0.000</c:formatCode>
                <c:ptCount val="9"/>
                <c:pt idx="0">
                  <c:v>-0.10058679002726996</c:v>
                </c:pt>
                <c:pt idx="1">
                  <c:v>-0.10058679002726996</c:v>
                </c:pt>
                <c:pt idx="2">
                  <c:v>-0.32001589401318453</c:v>
                </c:pt>
                <c:pt idx="3">
                  <c:v>0.11743877238132332</c:v>
                </c:pt>
                <c:pt idx="4">
                  <c:v>0.11743877238132332</c:v>
                </c:pt>
                <c:pt idx="5">
                  <c:v>-4.5718099286610456E-2</c:v>
                </c:pt>
                <c:pt idx="6">
                  <c:v>-0.11251612892623995</c:v>
                </c:pt>
                <c:pt idx="7">
                  <c:v>-0.11251612892623995</c:v>
                </c:pt>
                <c:pt idx="8">
                  <c:v>-4.9570413884485784E-2</c:v>
                </c:pt>
              </c:numCache>
            </c:numRef>
          </c:xVal>
          <c:yVal>
            <c:numRef>
              <c:f>'weights and percentages'!$X$15:$X$23</c:f>
              <c:numCache>
                <c:formatCode>0.000</c:formatCode>
                <c:ptCount val="9"/>
                <c:pt idx="0">
                  <c:v>0.46604876018608732</c:v>
                </c:pt>
                <c:pt idx="1">
                  <c:v>1.2490035528539172</c:v>
                </c:pt>
                <c:pt idx="2">
                  <c:v>-0.29578886742586713</c:v>
                </c:pt>
                <c:pt idx="3">
                  <c:v>-0.75698005037210736</c:v>
                </c:pt>
                <c:pt idx="5">
                  <c:v>0.88690691108488529</c:v>
                </c:pt>
                <c:pt idx="6">
                  <c:v>0.58802326064616095</c:v>
                </c:pt>
                <c:pt idx="7">
                  <c:v>-0.69772415464918003</c:v>
                </c:pt>
                <c:pt idx="8">
                  <c:v>0.58541681947144408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519-42CB-8DA5-2B89B758DE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5172144"/>
        <c:axId val="1155175024"/>
      </c:scatterChart>
      <c:valAx>
        <c:axId val="1155172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hyp flux</a:t>
                </a:r>
                <a:r>
                  <a:rPr lang="es-AR" baseline="0"/>
                  <a:t> (m/day)</a:t>
                </a:r>
                <a:endParaRPr lang="es-A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175024"/>
        <c:crosses val="autoZero"/>
        <c:crossBetween val="midCat"/>
      </c:valAx>
      <c:valAx>
        <c:axId val="115517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Δ </a:t>
                </a:r>
                <a:r>
                  <a:rPr lang="en-U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org</a:t>
                </a:r>
                <a:endParaRPr lang="es-A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172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 Traps</a:t>
            </a:r>
            <a:r>
              <a:rPr lang="en-US" baseline="0"/>
              <a:t> - % organic &amp; flux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'weights and percentages'!$A$29</c:f>
              <c:strCache>
                <c:ptCount val="1"/>
                <c:pt idx="0">
                  <c:v>SPRING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1740602511691252"/>
                  <c:y val="-0.13321440991315497"/>
                </c:manualLayout>
              </c:layout>
              <c:numFmt formatCode="General" sourceLinked="0"/>
              <c:spPr>
                <a:solidFill>
                  <a:schemeClr val="tx2">
                    <a:lumMod val="10000"/>
                    <a:lumOff val="9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percentages'!$I$30:$I$52</c:f>
              <c:numCache>
                <c:formatCode>0.000</c:formatCode>
                <c:ptCount val="23"/>
                <c:pt idx="0">
                  <c:v>0.22851828638601948</c:v>
                </c:pt>
                <c:pt idx="1">
                  <c:v>0.22851828638601948</c:v>
                </c:pt>
                <c:pt idx="2">
                  <c:v>0.22851828638601948</c:v>
                </c:pt>
                <c:pt idx="3">
                  <c:v>0.22851828638601948</c:v>
                </c:pt>
                <c:pt idx="4">
                  <c:v>-0.3027637470411495</c:v>
                </c:pt>
                <c:pt idx="5">
                  <c:v>-0.3027637470411495</c:v>
                </c:pt>
                <c:pt idx="6">
                  <c:v>-9.3318329100743891E-2</c:v>
                </c:pt>
                <c:pt idx="7">
                  <c:v>-9.3318329100743891E-2</c:v>
                </c:pt>
                <c:pt idx="8">
                  <c:v>5.0766638815107075E-2</c:v>
                </c:pt>
                <c:pt idx="9">
                  <c:v>5.0766638815107075E-2</c:v>
                </c:pt>
                <c:pt idx="10">
                  <c:v>5.0766638815107075E-2</c:v>
                </c:pt>
                <c:pt idx="11">
                  <c:v>5.0766638815107075E-2</c:v>
                </c:pt>
                <c:pt idx="12">
                  <c:v>-3.8520880931257544E-2</c:v>
                </c:pt>
                <c:pt idx="13">
                  <c:v>-3.8520880931257544E-2</c:v>
                </c:pt>
                <c:pt idx="14">
                  <c:v>-3.8520880931257544E-2</c:v>
                </c:pt>
                <c:pt idx="15">
                  <c:v>-3.8520880931257544E-2</c:v>
                </c:pt>
                <c:pt idx="16">
                  <c:v>-6.340384840026668E-2</c:v>
                </c:pt>
                <c:pt idx="17">
                  <c:v>-6.340384840026668E-2</c:v>
                </c:pt>
                <c:pt idx="18">
                  <c:v>-6.340384840026668E-2</c:v>
                </c:pt>
                <c:pt idx="19">
                  <c:v>-6.340384840026668E-2</c:v>
                </c:pt>
                <c:pt idx="20">
                  <c:v>-3.2730377491297959E-2</c:v>
                </c:pt>
                <c:pt idx="21">
                  <c:v>-3.2730377491297959E-2</c:v>
                </c:pt>
                <c:pt idx="22">
                  <c:v>-3.2730377491297959E-2</c:v>
                </c:pt>
              </c:numCache>
            </c:numRef>
          </c:xVal>
          <c:yVal>
            <c:numRef>
              <c:f>'weights and percentages'!$G$30:$G$52</c:f>
              <c:numCache>
                <c:formatCode>0.000</c:formatCode>
                <c:ptCount val="23"/>
                <c:pt idx="0">
                  <c:v>4.4239491495114969</c:v>
                </c:pt>
                <c:pt idx="1">
                  <c:v>2.7755520126882245</c:v>
                </c:pt>
                <c:pt idx="2">
                  <c:v>5.5875308025021084</c:v>
                </c:pt>
                <c:pt idx="3">
                  <c:v>3.6670713771013288</c:v>
                </c:pt>
                <c:pt idx="4">
                  <c:v>4.0688932752810745</c:v>
                </c:pt>
                <c:pt idx="5">
                  <c:v>2.8847665461405576</c:v>
                </c:pt>
                <c:pt idx="6">
                  <c:v>3.1820376220683517</c:v>
                </c:pt>
                <c:pt idx="7">
                  <c:v>4.7422386784391009</c:v>
                </c:pt>
                <c:pt idx="8">
                  <c:v>3.2623889240190871</c:v>
                </c:pt>
                <c:pt idx="9">
                  <c:v>2.661482503449196</c:v>
                </c:pt>
                <c:pt idx="10">
                  <c:v>5.8778139774147498</c:v>
                </c:pt>
                <c:pt idx="11">
                  <c:v>5.0456714649372758</c:v>
                </c:pt>
                <c:pt idx="12">
                  <c:v>2.477530426605429</c:v>
                </c:pt>
                <c:pt idx="13">
                  <c:v>1.3274442882954836</c:v>
                </c:pt>
                <c:pt idx="14">
                  <c:v>2.6441931444670419</c:v>
                </c:pt>
                <c:pt idx="15">
                  <c:v>4.4216538213526935</c:v>
                </c:pt>
                <c:pt idx="16">
                  <c:v>1.1149139497983831</c:v>
                </c:pt>
                <c:pt idx="17">
                  <c:v>4.3730253169751769</c:v>
                </c:pt>
                <c:pt idx="18">
                  <c:v>6.0111679715407007</c:v>
                </c:pt>
                <c:pt idx="19">
                  <c:v>4.3850557694204957</c:v>
                </c:pt>
                <c:pt idx="20">
                  <c:v>3.7976054649702036</c:v>
                </c:pt>
                <c:pt idx="21">
                  <c:v>2.0339646184267695</c:v>
                </c:pt>
                <c:pt idx="22">
                  <c:v>3.7329401275632659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15-4CD0-89C0-384739B82D9B}"/>
            </c:ext>
          </c:extLst>
        </c:ser>
        <c:ser>
          <c:idx val="1"/>
          <c:order val="1"/>
          <c:tx>
            <c:strRef>
              <c:f>'weights and percentages'!$A$57</c:f>
              <c:strCache>
                <c:ptCount val="1"/>
                <c:pt idx="0">
                  <c:v>SUMMER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1219947374540007"/>
                  <c:y val="-0.29749319116334416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percentages'!$I$58:$I$79</c:f>
              <c:numCache>
                <c:formatCode>0.000</c:formatCode>
                <c:ptCount val="22"/>
                <c:pt idx="0">
                  <c:v>-0.10058679002726996</c:v>
                </c:pt>
                <c:pt idx="1">
                  <c:v>-0.10058679002726996</c:v>
                </c:pt>
                <c:pt idx="2">
                  <c:v>-0.10058679002726996</c:v>
                </c:pt>
                <c:pt idx="3">
                  <c:v>-0.10058679002726996</c:v>
                </c:pt>
                <c:pt idx="4">
                  <c:v>-0.32001589401318453</c:v>
                </c:pt>
                <c:pt idx="5">
                  <c:v>-0.32001589401318453</c:v>
                </c:pt>
                <c:pt idx="6">
                  <c:v>-0.3029856615539851</c:v>
                </c:pt>
                <c:pt idx="7">
                  <c:v>-0.3029856615539851</c:v>
                </c:pt>
                <c:pt idx="8">
                  <c:v>0.11743877238132332</c:v>
                </c:pt>
                <c:pt idx="9">
                  <c:v>0.11743877238132332</c:v>
                </c:pt>
                <c:pt idx="10">
                  <c:v>0.11743877238132332</c:v>
                </c:pt>
                <c:pt idx="11">
                  <c:v>0.11743877238132332</c:v>
                </c:pt>
                <c:pt idx="12">
                  <c:v>-4.5718099286610456E-2</c:v>
                </c:pt>
                <c:pt idx="13">
                  <c:v>-4.5718099286610456E-2</c:v>
                </c:pt>
                <c:pt idx="14">
                  <c:v>-4.5718099286610456E-2</c:v>
                </c:pt>
                <c:pt idx="15">
                  <c:v>-0.11251612892623995</c:v>
                </c:pt>
                <c:pt idx="16">
                  <c:v>-0.11251612892623995</c:v>
                </c:pt>
                <c:pt idx="17">
                  <c:v>-0.11251612892623995</c:v>
                </c:pt>
                <c:pt idx="18">
                  <c:v>-0.11251612892623995</c:v>
                </c:pt>
                <c:pt idx="19">
                  <c:v>-4.9570413884485784E-2</c:v>
                </c:pt>
                <c:pt idx="20">
                  <c:v>-4.9570413884485784E-2</c:v>
                </c:pt>
                <c:pt idx="21">
                  <c:v>-4.9570413884485784E-2</c:v>
                </c:pt>
              </c:numCache>
            </c:numRef>
          </c:xVal>
          <c:yVal>
            <c:numRef>
              <c:f>'weights and percentages'!$G$58:$G$79</c:f>
              <c:numCache>
                <c:formatCode>0.000</c:formatCode>
                <c:ptCount val="22"/>
                <c:pt idx="0">
                  <c:v>24.986772075072381</c:v>
                </c:pt>
                <c:pt idx="1">
                  <c:v>33.109926250747364</c:v>
                </c:pt>
                <c:pt idx="2">
                  <c:v>29.447921115671104</c:v>
                </c:pt>
                <c:pt idx="3">
                  <c:v>25.494608716071966</c:v>
                </c:pt>
                <c:pt idx="4">
                  <c:v>23.540174662685427</c:v>
                </c:pt>
                <c:pt idx="5">
                  <c:v>11.285894650302458</c:v>
                </c:pt>
                <c:pt idx="6">
                  <c:v>9.71413479556821</c:v>
                </c:pt>
                <c:pt idx="7">
                  <c:v>22.88531964015602</c:v>
                </c:pt>
                <c:pt idx="8">
                  <c:v>24.619209039547947</c:v>
                </c:pt>
                <c:pt idx="9">
                  <c:v>8.0442355756705073</c:v>
                </c:pt>
                <c:pt idx="10">
                  <c:v>18.697381077516813</c:v>
                </c:pt>
                <c:pt idx="11">
                  <c:v>3.6403145586210917</c:v>
                </c:pt>
                <c:pt idx="12">
                  <c:v>10.31214421915047</c:v>
                </c:pt>
                <c:pt idx="13">
                  <c:v>21.474368315215646</c:v>
                </c:pt>
                <c:pt idx="14">
                  <c:v>6.672019746918191</c:v>
                </c:pt>
                <c:pt idx="15">
                  <c:v>14.312037622727628</c:v>
                </c:pt>
                <c:pt idx="16">
                  <c:v>22.158816133088362</c:v>
                </c:pt>
                <c:pt idx="17">
                  <c:v>10.746944131596139</c:v>
                </c:pt>
                <c:pt idx="18">
                  <c:v>27.635177782453074</c:v>
                </c:pt>
                <c:pt idx="19">
                  <c:v>6.3947586970563393</c:v>
                </c:pt>
                <c:pt idx="20">
                  <c:v>19.608858255547958</c:v>
                </c:pt>
                <c:pt idx="21">
                  <c:v>12.538769690746875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4715-4CD0-89C0-384739B82D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4493423"/>
        <c:axId val="1194494383"/>
      </c:scatterChart>
      <c:valAx>
        <c:axId val="1194493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494383"/>
        <c:crosses val="autoZero"/>
        <c:crossBetween val="midCat"/>
      </c:valAx>
      <c:valAx>
        <c:axId val="1194494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4934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 Traps</a:t>
            </a:r>
            <a:r>
              <a:rPr lang="en-US" baseline="0"/>
              <a:t> - organic (g) &amp; flux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'weights and percentages'!$A$29</c:f>
              <c:strCache>
                <c:ptCount val="1"/>
                <c:pt idx="0">
                  <c:v>SPRING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2230676657049523E-2"/>
                  <c:y val="-0.23170340422522073"/>
                </c:manualLayout>
              </c:layout>
              <c:numFmt formatCode="General" sourceLinked="0"/>
              <c:spPr>
                <a:solidFill>
                  <a:schemeClr val="tx2">
                    <a:lumMod val="10000"/>
                    <a:lumOff val="9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percentages'!$I$30:$I$52</c:f>
              <c:numCache>
                <c:formatCode>0.000</c:formatCode>
                <c:ptCount val="23"/>
                <c:pt idx="0">
                  <c:v>0.22851828638601948</c:v>
                </c:pt>
                <c:pt idx="1">
                  <c:v>0.22851828638601948</c:v>
                </c:pt>
                <c:pt idx="2">
                  <c:v>0.22851828638601948</c:v>
                </c:pt>
                <c:pt idx="3">
                  <c:v>0.22851828638601948</c:v>
                </c:pt>
                <c:pt idx="4">
                  <c:v>-0.3027637470411495</c:v>
                </c:pt>
                <c:pt idx="5">
                  <c:v>-0.3027637470411495</c:v>
                </c:pt>
                <c:pt idx="6">
                  <c:v>-9.3318329100743891E-2</c:v>
                </c:pt>
                <c:pt idx="7">
                  <c:v>-9.3318329100743891E-2</c:v>
                </c:pt>
                <c:pt idx="8">
                  <c:v>5.0766638815107075E-2</c:v>
                </c:pt>
                <c:pt idx="9">
                  <c:v>5.0766638815107075E-2</c:v>
                </c:pt>
                <c:pt idx="10">
                  <c:v>5.0766638815107075E-2</c:v>
                </c:pt>
                <c:pt idx="11">
                  <c:v>5.0766638815107075E-2</c:v>
                </c:pt>
                <c:pt idx="12">
                  <c:v>-3.8520880931257544E-2</c:v>
                </c:pt>
                <c:pt idx="13">
                  <c:v>-3.8520880931257544E-2</c:v>
                </c:pt>
                <c:pt idx="14">
                  <c:v>-3.8520880931257544E-2</c:v>
                </c:pt>
                <c:pt idx="15">
                  <c:v>-3.8520880931257544E-2</c:v>
                </c:pt>
                <c:pt idx="16">
                  <c:v>-6.340384840026668E-2</c:v>
                </c:pt>
                <c:pt idx="17">
                  <c:v>-6.340384840026668E-2</c:v>
                </c:pt>
                <c:pt idx="18">
                  <c:v>-6.340384840026668E-2</c:v>
                </c:pt>
                <c:pt idx="19">
                  <c:v>-6.340384840026668E-2</c:v>
                </c:pt>
                <c:pt idx="20">
                  <c:v>-3.2730377491297959E-2</c:v>
                </c:pt>
                <c:pt idx="21">
                  <c:v>-3.2730377491297959E-2</c:v>
                </c:pt>
                <c:pt idx="22">
                  <c:v>-3.2730377491297959E-2</c:v>
                </c:pt>
              </c:numCache>
            </c:numRef>
          </c:xVal>
          <c:yVal>
            <c:numRef>
              <c:f>'weights and percentages'!$H$30:$H$52</c:f>
              <c:numCache>
                <c:formatCode>0.000</c:formatCode>
                <c:ptCount val="23"/>
                <c:pt idx="0">
                  <c:v>2.0798887249987836</c:v>
                </c:pt>
                <c:pt idx="1">
                  <c:v>0.76406228470885251</c:v>
                </c:pt>
                <c:pt idx="2">
                  <c:v>0.81048251796453585</c:v>
                </c:pt>
                <c:pt idx="3">
                  <c:v>1.0837736089312811</c:v>
                </c:pt>
                <c:pt idx="4">
                  <c:v>1.9322563830318531</c:v>
                </c:pt>
                <c:pt idx="5">
                  <c:v>2.0682102971231036</c:v>
                </c:pt>
                <c:pt idx="6">
                  <c:v>1.5054920038282225</c:v>
                </c:pt>
                <c:pt idx="7">
                  <c:v>1.8392630447165701</c:v>
                </c:pt>
                <c:pt idx="8">
                  <c:v>1.7860470146770338</c:v>
                </c:pt>
                <c:pt idx="9">
                  <c:v>0.84663355324221001</c:v>
                </c:pt>
                <c:pt idx="10">
                  <c:v>1.419615509639188</c:v>
                </c:pt>
                <c:pt idx="11">
                  <c:v>1.3911067598976019</c:v>
                </c:pt>
                <c:pt idx="12">
                  <c:v>1.5703801833734246</c:v>
                </c:pt>
                <c:pt idx="13">
                  <c:v>0.83417262798632341</c:v>
                </c:pt>
                <c:pt idx="14">
                  <c:v>0.77159406890749405</c:v>
                </c:pt>
                <c:pt idx="15">
                  <c:v>1.4090705315195695</c:v>
                </c:pt>
                <c:pt idx="16">
                  <c:v>0.2432764536739068</c:v>
                </c:pt>
                <c:pt idx="17">
                  <c:v>1.1018362049156996</c:v>
                </c:pt>
                <c:pt idx="18">
                  <c:v>0.89442572715742696</c:v>
                </c:pt>
                <c:pt idx="19">
                  <c:v>0.7479238821438986</c:v>
                </c:pt>
                <c:pt idx="20">
                  <c:v>0.91132657385075955</c:v>
                </c:pt>
                <c:pt idx="21">
                  <c:v>0.63578276232169484</c:v>
                </c:pt>
                <c:pt idx="22">
                  <c:v>1.3081416747822505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106-47A5-867C-6A03B4CC37B5}"/>
            </c:ext>
          </c:extLst>
        </c:ser>
        <c:ser>
          <c:idx val="1"/>
          <c:order val="1"/>
          <c:tx>
            <c:strRef>
              <c:f>'weights and percentages'!$A$57</c:f>
              <c:strCache>
                <c:ptCount val="1"/>
                <c:pt idx="0">
                  <c:v>SUMMER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1219947374540007"/>
                  <c:y val="-0.29749319116334416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percentages'!$I$58:$I$79</c:f>
              <c:numCache>
                <c:formatCode>0.000</c:formatCode>
                <c:ptCount val="22"/>
                <c:pt idx="0">
                  <c:v>-0.10058679002726996</c:v>
                </c:pt>
                <c:pt idx="1">
                  <c:v>-0.10058679002726996</c:v>
                </c:pt>
                <c:pt idx="2">
                  <c:v>-0.10058679002726996</c:v>
                </c:pt>
                <c:pt idx="3">
                  <c:v>-0.10058679002726996</c:v>
                </c:pt>
                <c:pt idx="4">
                  <c:v>-0.32001589401318453</c:v>
                </c:pt>
                <c:pt idx="5">
                  <c:v>-0.32001589401318453</c:v>
                </c:pt>
                <c:pt idx="6">
                  <c:v>-0.3029856615539851</c:v>
                </c:pt>
                <c:pt idx="7">
                  <c:v>-0.3029856615539851</c:v>
                </c:pt>
                <c:pt idx="8">
                  <c:v>0.11743877238132332</c:v>
                </c:pt>
                <c:pt idx="9">
                  <c:v>0.11743877238132332</c:v>
                </c:pt>
                <c:pt idx="10">
                  <c:v>0.11743877238132332</c:v>
                </c:pt>
                <c:pt idx="11">
                  <c:v>0.11743877238132332</c:v>
                </c:pt>
                <c:pt idx="12">
                  <c:v>-4.5718099286610456E-2</c:v>
                </c:pt>
                <c:pt idx="13">
                  <c:v>-4.5718099286610456E-2</c:v>
                </c:pt>
                <c:pt idx="14">
                  <c:v>-4.5718099286610456E-2</c:v>
                </c:pt>
                <c:pt idx="15">
                  <c:v>-0.11251612892623995</c:v>
                </c:pt>
                <c:pt idx="16">
                  <c:v>-0.11251612892623995</c:v>
                </c:pt>
                <c:pt idx="17">
                  <c:v>-0.11251612892623995</c:v>
                </c:pt>
                <c:pt idx="18">
                  <c:v>-0.11251612892623995</c:v>
                </c:pt>
                <c:pt idx="19">
                  <c:v>-4.9570413884485784E-2</c:v>
                </c:pt>
                <c:pt idx="20">
                  <c:v>-4.9570413884485784E-2</c:v>
                </c:pt>
                <c:pt idx="21">
                  <c:v>-4.9570413884485784E-2</c:v>
                </c:pt>
              </c:numCache>
            </c:numRef>
          </c:xVal>
          <c:yVal>
            <c:numRef>
              <c:f>'weights and percentages'!$H$58:$H$79</c:f>
              <c:numCache>
                <c:formatCode>0.000</c:formatCode>
                <c:ptCount val="22"/>
                <c:pt idx="0">
                  <c:v>2.8482171620654255</c:v>
                </c:pt>
                <c:pt idx="1">
                  <c:v>4.1756252391867532</c:v>
                </c:pt>
                <c:pt idx="2">
                  <c:v>4.8799916956045521</c:v>
                </c:pt>
                <c:pt idx="3">
                  <c:v>2.1698461478248849</c:v>
                </c:pt>
                <c:pt idx="4">
                  <c:v>2.4255795972431065</c:v>
                </c:pt>
                <c:pt idx="5">
                  <c:v>1.708120155323277</c:v>
                </c:pt>
                <c:pt idx="6">
                  <c:v>0.45033757498774668</c:v>
                </c:pt>
                <c:pt idx="7">
                  <c:v>4.4176447914178771</c:v>
                </c:pt>
                <c:pt idx="8">
                  <c:v>4.9315722395480073</c:v>
                </c:pt>
                <c:pt idx="9">
                  <c:v>1.1984704372412707</c:v>
                </c:pt>
                <c:pt idx="10">
                  <c:v>2.1479738355662086</c:v>
                </c:pt>
                <c:pt idx="11">
                  <c:v>0.61814725394121306</c:v>
                </c:pt>
                <c:pt idx="12">
                  <c:v>1.8200728303916196</c:v>
                </c:pt>
                <c:pt idx="13">
                  <c:v>1.8955854399207155</c:v>
                </c:pt>
                <c:pt idx="14">
                  <c:v>1.0045993412737253</c:v>
                </c:pt>
                <c:pt idx="15">
                  <c:v>1.8297081378399909</c:v>
                </c:pt>
                <c:pt idx="16">
                  <c:v>2.9056190830834776</c:v>
                </c:pt>
                <c:pt idx="17">
                  <c:v>1.0394444364079787</c:v>
                </c:pt>
                <c:pt idx="18">
                  <c:v>3.4387280770039839</c:v>
                </c:pt>
                <c:pt idx="19">
                  <c:v>0.79557192950077915</c:v>
                </c:pt>
                <c:pt idx="20">
                  <c:v>2.7081401959572173</c:v>
                </c:pt>
                <c:pt idx="21">
                  <c:v>1.7081565949704467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106-47A5-867C-6A03B4CC37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4493423"/>
        <c:axId val="1194494383"/>
      </c:scatterChart>
      <c:valAx>
        <c:axId val="1194493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494383"/>
        <c:crosses val="autoZero"/>
        <c:crossBetween val="midCat"/>
      </c:valAx>
      <c:valAx>
        <c:axId val="1194494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4934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Closed Traps</a:t>
            </a:r>
            <a:r>
              <a:rPr lang="en-US" baseline="0"/>
              <a:t> - organic (g) &amp; flux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'weights and percentages'!$A$29</c:f>
              <c:strCache>
                <c:ptCount val="1"/>
                <c:pt idx="0">
                  <c:v>SPRING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2230676657049523E-2"/>
                  <c:y val="-0.23170340422522073"/>
                </c:manualLayout>
              </c:layout>
              <c:numFmt formatCode="General" sourceLinked="0"/>
              <c:spPr>
                <a:solidFill>
                  <a:schemeClr val="tx2">
                    <a:lumMod val="10000"/>
                    <a:lumOff val="9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percentages'!$D$99:$D$110</c:f>
              <c:numCache>
                <c:formatCode>0.000</c:formatCode>
                <c:ptCount val="12"/>
                <c:pt idx="0">
                  <c:v>0.22851828638601948</c:v>
                </c:pt>
                <c:pt idx="1">
                  <c:v>0.22851828638601948</c:v>
                </c:pt>
                <c:pt idx="2">
                  <c:v>-0.3027637470411495</c:v>
                </c:pt>
                <c:pt idx="3">
                  <c:v>-9.3318329100743891E-2</c:v>
                </c:pt>
                <c:pt idx="4">
                  <c:v>5.0766638815107075E-2</c:v>
                </c:pt>
                <c:pt idx="5">
                  <c:v>5.0766638815107075E-2</c:v>
                </c:pt>
                <c:pt idx="6">
                  <c:v>-3.8520880931257544E-2</c:v>
                </c:pt>
                <c:pt idx="7">
                  <c:v>-3.8520880931257544E-2</c:v>
                </c:pt>
                <c:pt idx="8">
                  <c:v>-6.340384840026668E-2</c:v>
                </c:pt>
                <c:pt idx="9">
                  <c:v>-6.340384840026668E-2</c:v>
                </c:pt>
                <c:pt idx="10">
                  <c:v>-3.2730377491297959E-2</c:v>
                </c:pt>
                <c:pt idx="11">
                  <c:v>-3.2730377491297959E-2</c:v>
                </c:pt>
              </c:numCache>
            </c:numRef>
          </c:xVal>
          <c:yVal>
            <c:numRef>
              <c:f>'weights and percentages'!$C$99:$C$110</c:f>
              <c:numCache>
                <c:formatCode>0.000</c:formatCode>
                <c:ptCount val="12"/>
                <c:pt idx="0">
                  <c:v>2.0798887249987836</c:v>
                </c:pt>
                <c:pt idx="1">
                  <c:v>1.0837736089312811</c:v>
                </c:pt>
                <c:pt idx="2">
                  <c:v>1.9322563830318531</c:v>
                </c:pt>
                <c:pt idx="3">
                  <c:v>1.8392630447165701</c:v>
                </c:pt>
                <c:pt idx="4">
                  <c:v>1.7860470146770338</c:v>
                </c:pt>
                <c:pt idx="5">
                  <c:v>1.3911067598976019</c:v>
                </c:pt>
                <c:pt idx="6">
                  <c:v>1.5703801833734246</c:v>
                </c:pt>
                <c:pt idx="7">
                  <c:v>1.4090705315195695</c:v>
                </c:pt>
                <c:pt idx="8">
                  <c:v>0.2432764536739068</c:v>
                </c:pt>
                <c:pt idx="9">
                  <c:v>0.7479238821438986</c:v>
                </c:pt>
                <c:pt idx="10">
                  <c:v>0.91132657385075955</c:v>
                </c:pt>
                <c:pt idx="11">
                  <c:v>1.3081416747822505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38-4EFB-B3BE-8181C1511539}"/>
            </c:ext>
          </c:extLst>
        </c:ser>
        <c:ser>
          <c:idx val="1"/>
          <c:order val="1"/>
          <c:tx>
            <c:strRef>
              <c:f>'weights and percentages'!$A$57</c:f>
              <c:strCache>
                <c:ptCount val="1"/>
                <c:pt idx="0">
                  <c:v>SUMMER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1219947374540007"/>
                  <c:y val="-0.29749319116334416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percentages'!$D$113:$D$123</c:f>
              <c:numCache>
                <c:formatCode>0.000</c:formatCode>
                <c:ptCount val="11"/>
                <c:pt idx="0">
                  <c:v>-0.10058679002726996</c:v>
                </c:pt>
                <c:pt idx="1">
                  <c:v>-0.10058679002726996</c:v>
                </c:pt>
                <c:pt idx="2">
                  <c:v>-0.32001589401318453</c:v>
                </c:pt>
                <c:pt idx="3">
                  <c:v>-0.3029856615539851</c:v>
                </c:pt>
                <c:pt idx="4">
                  <c:v>0.11743877238132332</c:v>
                </c:pt>
                <c:pt idx="5">
                  <c:v>0.11743877238132332</c:v>
                </c:pt>
                <c:pt idx="6">
                  <c:v>-4.5718099286610456E-2</c:v>
                </c:pt>
                <c:pt idx="7">
                  <c:v>-0.11251612892623995</c:v>
                </c:pt>
                <c:pt idx="8">
                  <c:v>-0.11251612892623995</c:v>
                </c:pt>
                <c:pt idx="9">
                  <c:v>-4.9570413884485784E-2</c:v>
                </c:pt>
                <c:pt idx="10">
                  <c:v>-4.9570413884485784E-2</c:v>
                </c:pt>
              </c:numCache>
            </c:numRef>
          </c:xVal>
          <c:yVal>
            <c:numRef>
              <c:f>'weights and percentages'!$C$113:$C$123</c:f>
              <c:numCache>
                <c:formatCode>0.000</c:formatCode>
                <c:ptCount val="11"/>
                <c:pt idx="0">
                  <c:v>2.8482171620654255</c:v>
                </c:pt>
                <c:pt idx="1">
                  <c:v>2.1698461478248849</c:v>
                </c:pt>
                <c:pt idx="2">
                  <c:v>2.4255795972431065</c:v>
                </c:pt>
                <c:pt idx="3">
                  <c:v>4.4176447914178771</c:v>
                </c:pt>
                <c:pt idx="4">
                  <c:v>4.9315722395480073</c:v>
                </c:pt>
                <c:pt idx="5">
                  <c:v>0.61814725394121306</c:v>
                </c:pt>
                <c:pt idx="6">
                  <c:v>1.0045993412737253</c:v>
                </c:pt>
                <c:pt idx="7">
                  <c:v>1.8297081378399909</c:v>
                </c:pt>
                <c:pt idx="8">
                  <c:v>3.4387280770039839</c:v>
                </c:pt>
                <c:pt idx="9">
                  <c:v>0.79557192950077915</c:v>
                </c:pt>
                <c:pt idx="10">
                  <c:v>1.7081565949704467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238-4EFB-B3BE-8181C15115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4493423"/>
        <c:axId val="1194494383"/>
      </c:scatterChart>
      <c:valAx>
        <c:axId val="1194493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494383"/>
        <c:crosses val="autoZero"/>
        <c:crossBetween val="midCat"/>
      </c:valAx>
      <c:valAx>
        <c:axId val="1194494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4934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Closed Traps</a:t>
            </a:r>
            <a:r>
              <a:rPr lang="en-US" baseline="0"/>
              <a:t> - organic (%) &amp; flux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'weights and percentages'!$A$29</c:f>
              <c:strCache>
                <c:ptCount val="1"/>
                <c:pt idx="0">
                  <c:v>SPRING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1849586476930034E-2"/>
                  <c:y val="-0.28972458875905538"/>
                </c:manualLayout>
              </c:layout>
              <c:numFmt formatCode="General" sourceLinked="0"/>
              <c:spPr>
                <a:solidFill>
                  <a:schemeClr val="tx2">
                    <a:lumMod val="10000"/>
                    <a:lumOff val="9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percentages'!$D$99:$D$110</c:f>
              <c:numCache>
                <c:formatCode>0.000</c:formatCode>
                <c:ptCount val="12"/>
                <c:pt idx="0">
                  <c:v>0.22851828638601948</c:v>
                </c:pt>
                <c:pt idx="1">
                  <c:v>0.22851828638601948</c:v>
                </c:pt>
                <c:pt idx="2">
                  <c:v>-0.3027637470411495</c:v>
                </c:pt>
                <c:pt idx="3">
                  <c:v>-9.3318329100743891E-2</c:v>
                </c:pt>
                <c:pt idx="4">
                  <c:v>5.0766638815107075E-2</c:v>
                </c:pt>
                <c:pt idx="5">
                  <c:v>5.0766638815107075E-2</c:v>
                </c:pt>
                <c:pt idx="6">
                  <c:v>-3.8520880931257544E-2</c:v>
                </c:pt>
                <c:pt idx="7">
                  <c:v>-3.8520880931257544E-2</c:v>
                </c:pt>
                <c:pt idx="8">
                  <c:v>-6.340384840026668E-2</c:v>
                </c:pt>
                <c:pt idx="9">
                  <c:v>-6.340384840026668E-2</c:v>
                </c:pt>
                <c:pt idx="10">
                  <c:v>-3.2730377491297959E-2</c:v>
                </c:pt>
                <c:pt idx="11">
                  <c:v>-3.2730377491297959E-2</c:v>
                </c:pt>
              </c:numCache>
            </c:numRef>
          </c:xVal>
          <c:yVal>
            <c:numRef>
              <c:f>'weights and percentages'!$B$99:$B$110</c:f>
              <c:numCache>
                <c:formatCode>0.000</c:formatCode>
                <c:ptCount val="12"/>
                <c:pt idx="0">
                  <c:v>4.4239491495114969</c:v>
                </c:pt>
                <c:pt idx="1">
                  <c:v>3.6670713771013288</c:v>
                </c:pt>
                <c:pt idx="2">
                  <c:v>4.0688932752810745</c:v>
                </c:pt>
                <c:pt idx="3">
                  <c:v>4.7422386784391009</c:v>
                </c:pt>
                <c:pt idx="4">
                  <c:v>3.2623889240190871</c:v>
                </c:pt>
                <c:pt idx="5">
                  <c:v>5.0456714649372758</c:v>
                </c:pt>
                <c:pt idx="6">
                  <c:v>2.477530426605429</c:v>
                </c:pt>
                <c:pt idx="7">
                  <c:v>4.4216538213526935</c:v>
                </c:pt>
                <c:pt idx="8">
                  <c:v>1.1149139497983831</c:v>
                </c:pt>
                <c:pt idx="9">
                  <c:v>4.3850557694204957</c:v>
                </c:pt>
                <c:pt idx="10">
                  <c:v>3.7976054649702036</c:v>
                </c:pt>
                <c:pt idx="11">
                  <c:v>3.7329401275632659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736-4D94-85FE-9A77BFD4ABA9}"/>
            </c:ext>
          </c:extLst>
        </c:ser>
        <c:ser>
          <c:idx val="1"/>
          <c:order val="1"/>
          <c:tx>
            <c:strRef>
              <c:f>'weights and percentages'!$A$57</c:f>
              <c:strCache>
                <c:ptCount val="1"/>
                <c:pt idx="0">
                  <c:v>SUMMER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1219947374540007"/>
                  <c:y val="-0.29749319116334416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percentages'!$D$113:$D$123</c:f>
              <c:numCache>
                <c:formatCode>0.000</c:formatCode>
                <c:ptCount val="11"/>
                <c:pt idx="0">
                  <c:v>-0.10058679002726996</c:v>
                </c:pt>
                <c:pt idx="1">
                  <c:v>-0.10058679002726996</c:v>
                </c:pt>
                <c:pt idx="2">
                  <c:v>-0.32001589401318453</c:v>
                </c:pt>
                <c:pt idx="3">
                  <c:v>-0.3029856615539851</c:v>
                </c:pt>
                <c:pt idx="4">
                  <c:v>0.11743877238132332</c:v>
                </c:pt>
                <c:pt idx="5">
                  <c:v>0.11743877238132332</c:v>
                </c:pt>
                <c:pt idx="6">
                  <c:v>-4.5718099286610456E-2</c:v>
                </c:pt>
                <c:pt idx="7">
                  <c:v>-0.11251612892623995</c:v>
                </c:pt>
                <c:pt idx="8">
                  <c:v>-0.11251612892623995</c:v>
                </c:pt>
                <c:pt idx="9">
                  <c:v>-4.9570413884485784E-2</c:v>
                </c:pt>
                <c:pt idx="10">
                  <c:v>-4.9570413884485784E-2</c:v>
                </c:pt>
              </c:numCache>
            </c:numRef>
          </c:xVal>
          <c:yVal>
            <c:numRef>
              <c:f>'weights and percentages'!$B$113:$B$123</c:f>
              <c:numCache>
                <c:formatCode>0.000</c:formatCode>
                <c:ptCount val="11"/>
                <c:pt idx="0">
                  <c:v>24.986772075072381</c:v>
                </c:pt>
                <c:pt idx="1">
                  <c:v>25.494608716071966</c:v>
                </c:pt>
                <c:pt idx="2">
                  <c:v>23.540174662685427</c:v>
                </c:pt>
                <c:pt idx="3">
                  <c:v>22.88531964015602</c:v>
                </c:pt>
                <c:pt idx="4">
                  <c:v>24.619209039547947</c:v>
                </c:pt>
                <c:pt idx="5">
                  <c:v>3.6403145586210917</c:v>
                </c:pt>
                <c:pt idx="6">
                  <c:v>6.672019746918191</c:v>
                </c:pt>
                <c:pt idx="7">
                  <c:v>14.312037622727628</c:v>
                </c:pt>
                <c:pt idx="8">
                  <c:v>27.635177782453074</c:v>
                </c:pt>
                <c:pt idx="9">
                  <c:v>6.3947586970563393</c:v>
                </c:pt>
                <c:pt idx="10">
                  <c:v>12.538769690746875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736-4D94-85FE-9A77BFD4AB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4493423"/>
        <c:axId val="1194494383"/>
      </c:scatterChart>
      <c:valAx>
        <c:axId val="1194493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494383"/>
        <c:crosses val="autoZero"/>
        <c:crossBetween val="midCat"/>
      </c:valAx>
      <c:valAx>
        <c:axId val="1194494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4934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Open Traps</a:t>
            </a:r>
            <a:r>
              <a:rPr lang="en-US" baseline="0"/>
              <a:t> - organic (%) &amp; flux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'weights and percentages'!$A$29</c:f>
              <c:strCache>
                <c:ptCount val="1"/>
                <c:pt idx="0">
                  <c:v>SPRING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1077001371507506"/>
                  <c:y val="-0.31846233592988921"/>
                </c:manualLayout>
              </c:layout>
              <c:numFmt formatCode="General" sourceLinked="0"/>
              <c:spPr>
                <a:solidFill>
                  <a:schemeClr val="tx2">
                    <a:lumMod val="10000"/>
                    <a:lumOff val="9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percentages'!$I$99:$I$109</c:f>
              <c:numCache>
                <c:formatCode>0.000</c:formatCode>
                <c:ptCount val="11"/>
                <c:pt idx="0">
                  <c:v>0.22851828638601948</c:v>
                </c:pt>
                <c:pt idx="1">
                  <c:v>0.22851828638601948</c:v>
                </c:pt>
                <c:pt idx="2">
                  <c:v>-0.3027637470411495</c:v>
                </c:pt>
                <c:pt idx="3">
                  <c:v>-9.3318329100743891E-2</c:v>
                </c:pt>
                <c:pt idx="4">
                  <c:v>5.0766638815107075E-2</c:v>
                </c:pt>
                <c:pt idx="5">
                  <c:v>5.0766638815107075E-2</c:v>
                </c:pt>
                <c:pt idx="6">
                  <c:v>-3.8520880931257544E-2</c:v>
                </c:pt>
                <c:pt idx="7">
                  <c:v>-3.8520880931257544E-2</c:v>
                </c:pt>
                <c:pt idx="8">
                  <c:v>-6.340384840026668E-2</c:v>
                </c:pt>
                <c:pt idx="9">
                  <c:v>-6.340384840026668E-2</c:v>
                </c:pt>
                <c:pt idx="10">
                  <c:v>-3.2730377491297959E-2</c:v>
                </c:pt>
              </c:numCache>
            </c:numRef>
          </c:xVal>
          <c:yVal>
            <c:numRef>
              <c:f>'weights and percentages'!$G$99:$G$109</c:f>
              <c:numCache>
                <c:formatCode>0.000</c:formatCode>
                <c:ptCount val="11"/>
                <c:pt idx="0">
                  <c:v>2.7755520126882245</c:v>
                </c:pt>
                <c:pt idx="1">
                  <c:v>5.5875308025021084</c:v>
                </c:pt>
                <c:pt idx="2">
                  <c:v>2.8847665461405576</c:v>
                </c:pt>
                <c:pt idx="3">
                  <c:v>3.1820376220683517</c:v>
                </c:pt>
                <c:pt idx="4">
                  <c:v>2.661482503449196</c:v>
                </c:pt>
                <c:pt idx="5">
                  <c:v>5.8778139774147498</c:v>
                </c:pt>
                <c:pt idx="6">
                  <c:v>1.3274442882954836</c:v>
                </c:pt>
                <c:pt idx="7">
                  <c:v>2.6441931444670419</c:v>
                </c:pt>
                <c:pt idx="8">
                  <c:v>4.3730253169751769</c:v>
                </c:pt>
                <c:pt idx="9">
                  <c:v>6.0111679715407007</c:v>
                </c:pt>
                <c:pt idx="10">
                  <c:v>2.0339646184267695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41D-4876-A97B-AC0B043E5883}"/>
            </c:ext>
          </c:extLst>
        </c:ser>
        <c:ser>
          <c:idx val="1"/>
          <c:order val="1"/>
          <c:tx>
            <c:strRef>
              <c:f>'weights and percentages'!$A$57</c:f>
              <c:strCache>
                <c:ptCount val="1"/>
                <c:pt idx="0">
                  <c:v>SUMMER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1164300520743784"/>
                  <c:y val="-0.23293693058321879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percentages'!$I$113:$I$123</c:f>
              <c:numCache>
                <c:formatCode>0.000</c:formatCode>
                <c:ptCount val="11"/>
                <c:pt idx="0">
                  <c:v>-0.10058679002726996</c:v>
                </c:pt>
                <c:pt idx="1">
                  <c:v>-0.10058679002726996</c:v>
                </c:pt>
                <c:pt idx="2">
                  <c:v>-0.32001589401318453</c:v>
                </c:pt>
                <c:pt idx="3">
                  <c:v>-0.3029856615539851</c:v>
                </c:pt>
                <c:pt idx="4">
                  <c:v>0.11743877238132332</c:v>
                </c:pt>
                <c:pt idx="5">
                  <c:v>0.11743877238132332</c:v>
                </c:pt>
                <c:pt idx="6">
                  <c:v>-4.5718099286610456E-2</c:v>
                </c:pt>
                <c:pt idx="7">
                  <c:v>-4.5718099286610456E-2</c:v>
                </c:pt>
                <c:pt idx="8">
                  <c:v>-0.11251612892623995</c:v>
                </c:pt>
                <c:pt idx="9">
                  <c:v>-0.11251612892623995</c:v>
                </c:pt>
                <c:pt idx="10">
                  <c:v>-4.9570413884485784E-2</c:v>
                </c:pt>
              </c:numCache>
            </c:numRef>
          </c:xVal>
          <c:yVal>
            <c:numRef>
              <c:f>'weights and percentages'!$G$113:$G$123</c:f>
              <c:numCache>
                <c:formatCode>0.000</c:formatCode>
                <c:ptCount val="11"/>
                <c:pt idx="0">
                  <c:v>33.109926250747364</c:v>
                </c:pt>
                <c:pt idx="1">
                  <c:v>29.447921115671104</c:v>
                </c:pt>
                <c:pt idx="2">
                  <c:v>11.285894650302458</c:v>
                </c:pt>
                <c:pt idx="3">
                  <c:v>9.71413479556821</c:v>
                </c:pt>
                <c:pt idx="4">
                  <c:v>8.0442355756705073</c:v>
                </c:pt>
                <c:pt idx="5">
                  <c:v>18.697381077516813</c:v>
                </c:pt>
                <c:pt idx="6">
                  <c:v>10.31214421915047</c:v>
                </c:pt>
                <c:pt idx="7">
                  <c:v>21.474368315215646</c:v>
                </c:pt>
                <c:pt idx="8">
                  <c:v>22.158816133088362</c:v>
                </c:pt>
                <c:pt idx="9">
                  <c:v>10.746944131596139</c:v>
                </c:pt>
                <c:pt idx="10">
                  <c:v>19.608858255547958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41D-4876-A97B-AC0B043E58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4493423"/>
        <c:axId val="1194494383"/>
      </c:scatterChart>
      <c:valAx>
        <c:axId val="1194493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494383"/>
        <c:crosses val="autoZero"/>
        <c:crossBetween val="midCat"/>
      </c:valAx>
      <c:valAx>
        <c:axId val="1194494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4934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Open Traps</a:t>
            </a:r>
            <a:r>
              <a:rPr lang="en-US" baseline="0"/>
              <a:t> - organic (g) &amp; flux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'weights and percentages'!$A$29</c:f>
              <c:strCache>
                <c:ptCount val="1"/>
                <c:pt idx="0">
                  <c:v>SPRING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2230676657049523E-2"/>
                  <c:y val="-0.23170340422522073"/>
                </c:manualLayout>
              </c:layout>
              <c:numFmt formatCode="General" sourceLinked="0"/>
              <c:spPr>
                <a:solidFill>
                  <a:schemeClr val="tx2">
                    <a:lumMod val="10000"/>
                    <a:lumOff val="9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percentages'!$I$99:$I$109</c:f>
              <c:numCache>
                <c:formatCode>0.000</c:formatCode>
                <c:ptCount val="11"/>
                <c:pt idx="0">
                  <c:v>0.22851828638601948</c:v>
                </c:pt>
                <c:pt idx="1">
                  <c:v>0.22851828638601948</c:v>
                </c:pt>
                <c:pt idx="2">
                  <c:v>-0.3027637470411495</c:v>
                </c:pt>
                <c:pt idx="3">
                  <c:v>-9.3318329100743891E-2</c:v>
                </c:pt>
                <c:pt idx="4">
                  <c:v>5.0766638815107075E-2</c:v>
                </c:pt>
                <c:pt idx="5">
                  <c:v>5.0766638815107075E-2</c:v>
                </c:pt>
                <c:pt idx="6">
                  <c:v>-3.8520880931257544E-2</c:v>
                </c:pt>
                <c:pt idx="7">
                  <c:v>-3.8520880931257544E-2</c:v>
                </c:pt>
                <c:pt idx="8">
                  <c:v>-6.340384840026668E-2</c:v>
                </c:pt>
                <c:pt idx="9">
                  <c:v>-6.340384840026668E-2</c:v>
                </c:pt>
                <c:pt idx="10">
                  <c:v>-3.2730377491297959E-2</c:v>
                </c:pt>
              </c:numCache>
            </c:numRef>
          </c:xVal>
          <c:yVal>
            <c:numRef>
              <c:f>'weights and percentages'!$H$99:$H$109</c:f>
              <c:numCache>
                <c:formatCode>0.000</c:formatCode>
                <c:ptCount val="11"/>
                <c:pt idx="0">
                  <c:v>0.76406228470885251</c:v>
                </c:pt>
                <c:pt idx="1">
                  <c:v>0.81048251796453585</c:v>
                </c:pt>
                <c:pt idx="2">
                  <c:v>2.0682102971231036</c:v>
                </c:pt>
                <c:pt idx="3">
                  <c:v>1.5054920038282225</c:v>
                </c:pt>
                <c:pt idx="4">
                  <c:v>0.84663355324221001</c:v>
                </c:pt>
                <c:pt idx="5">
                  <c:v>1.419615509639188</c:v>
                </c:pt>
                <c:pt idx="6">
                  <c:v>0.83417262798632341</c:v>
                </c:pt>
                <c:pt idx="7">
                  <c:v>0.77159406890749405</c:v>
                </c:pt>
                <c:pt idx="8">
                  <c:v>1.1018362049156996</c:v>
                </c:pt>
                <c:pt idx="9">
                  <c:v>0.89442572715742696</c:v>
                </c:pt>
                <c:pt idx="10">
                  <c:v>0.63578276232169484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52-4536-A50F-ACF9080E2CDF}"/>
            </c:ext>
          </c:extLst>
        </c:ser>
        <c:ser>
          <c:idx val="1"/>
          <c:order val="1"/>
          <c:tx>
            <c:strRef>
              <c:f>'weights and percentages'!$A$57</c:f>
              <c:strCache>
                <c:ptCount val="1"/>
                <c:pt idx="0">
                  <c:v>SUMMER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1219947374540007"/>
                  <c:y val="-0.29749319116334416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percentages'!$I$113:$I$123</c:f>
              <c:numCache>
                <c:formatCode>0.000</c:formatCode>
                <c:ptCount val="11"/>
                <c:pt idx="0">
                  <c:v>-0.10058679002726996</c:v>
                </c:pt>
                <c:pt idx="1">
                  <c:v>-0.10058679002726996</c:v>
                </c:pt>
                <c:pt idx="2">
                  <c:v>-0.32001589401318453</c:v>
                </c:pt>
                <c:pt idx="3">
                  <c:v>-0.3029856615539851</c:v>
                </c:pt>
                <c:pt idx="4">
                  <c:v>0.11743877238132332</c:v>
                </c:pt>
                <c:pt idx="5">
                  <c:v>0.11743877238132332</c:v>
                </c:pt>
                <c:pt idx="6">
                  <c:v>-4.5718099286610456E-2</c:v>
                </c:pt>
                <c:pt idx="7">
                  <c:v>-4.5718099286610456E-2</c:v>
                </c:pt>
                <c:pt idx="8">
                  <c:v>-0.11251612892623995</c:v>
                </c:pt>
                <c:pt idx="9">
                  <c:v>-0.11251612892623995</c:v>
                </c:pt>
                <c:pt idx="10">
                  <c:v>-4.9570413884485784E-2</c:v>
                </c:pt>
              </c:numCache>
            </c:numRef>
          </c:xVal>
          <c:yVal>
            <c:numRef>
              <c:f>'weights and percentages'!$H$113:$H$123</c:f>
              <c:numCache>
                <c:formatCode>0.000</c:formatCode>
                <c:ptCount val="11"/>
                <c:pt idx="0">
                  <c:v>4.1756252391867532</c:v>
                </c:pt>
                <c:pt idx="1">
                  <c:v>4.8799916956045521</c:v>
                </c:pt>
                <c:pt idx="2">
                  <c:v>1.708120155323277</c:v>
                </c:pt>
                <c:pt idx="3">
                  <c:v>0.45033757498774668</c:v>
                </c:pt>
                <c:pt idx="4">
                  <c:v>1.1984704372412707</c:v>
                </c:pt>
                <c:pt idx="5">
                  <c:v>2.1479738355662086</c:v>
                </c:pt>
                <c:pt idx="6">
                  <c:v>1.8200728303916196</c:v>
                </c:pt>
                <c:pt idx="7">
                  <c:v>1.8955854399207155</c:v>
                </c:pt>
                <c:pt idx="8">
                  <c:v>2.9056190830834776</c:v>
                </c:pt>
                <c:pt idx="9">
                  <c:v>1.0394444364079787</c:v>
                </c:pt>
                <c:pt idx="10">
                  <c:v>2.7081401959572173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252-4536-A50F-ACF9080E2C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4493423"/>
        <c:axId val="1194494383"/>
      </c:scatterChart>
      <c:valAx>
        <c:axId val="1194493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494383"/>
        <c:crosses val="autoZero"/>
        <c:crossBetween val="midCat"/>
      </c:valAx>
      <c:valAx>
        <c:axId val="1194494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4934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Δ </a:t>
            </a:r>
            <a:r>
              <a:rPr lang="en-US"/>
              <a:t>organics</a:t>
            </a:r>
            <a:r>
              <a:rPr lang="en-US" baseline="0"/>
              <a:t>* (%) vs </a:t>
            </a:r>
            <a:r>
              <a:rPr lang="el-GR" baseline="0"/>
              <a:t>Δ </a:t>
            </a:r>
            <a:r>
              <a:rPr lang="en-US" baseline="0"/>
              <a:t>sed* </a:t>
            </a:r>
            <a:endParaRPr lang="en-US"/>
          </a:p>
        </c:rich>
      </c:tx>
      <c:layout>
        <c:manualLayout>
          <c:xMode val="edge"/>
          <c:yMode val="edge"/>
          <c:x val="0.11707597405628904"/>
          <c:y val="4.166630913934668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9727895934303696"/>
                  <c:y val="-0.25620212050582514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percentages'!$F$3:$F$13</c:f>
              <c:numCache>
                <c:formatCode>0.0000</c:formatCode>
                <c:ptCount val="11"/>
                <c:pt idx="0">
                  <c:v>-0.41446964008822801</c:v>
                </c:pt>
                <c:pt idx="1">
                  <c:v>-0.50920004601714819</c:v>
                </c:pt>
                <c:pt idx="2">
                  <c:v>0.50971708940059157</c:v>
                </c:pt>
                <c:pt idx="3">
                  <c:v>0.2198676282142184</c:v>
                </c:pt>
                <c:pt idx="4">
                  <c:v>-0.41894839131562506</c:v>
                </c:pt>
                <c:pt idx="5">
                  <c:v>-0.12398124068290874</c:v>
                </c:pt>
                <c:pt idx="6">
                  <c:v>-8.5887963852589976E-3</c:v>
                </c:pt>
                <c:pt idx="7">
                  <c:v>-8.4311602730054072E-2</c:v>
                </c:pt>
                <c:pt idx="8">
                  <c:v>0.1547190218238147</c:v>
                </c:pt>
                <c:pt idx="9">
                  <c:v>-0.12762514510852357</c:v>
                </c:pt>
                <c:pt idx="10">
                  <c:v>-0.10800668888685966</c:v>
                </c:pt>
              </c:numCache>
            </c:numRef>
          </c:xVal>
          <c:yVal>
            <c:numRef>
              <c:f>'weights and percentages'!$C$3:$C$13</c:f>
              <c:numCache>
                <c:formatCode>0.000</c:formatCode>
                <c:ptCount val="11"/>
                <c:pt idx="0">
                  <c:v>-0.37260761394721104</c:v>
                </c:pt>
                <c:pt idx="1">
                  <c:v>0.5237038573595546</c:v>
                </c:pt>
                <c:pt idx="2">
                  <c:v>-0.2910193630130834</c:v>
                </c:pt>
                <c:pt idx="3">
                  <c:v>-0.3290009554905588</c:v>
                </c:pt>
                <c:pt idx="4">
                  <c:v>-0.18419214709373363</c:v>
                </c:pt>
                <c:pt idx="5">
                  <c:v>0.16492205611484825</c:v>
                </c:pt>
                <c:pt idx="6">
                  <c:v>-0.46420666562134938</c:v>
                </c:pt>
                <c:pt idx="7">
                  <c:v>-0.4019900129454011</c:v>
                </c:pt>
                <c:pt idx="8">
                  <c:v>2.9222985036342748</c:v>
                </c:pt>
                <c:pt idx="9">
                  <c:v>0.37083044951446603</c:v>
                </c:pt>
                <c:pt idx="10">
                  <c:v>-0.45513066137643327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7EF-4B59-B9AE-F0F61D5A5BF9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23208458188509593"/>
                  <c:y val="-0.2433117176079119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percentages'!$F$17:$F$25</c:f>
              <c:numCache>
                <c:formatCode>0.0000</c:formatCode>
                <c:ptCount val="9"/>
                <c:pt idx="0">
                  <c:v>0.10636991288633117</c:v>
                </c:pt>
                <c:pt idx="1">
                  <c:v>0.10636991288633117</c:v>
                </c:pt>
                <c:pt idx="2">
                  <c:v>0.46884704968944091</c:v>
                </c:pt>
                <c:pt idx="3">
                  <c:v>-0.25624269896262869</c:v>
                </c:pt>
                <c:pt idx="4">
                  <c:v>-0.3234573572194151</c:v>
                </c:pt>
                <c:pt idx="5">
                  <c:v>-0.41374386493899812</c:v>
                </c:pt>
                <c:pt idx="6">
                  <c:v>2.567973467663719E-2</c:v>
                </c:pt>
                <c:pt idx="7">
                  <c:v>-0.22271423175524177</c:v>
                </c:pt>
                <c:pt idx="8">
                  <c:v>1.3785509799603692E-2</c:v>
                </c:pt>
              </c:numCache>
            </c:numRef>
          </c:xVal>
          <c:yVal>
            <c:numRef>
              <c:f>'weights and percentages'!$C$17:$C$25</c:f>
              <c:numCache>
                <c:formatCode>0.000</c:formatCode>
                <c:ptCount val="9"/>
                <c:pt idx="0">
                  <c:v>0.32509818200082385</c:v>
                </c:pt>
                <c:pt idx="1">
                  <c:v>0.1550646430241914</c:v>
                </c:pt>
                <c:pt idx="2">
                  <c:v>-0.5205687803076402</c:v>
                </c:pt>
                <c:pt idx="3">
                  <c:v>-0.67325369540717739</c:v>
                </c:pt>
                <c:pt idx="4">
                  <c:v>4.1361992971835821</c:v>
                </c:pt>
                <c:pt idx="5">
                  <c:v>2.2185708570683809</c:v>
                </c:pt>
                <c:pt idx="6">
                  <c:v>0.54826424560958309</c:v>
                </c:pt>
                <c:pt idx="7">
                  <c:v>-0.61111362422933635</c:v>
                </c:pt>
                <c:pt idx="8">
                  <c:v>0.56385823642797528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7EF-4B59-B9AE-F0F61D5A5B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5172144"/>
        <c:axId val="1155175024"/>
      </c:scatterChart>
      <c:valAx>
        <c:axId val="1155172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175024"/>
        <c:crosses val="autoZero"/>
        <c:crossBetween val="midCat"/>
      </c:valAx>
      <c:valAx>
        <c:axId val="115517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172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Organics (%)</a:t>
            </a:r>
            <a:r>
              <a:rPr lang="en-US" baseline="0"/>
              <a:t> to Silt+Clay</a:t>
            </a:r>
            <a:endParaRPr lang="en-US"/>
          </a:p>
        </c:rich>
      </c:tx>
      <c:layout>
        <c:manualLayout>
          <c:xMode val="edge"/>
          <c:yMode val="edge"/>
          <c:x val="0.2972566472669177"/>
          <c:y val="3.19361210521484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2424088293311162"/>
          <c:y val="0.12822352602437626"/>
          <c:w val="0.687601767170408"/>
          <c:h val="0.60458597668998448"/>
        </c:manualLayout>
      </c:layout>
      <c:scatterChart>
        <c:scatterStyle val="lineMarker"/>
        <c:varyColors val="0"/>
        <c:ser>
          <c:idx val="0"/>
          <c:order val="0"/>
          <c:tx>
            <c:strRef>
              <c:f>'lumping small sizes'!$A$2</c:f>
              <c:strCache>
                <c:ptCount val="1"/>
                <c:pt idx="0">
                  <c:v>SPRING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281886143542402"/>
                  <c:y val="-0.13536975699629467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'lumping small sizes'!$J$3:$J$25</c:f>
              <c:numCache>
                <c:formatCode>0.000</c:formatCode>
                <c:ptCount val="23"/>
                <c:pt idx="0">
                  <c:v>0.32131416616000985</c:v>
                </c:pt>
                <c:pt idx="1">
                  <c:v>0.29223381505811075</c:v>
                </c:pt>
                <c:pt idx="2">
                  <c:v>9.905856403487423E-2</c:v>
                </c:pt>
                <c:pt idx="3">
                  <c:v>0.33618824315855494</c:v>
                </c:pt>
                <c:pt idx="4">
                  <c:v>0.3571806777724062</c:v>
                </c:pt>
                <c:pt idx="5">
                  <c:v>0.57562224420352748</c:v>
                </c:pt>
                <c:pt idx="6">
                  <c:v>0.51596321748805496</c:v>
                </c:pt>
                <c:pt idx="7">
                  <c:v>0.30852306065226992</c:v>
                </c:pt>
                <c:pt idx="8">
                  <c:v>0.64618820216849271</c:v>
                </c:pt>
                <c:pt idx="9">
                  <c:v>0.26981680323917834</c:v>
                </c:pt>
                <c:pt idx="10">
                  <c:v>0.31911443003510859</c:v>
                </c:pt>
                <c:pt idx="11">
                  <c:v>0.37105875305430724</c:v>
                </c:pt>
                <c:pt idx="12">
                  <c:v>0.62957630031659928</c:v>
                </c:pt>
                <c:pt idx="13">
                  <c:v>0.5962763354925551</c:v>
                </c:pt>
                <c:pt idx="14">
                  <c:v>0.35145260757592034</c:v>
                </c:pt>
                <c:pt idx="15">
                  <c:v>0.30238960297190604</c:v>
                </c:pt>
                <c:pt idx="16">
                  <c:v>0.11618863942020324</c:v>
                </c:pt>
                <c:pt idx="17">
                  <c:v>0.21068738566029466</c:v>
                </c:pt>
                <c:pt idx="18">
                  <c:v>0.21738124021033786</c:v>
                </c:pt>
                <c:pt idx="19">
                  <c:v>0.18771285828355255</c:v>
                </c:pt>
                <c:pt idx="20">
                  <c:v>0.40579295266038556</c:v>
                </c:pt>
                <c:pt idx="21">
                  <c:v>0.21085845282786575</c:v>
                </c:pt>
                <c:pt idx="22">
                  <c:v>0.28955846950482073</c:v>
                </c:pt>
              </c:numCache>
            </c:numRef>
          </c:xVal>
          <c:yVal>
            <c:numRef>
              <c:f>'lumping small sizes'!$G$3:$G$25</c:f>
              <c:numCache>
                <c:formatCode>0.000</c:formatCode>
                <c:ptCount val="23"/>
                <c:pt idx="0">
                  <c:v>4.4239491495114969</c:v>
                </c:pt>
                <c:pt idx="1">
                  <c:v>2.7755520126882245</c:v>
                </c:pt>
                <c:pt idx="2">
                  <c:v>5.5875308025021084</c:v>
                </c:pt>
                <c:pt idx="3">
                  <c:v>3.6670713771013288</c:v>
                </c:pt>
                <c:pt idx="4">
                  <c:v>4.0688932752810745</c:v>
                </c:pt>
                <c:pt idx="5">
                  <c:v>2.8847665461405576</c:v>
                </c:pt>
                <c:pt idx="6">
                  <c:v>3.1820376220683517</c:v>
                </c:pt>
                <c:pt idx="7">
                  <c:v>4.7422386784391009</c:v>
                </c:pt>
                <c:pt idx="8">
                  <c:v>3.2623889240190871</c:v>
                </c:pt>
                <c:pt idx="9">
                  <c:v>2.661482503449196</c:v>
                </c:pt>
                <c:pt idx="10">
                  <c:v>5.8778139774147498</c:v>
                </c:pt>
                <c:pt idx="11">
                  <c:v>5.0456714649372758</c:v>
                </c:pt>
                <c:pt idx="12">
                  <c:v>2.477530426605429</c:v>
                </c:pt>
                <c:pt idx="13">
                  <c:v>1.3274442882954836</c:v>
                </c:pt>
                <c:pt idx="14">
                  <c:v>2.6441931444670419</c:v>
                </c:pt>
                <c:pt idx="15">
                  <c:v>4.4216538213526935</c:v>
                </c:pt>
                <c:pt idx="16">
                  <c:v>1.1149139497983831</c:v>
                </c:pt>
                <c:pt idx="17">
                  <c:v>4.3730253169751769</c:v>
                </c:pt>
                <c:pt idx="18">
                  <c:v>6.0111679715407007</c:v>
                </c:pt>
                <c:pt idx="19">
                  <c:v>4.3850557694204957</c:v>
                </c:pt>
                <c:pt idx="20">
                  <c:v>3.7976054649702036</c:v>
                </c:pt>
                <c:pt idx="21">
                  <c:v>2.0339646184267695</c:v>
                </c:pt>
                <c:pt idx="22">
                  <c:v>3.7329401275632659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07-405B-9389-6FC40CFEA5A2}"/>
            </c:ext>
          </c:extLst>
        </c:ser>
        <c:ser>
          <c:idx val="1"/>
          <c:order val="1"/>
          <c:tx>
            <c:strRef>
              <c:f>'lumping small sizes'!$A$30</c:f>
              <c:strCache>
                <c:ptCount val="1"/>
                <c:pt idx="0">
                  <c:v>SUMMER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21331776631369354"/>
                  <c:y val="0.1182592047905858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'lumping small sizes'!$J$31:$J$52</c:f>
              <c:numCache>
                <c:formatCode>0.000</c:formatCode>
                <c:ptCount val="22"/>
                <c:pt idx="0">
                  <c:v>1.5917964720194648</c:v>
                </c:pt>
                <c:pt idx="1">
                  <c:v>1.8800196739741422</c:v>
                </c:pt>
                <c:pt idx="2">
                  <c:v>3.1494574162679432</c:v>
                </c:pt>
                <c:pt idx="3">
                  <c:v>2.0230468256973362</c:v>
                </c:pt>
                <c:pt idx="4">
                  <c:v>1.4140163721240422</c:v>
                </c:pt>
                <c:pt idx="5">
                  <c:v>1.9183701234089299</c:v>
                </c:pt>
                <c:pt idx="6">
                  <c:v>1.6245069310979345</c:v>
                </c:pt>
                <c:pt idx="7">
                  <c:v>2.8012432153752287</c:v>
                </c:pt>
                <c:pt idx="8">
                  <c:v>3.7281024409763921</c:v>
                </c:pt>
                <c:pt idx="9">
                  <c:v>2.91854151810979</c:v>
                </c:pt>
                <c:pt idx="10">
                  <c:v>3.0117203366336822</c:v>
                </c:pt>
                <c:pt idx="11">
                  <c:v>2.1054652536143079</c:v>
                </c:pt>
                <c:pt idx="12">
                  <c:v>2.9504818137730364</c:v>
                </c:pt>
                <c:pt idx="13">
                  <c:v>2.0454146255506607</c:v>
                </c:pt>
                <c:pt idx="14">
                  <c:v>1.7828478880279939</c:v>
                </c:pt>
                <c:pt idx="15">
                  <c:v>2.2274651739304288</c:v>
                </c:pt>
                <c:pt idx="16">
                  <c:v>2.1635544726301741</c:v>
                </c:pt>
                <c:pt idx="17">
                  <c:v>2.9514971109216637</c:v>
                </c:pt>
                <c:pt idx="18">
                  <c:v>2.9345804275996121</c:v>
                </c:pt>
                <c:pt idx="19">
                  <c:v>2.5861293030794164</c:v>
                </c:pt>
                <c:pt idx="20">
                  <c:v>3.8771485086831237</c:v>
                </c:pt>
                <c:pt idx="21">
                  <c:v>1.9795431766489771</c:v>
                </c:pt>
              </c:numCache>
            </c:numRef>
          </c:xVal>
          <c:yVal>
            <c:numRef>
              <c:f>'lumping small sizes'!$G$31:$G$52</c:f>
              <c:numCache>
                <c:formatCode>0.000</c:formatCode>
                <c:ptCount val="22"/>
                <c:pt idx="0">
                  <c:v>24.986772075072381</c:v>
                </c:pt>
                <c:pt idx="1">
                  <c:v>33.109926250747364</c:v>
                </c:pt>
                <c:pt idx="2">
                  <c:v>29.447921115671104</c:v>
                </c:pt>
                <c:pt idx="3">
                  <c:v>25.494608716071966</c:v>
                </c:pt>
                <c:pt idx="4">
                  <c:v>23.540174662685427</c:v>
                </c:pt>
                <c:pt idx="5">
                  <c:v>11.285894650302458</c:v>
                </c:pt>
                <c:pt idx="6">
                  <c:v>9.71413479556821</c:v>
                </c:pt>
                <c:pt idx="7">
                  <c:v>22.88531964015602</c:v>
                </c:pt>
                <c:pt idx="8">
                  <c:v>24.619209039547947</c:v>
                </c:pt>
                <c:pt idx="9">
                  <c:v>8.0442355756705073</c:v>
                </c:pt>
                <c:pt idx="10">
                  <c:v>18.697381077516813</c:v>
                </c:pt>
                <c:pt idx="11">
                  <c:v>3.6403145586210917</c:v>
                </c:pt>
                <c:pt idx="12">
                  <c:v>10.31214421915047</c:v>
                </c:pt>
                <c:pt idx="13">
                  <c:v>21.474368315215646</c:v>
                </c:pt>
                <c:pt idx="14">
                  <c:v>6.672019746918191</c:v>
                </c:pt>
                <c:pt idx="15">
                  <c:v>14.312037622727628</c:v>
                </c:pt>
                <c:pt idx="16">
                  <c:v>22.158816133088362</c:v>
                </c:pt>
                <c:pt idx="17">
                  <c:v>10.746944131596139</c:v>
                </c:pt>
                <c:pt idx="18">
                  <c:v>27.635177782453074</c:v>
                </c:pt>
                <c:pt idx="19">
                  <c:v>6.3947586970563393</c:v>
                </c:pt>
                <c:pt idx="20">
                  <c:v>19.608858255547958</c:v>
                </c:pt>
                <c:pt idx="21">
                  <c:v>12.538769690746875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507-405B-9389-6FC40CFEA5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0513312"/>
        <c:axId val="1350513792"/>
      </c:scatterChart>
      <c:valAx>
        <c:axId val="1350513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Sediment Weight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513792"/>
        <c:crosses val="autoZero"/>
        <c:crossBetween val="midCat"/>
      </c:valAx>
      <c:valAx>
        <c:axId val="135051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Organics</a:t>
                </a:r>
                <a:r>
                  <a:rPr lang="en-US" baseline="0"/>
                  <a:t>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513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Organics (g)</a:t>
            </a:r>
            <a:r>
              <a:rPr lang="en-US" baseline="0"/>
              <a:t> to Silt+Clay</a:t>
            </a:r>
            <a:endParaRPr lang="en-US"/>
          </a:p>
        </c:rich>
      </c:tx>
      <c:layout>
        <c:manualLayout>
          <c:xMode val="edge"/>
          <c:yMode val="edge"/>
          <c:x val="0.2972566472669177"/>
          <c:y val="3.19361210521484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2424088293311162"/>
          <c:y val="0.12822352602437626"/>
          <c:w val="0.687601767170408"/>
          <c:h val="0.60458597668998448"/>
        </c:manualLayout>
      </c:layout>
      <c:scatterChart>
        <c:scatterStyle val="lineMarker"/>
        <c:varyColors val="0"/>
        <c:ser>
          <c:idx val="0"/>
          <c:order val="0"/>
          <c:tx>
            <c:strRef>
              <c:f>'lumping small sizes'!$A$2</c:f>
              <c:strCache>
                <c:ptCount val="1"/>
                <c:pt idx="0">
                  <c:v>SPRING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65833096949837788"/>
                  <c:y val="-0.16797226167669665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'lumping small sizes'!$J$3:$J$25</c:f>
              <c:numCache>
                <c:formatCode>0.000</c:formatCode>
                <c:ptCount val="23"/>
                <c:pt idx="0">
                  <c:v>0.32131416616000985</c:v>
                </c:pt>
                <c:pt idx="1">
                  <c:v>0.29223381505811075</c:v>
                </c:pt>
                <c:pt idx="2">
                  <c:v>9.905856403487423E-2</c:v>
                </c:pt>
                <c:pt idx="3">
                  <c:v>0.33618824315855494</c:v>
                </c:pt>
                <c:pt idx="4">
                  <c:v>0.3571806777724062</c:v>
                </c:pt>
                <c:pt idx="5">
                  <c:v>0.57562224420352748</c:v>
                </c:pt>
                <c:pt idx="6">
                  <c:v>0.51596321748805496</c:v>
                </c:pt>
                <c:pt idx="7">
                  <c:v>0.30852306065226992</c:v>
                </c:pt>
                <c:pt idx="8">
                  <c:v>0.64618820216849271</c:v>
                </c:pt>
                <c:pt idx="9">
                  <c:v>0.26981680323917834</c:v>
                </c:pt>
                <c:pt idx="10">
                  <c:v>0.31911443003510859</c:v>
                </c:pt>
                <c:pt idx="11">
                  <c:v>0.37105875305430724</c:v>
                </c:pt>
                <c:pt idx="12">
                  <c:v>0.62957630031659928</c:v>
                </c:pt>
                <c:pt idx="13">
                  <c:v>0.5962763354925551</c:v>
                </c:pt>
                <c:pt idx="14">
                  <c:v>0.35145260757592034</c:v>
                </c:pt>
                <c:pt idx="15">
                  <c:v>0.30238960297190604</c:v>
                </c:pt>
                <c:pt idx="16">
                  <c:v>0.11618863942020324</c:v>
                </c:pt>
                <c:pt idx="17">
                  <c:v>0.21068738566029466</c:v>
                </c:pt>
                <c:pt idx="18">
                  <c:v>0.21738124021033786</c:v>
                </c:pt>
                <c:pt idx="19">
                  <c:v>0.18771285828355255</c:v>
                </c:pt>
                <c:pt idx="20">
                  <c:v>0.40579295266038556</c:v>
                </c:pt>
                <c:pt idx="21">
                  <c:v>0.21085845282786575</c:v>
                </c:pt>
                <c:pt idx="22">
                  <c:v>0.28955846950482073</c:v>
                </c:pt>
              </c:numCache>
            </c:numRef>
          </c:xVal>
          <c:yVal>
            <c:numRef>
              <c:f>'lumping small sizes'!$H$3:$H$25</c:f>
              <c:numCache>
                <c:formatCode>0.000</c:formatCode>
                <c:ptCount val="23"/>
                <c:pt idx="0">
                  <c:v>2.0798887249987836</c:v>
                </c:pt>
                <c:pt idx="1">
                  <c:v>0.76406228470885251</c:v>
                </c:pt>
                <c:pt idx="2">
                  <c:v>0.81048251796453585</c:v>
                </c:pt>
                <c:pt idx="3">
                  <c:v>1.0837736089312811</c:v>
                </c:pt>
                <c:pt idx="4">
                  <c:v>1.9322563830318531</c:v>
                </c:pt>
                <c:pt idx="5">
                  <c:v>2.0682102971231036</c:v>
                </c:pt>
                <c:pt idx="6">
                  <c:v>1.5054920038282225</c:v>
                </c:pt>
                <c:pt idx="7">
                  <c:v>1.8392630447165701</c:v>
                </c:pt>
                <c:pt idx="8">
                  <c:v>1.7860470146770338</c:v>
                </c:pt>
                <c:pt idx="9">
                  <c:v>0.84663355324221001</c:v>
                </c:pt>
                <c:pt idx="10">
                  <c:v>1.419615509639188</c:v>
                </c:pt>
                <c:pt idx="11">
                  <c:v>1.3911067598976019</c:v>
                </c:pt>
                <c:pt idx="12">
                  <c:v>1.5703801833734246</c:v>
                </c:pt>
                <c:pt idx="13">
                  <c:v>0.83417262798632341</c:v>
                </c:pt>
                <c:pt idx="14">
                  <c:v>0.77159406890749405</c:v>
                </c:pt>
                <c:pt idx="15">
                  <c:v>1.4090705315195695</c:v>
                </c:pt>
                <c:pt idx="16">
                  <c:v>0.2432764536739068</c:v>
                </c:pt>
                <c:pt idx="17">
                  <c:v>1.1018362049156996</c:v>
                </c:pt>
                <c:pt idx="18">
                  <c:v>0.89442572715742696</c:v>
                </c:pt>
                <c:pt idx="19">
                  <c:v>0.7479238821438986</c:v>
                </c:pt>
                <c:pt idx="20">
                  <c:v>0.91132657385075955</c:v>
                </c:pt>
                <c:pt idx="21">
                  <c:v>0.63578276232169484</c:v>
                </c:pt>
                <c:pt idx="22">
                  <c:v>1.3081416747822505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17-411A-A595-288DD9BB4932}"/>
            </c:ext>
          </c:extLst>
        </c:ser>
        <c:ser>
          <c:idx val="1"/>
          <c:order val="1"/>
          <c:tx>
            <c:strRef>
              <c:f>'lumping small sizes'!$A$30</c:f>
              <c:strCache>
                <c:ptCount val="1"/>
                <c:pt idx="0">
                  <c:v>SUMMER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21331776631369354"/>
                  <c:y val="0.1182592047905858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'lumping small sizes'!$J$31:$J$52</c:f>
              <c:numCache>
                <c:formatCode>0.000</c:formatCode>
                <c:ptCount val="22"/>
                <c:pt idx="0">
                  <c:v>1.5917964720194648</c:v>
                </c:pt>
                <c:pt idx="1">
                  <c:v>1.8800196739741422</c:v>
                </c:pt>
                <c:pt idx="2">
                  <c:v>3.1494574162679432</c:v>
                </c:pt>
                <c:pt idx="3">
                  <c:v>2.0230468256973362</c:v>
                </c:pt>
                <c:pt idx="4">
                  <c:v>1.4140163721240422</c:v>
                </c:pt>
                <c:pt idx="5">
                  <c:v>1.9183701234089299</c:v>
                </c:pt>
                <c:pt idx="6">
                  <c:v>1.6245069310979345</c:v>
                </c:pt>
                <c:pt idx="7">
                  <c:v>2.8012432153752287</c:v>
                </c:pt>
                <c:pt idx="8">
                  <c:v>3.7281024409763921</c:v>
                </c:pt>
                <c:pt idx="9">
                  <c:v>2.91854151810979</c:v>
                </c:pt>
                <c:pt idx="10">
                  <c:v>3.0117203366336822</c:v>
                </c:pt>
                <c:pt idx="11">
                  <c:v>2.1054652536143079</c:v>
                </c:pt>
                <c:pt idx="12">
                  <c:v>2.9504818137730364</c:v>
                </c:pt>
                <c:pt idx="13">
                  <c:v>2.0454146255506607</c:v>
                </c:pt>
                <c:pt idx="14">
                  <c:v>1.7828478880279939</c:v>
                </c:pt>
                <c:pt idx="15">
                  <c:v>2.2274651739304288</c:v>
                </c:pt>
                <c:pt idx="16">
                  <c:v>2.1635544726301741</c:v>
                </c:pt>
                <c:pt idx="17">
                  <c:v>2.9514971109216637</c:v>
                </c:pt>
                <c:pt idx="18">
                  <c:v>2.9345804275996121</c:v>
                </c:pt>
                <c:pt idx="19">
                  <c:v>2.5861293030794164</c:v>
                </c:pt>
                <c:pt idx="20">
                  <c:v>3.8771485086831237</c:v>
                </c:pt>
                <c:pt idx="21">
                  <c:v>1.9795431766489771</c:v>
                </c:pt>
              </c:numCache>
            </c:numRef>
          </c:xVal>
          <c:yVal>
            <c:numRef>
              <c:f>'lumping small sizes'!$H$31:$H$52</c:f>
              <c:numCache>
                <c:formatCode>0.000</c:formatCode>
                <c:ptCount val="22"/>
                <c:pt idx="0">
                  <c:v>2.8482171620654255</c:v>
                </c:pt>
                <c:pt idx="1">
                  <c:v>4.1756252391867532</c:v>
                </c:pt>
                <c:pt idx="2">
                  <c:v>4.8799916956045521</c:v>
                </c:pt>
                <c:pt idx="3">
                  <c:v>2.1698461478248849</c:v>
                </c:pt>
                <c:pt idx="4">
                  <c:v>2.4255795972431065</c:v>
                </c:pt>
                <c:pt idx="5">
                  <c:v>1.708120155323277</c:v>
                </c:pt>
                <c:pt idx="6">
                  <c:v>0.45033757498774668</c:v>
                </c:pt>
                <c:pt idx="7">
                  <c:v>4.4176447914178771</c:v>
                </c:pt>
                <c:pt idx="8">
                  <c:v>4.9315722395480073</c:v>
                </c:pt>
                <c:pt idx="9">
                  <c:v>1.1984704372412707</c:v>
                </c:pt>
                <c:pt idx="10">
                  <c:v>2.1479738355662086</c:v>
                </c:pt>
                <c:pt idx="11">
                  <c:v>0.61814725394121306</c:v>
                </c:pt>
                <c:pt idx="12">
                  <c:v>1.8200728303916196</c:v>
                </c:pt>
                <c:pt idx="13">
                  <c:v>1.8955854399207155</c:v>
                </c:pt>
                <c:pt idx="14">
                  <c:v>1.0045993412737253</c:v>
                </c:pt>
                <c:pt idx="15">
                  <c:v>1.8297081378399909</c:v>
                </c:pt>
                <c:pt idx="16">
                  <c:v>2.9056190830834776</c:v>
                </c:pt>
                <c:pt idx="17">
                  <c:v>1.0394444364079787</c:v>
                </c:pt>
                <c:pt idx="18">
                  <c:v>3.4387280770039839</c:v>
                </c:pt>
                <c:pt idx="19">
                  <c:v>0.79557192950077915</c:v>
                </c:pt>
                <c:pt idx="20">
                  <c:v>2.7081401959572173</c:v>
                </c:pt>
                <c:pt idx="21">
                  <c:v>1.7081565949704467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017-411A-A595-288DD9BB49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0513312"/>
        <c:axId val="1350513792"/>
      </c:scatterChart>
      <c:valAx>
        <c:axId val="1350513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Sediment Weight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513792"/>
        <c:crosses val="autoZero"/>
        <c:crossBetween val="midCat"/>
      </c:valAx>
      <c:valAx>
        <c:axId val="135051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Organics</a:t>
                </a:r>
                <a:r>
                  <a:rPr lang="en-US" baseline="0"/>
                  <a:t>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513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Organics (%)</a:t>
            </a:r>
            <a:r>
              <a:rPr lang="en-US" baseline="0"/>
              <a:t> to S+C+FS</a:t>
            </a:r>
            <a:endParaRPr lang="en-US"/>
          </a:p>
        </c:rich>
      </c:tx>
      <c:layout>
        <c:manualLayout>
          <c:xMode val="edge"/>
          <c:yMode val="edge"/>
          <c:x val="0.2972566472669177"/>
          <c:y val="3.19361210521484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2424088293311162"/>
          <c:y val="0.12822352602437626"/>
          <c:w val="0.687601767170408"/>
          <c:h val="0.60458597668998448"/>
        </c:manualLayout>
      </c:layout>
      <c:scatterChart>
        <c:scatterStyle val="lineMarker"/>
        <c:varyColors val="0"/>
        <c:ser>
          <c:idx val="0"/>
          <c:order val="0"/>
          <c:tx>
            <c:strRef>
              <c:f>'lumping small sizes'!$A$2</c:f>
              <c:strCache>
                <c:ptCount val="1"/>
                <c:pt idx="0">
                  <c:v>SPRING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281886143542402"/>
                  <c:y val="-0.13536975699629467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'lumping small sizes'!$K$3:$K$25</c:f>
              <c:numCache>
                <c:formatCode>0.000</c:formatCode>
                <c:ptCount val="23"/>
                <c:pt idx="0">
                  <c:v>2.6898141661600099</c:v>
                </c:pt>
                <c:pt idx="1">
                  <c:v>2.3178588150581105</c:v>
                </c:pt>
                <c:pt idx="2">
                  <c:v>0.8774585640348741</c:v>
                </c:pt>
                <c:pt idx="3">
                  <c:v>2.4259882431585549</c:v>
                </c:pt>
                <c:pt idx="4">
                  <c:v>2.4732806777724066</c:v>
                </c:pt>
                <c:pt idx="5">
                  <c:v>4.1409222442035283</c:v>
                </c:pt>
                <c:pt idx="6">
                  <c:v>4.0688632174880555</c:v>
                </c:pt>
                <c:pt idx="7">
                  <c:v>2.11682306065227</c:v>
                </c:pt>
                <c:pt idx="8">
                  <c:v>5.3434882021684933</c:v>
                </c:pt>
                <c:pt idx="9">
                  <c:v>2.4389168032391786</c:v>
                </c:pt>
                <c:pt idx="10">
                  <c:v>2.3767144300351086</c:v>
                </c:pt>
                <c:pt idx="11">
                  <c:v>3.2591587530543067</c:v>
                </c:pt>
                <c:pt idx="12">
                  <c:v>5.0933763003166002</c:v>
                </c:pt>
                <c:pt idx="13">
                  <c:v>4.313176335492555</c:v>
                </c:pt>
                <c:pt idx="14">
                  <c:v>2.9357526075759202</c:v>
                </c:pt>
                <c:pt idx="15">
                  <c:v>1.9682896029719061</c:v>
                </c:pt>
                <c:pt idx="16">
                  <c:v>0.96428863942020338</c:v>
                </c:pt>
                <c:pt idx="17">
                  <c:v>1.7524873856602945</c:v>
                </c:pt>
                <c:pt idx="18">
                  <c:v>1.7664812402103378</c:v>
                </c:pt>
                <c:pt idx="19">
                  <c:v>1.4787128582835525</c:v>
                </c:pt>
                <c:pt idx="20">
                  <c:v>2.9857929526603852</c:v>
                </c:pt>
                <c:pt idx="21">
                  <c:v>1.6525584528278658</c:v>
                </c:pt>
                <c:pt idx="22">
                  <c:v>2.186358469504821</c:v>
                </c:pt>
              </c:numCache>
            </c:numRef>
          </c:xVal>
          <c:yVal>
            <c:numRef>
              <c:f>'lumping small sizes'!$G$3:$G$25</c:f>
              <c:numCache>
                <c:formatCode>0.000</c:formatCode>
                <c:ptCount val="23"/>
                <c:pt idx="0">
                  <c:v>4.4239491495114969</c:v>
                </c:pt>
                <c:pt idx="1">
                  <c:v>2.7755520126882245</c:v>
                </c:pt>
                <c:pt idx="2">
                  <c:v>5.5875308025021084</c:v>
                </c:pt>
                <c:pt idx="3">
                  <c:v>3.6670713771013288</c:v>
                </c:pt>
                <c:pt idx="4">
                  <c:v>4.0688932752810745</c:v>
                </c:pt>
                <c:pt idx="5">
                  <c:v>2.8847665461405576</c:v>
                </c:pt>
                <c:pt idx="6">
                  <c:v>3.1820376220683517</c:v>
                </c:pt>
                <c:pt idx="7">
                  <c:v>4.7422386784391009</c:v>
                </c:pt>
                <c:pt idx="8">
                  <c:v>3.2623889240190871</c:v>
                </c:pt>
                <c:pt idx="9">
                  <c:v>2.661482503449196</c:v>
                </c:pt>
                <c:pt idx="10">
                  <c:v>5.8778139774147498</c:v>
                </c:pt>
                <c:pt idx="11">
                  <c:v>5.0456714649372758</c:v>
                </c:pt>
                <c:pt idx="12">
                  <c:v>2.477530426605429</c:v>
                </c:pt>
                <c:pt idx="13">
                  <c:v>1.3274442882954836</c:v>
                </c:pt>
                <c:pt idx="14">
                  <c:v>2.6441931444670419</c:v>
                </c:pt>
                <c:pt idx="15">
                  <c:v>4.4216538213526935</c:v>
                </c:pt>
                <c:pt idx="16">
                  <c:v>1.1149139497983831</c:v>
                </c:pt>
                <c:pt idx="17">
                  <c:v>4.3730253169751769</c:v>
                </c:pt>
                <c:pt idx="18">
                  <c:v>6.0111679715407007</c:v>
                </c:pt>
                <c:pt idx="19">
                  <c:v>4.3850557694204957</c:v>
                </c:pt>
                <c:pt idx="20">
                  <c:v>3.7976054649702036</c:v>
                </c:pt>
                <c:pt idx="21">
                  <c:v>2.0339646184267695</c:v>
                </c:pt>
                <c:pt idx="22">
                  <c:v>3.7329401275632659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43-4C5E-B5F9-CC60B8DA460B}"/>
            </c:ext>
          </c:extLst>
        </c:ser>
        <c:ser>
          <c:idx val="1"/>
          <c:order val="1"/>
          <c:tx>
            <c:strRef>
              <c:f>'lumping small sizes'!$A$30</c:f>
              <c:strCache>
                <c:ptCount val="1"/>
                <c:pt idx="0">
                  <c:v>SUMMER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30048417860810878"/>
                  <c:y val="5.8717198942336069E-2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'lumping small sizes'!$K$31:$K$52</c:f>
              <c:numCache>
                <c:formatCode>0.000</c:formatCode>
                <c:ptCount val="22"/>
                <c:pt idx="0">
                  <c:v>5.9609682481751829</c:v>
                </c:pt>
                <c:pt idx="1">
                  <c:v>6.7635848791455855</c:v>
                </c:pt>
                <c:pt idx="2">
                  <c:v>8.8710585801112138</c:v>
                </c:pt>
                <c:pt idx="3">
                  <c:v>5.938304177710461</c:v>
                </c:pt>
                <c:pt idx="4">
                  <c:v>4.72409103034345</c:v>
                </c:pt>
                <c:pt idx="5">
                  <c:v>5.5022655036505803</c:v>
                </c:pt>
                <c:pt idx="6">
                  <c:v>2.5704834185238186</c:v>
                </c:pt>
                <c:pt idx="7">
                  <c:v>8.0417511470408805</c:v>
                </c:pt>
                <c:pt idx="8">
                  <c:v>8.9044292917166903</c:v>
                </c:pt>
                <c:pt idx="9">
                  <c:v>7.1627863044708526</c:v>
                </c:pt>
                <c:pt idx="10">
                  <c:v>6.654507720206924</c:v>
                </c:pt>
                <c:pt idx="11">
                  <c:v>5.7997999999999941</c:v>
                </c:pt>
                <c:pt idx="12">
                  <c:v>7.2804463821532508</c:v>
                </c:pt>
                <c:pt idx="13">
                  <c:v>5.6071700440528627</c:v>
                </c:pt>
                <c:pt idx="14">
                  <c:v>4.6084860618178807</c:v>
                </c:pt>
                <c:pt idx="15">
                  <c:v>5.5887878768492634</c:v>
                </c:pt>
                <c:pt idx="16">
                  <c:v>7.5340018691588826</c:v>
                </c:pt>
                <c:pt idx="17">
                  <c:v>6.8995268542199497</c:v>
                </c:pt>
                <c:pt idx="18">
                  <c:v>7.1253084029802407</c:v>
                </c:pt>
                <c:pt idx="19">
                  <c:v>7.9821999999999997</c:v>
                </c:pt>
                <c:pt idx="20">
                  <c:v>8.6107820886223791</c:v>
                </c:pt>
                <c:pt idx="21">
                  <c:v>5.8183739954511005</c:v>
                </c:pt>
              </c:numCache>
            </c:numRef>
          </c:xVal>
          <c:yVal>
            <c:numRef>
              <c:f>'lumping small sizes'!$G$31:$G$52</c:f>
              <c:numCache>
                <c:formatCode>0.000</c:formatCode>
                <c:ptCount val="22"/>
                <c:pt idx="0">
                  <c:v>24.986772075072381</c:v>
                </c:pt>
                <c:pt idx="1">
                  <c:v>33.109926250747364</c:v>
                </c:pt>
                <c:pt idx="2">
                  <c:v>29.447921115671104</c:v>
                </c:pt>
                <c:pt idx="3">
                  <c:v>25.494608716071966</c:v>
                </c:pt>
                <c:pt idx="4">
                  <c:v>23.540174662685427</c:v>
                </c:pt>
                <c:pt idx="5">
                  <c:v>11.285894650302458</c:v>
                </c:pt>
                <c:pt idx="6">
                  <c:v>9.71413479556821</c:v>
                </c:pt>
                <c:pt idx="7">
                  <c:v>22.88531964015602</c:v>
                </c:pt>
                <c:pt idx="8">
                  <c:v>24.619209039547947</c:v>
                </c:pt>
                <c:pt idx="9">
                  <c:v>8.0442355756705073</c:v>
                </c:pt>
                <c:pt idx="10">
                  <c:v>18.697381077516813</c:v>
                </c:pt>
                <c:pt idx="11">
                  <c:v>3.6403145586210917</c:v>
                </c:pt>
                <c:pt idx="12">
                  <c:v>10.31214421915047</c:v>
                </c:pt>
                <c:pt idx="13">
                  <c:v>21.474368315215646</c:v>
                </c:pt>
                <c:pt idx="14">
                  <c:v>6.672019746918191</c:v>
                </c:pt>
                <c:pt idx="15">
                  <c:v>14.312037622727628</c:v>
                </c:pt>
                <c:pt idx="16">
                  <c:v>22.158816133088362</c:v>
                </c:pt>
                <c:pt idx="17">
                  <c:v>10.746944131596139</c:v>
                </c:pt>
                <c:pt idx="18">
                  <c:v>27.635177782453074</c:v>
                </c:pt>
                <c:pt idx="19">
                  <c:v>6.3947586970563393</c:v>
                </c:pt>
                <c:pt idx="20">
                  <c:v>19.608858255547958</c:v>
                </c:pt>
                <c:pt idx="21">
                  <c:v>12.538769690746875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F43-4C5E-B5F9-CC60B8DA46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0513312"/>
        <c:axId val="1350513792"/>
      </c:scatterChart>
      <c:valAx>
        <c:axId val="1350513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Sediment Weight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513792"/>
        <c:crosses val="autoZero"/>
        <c:crossBetween val="midCat"/>
      </c:valAx>
      <c:valAx>
        <c:axId val="135051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Organics</a:t>
                </a:r>
                <a:r>
                  <a:rPr lang="en-US" baseline="0"/>
                  <a:t>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513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Organics (g)</a:t>
            </a:r>
            <a:r>
              <a:rPr lang="en-US" baseline="0"/>
              <a:t> to S+C+FS</a:t>
            </a:r>
            <a:endParaRPr lang="en-US"/>
          </a:p>
        </c:rich>
      </c:tx>
      <c:layout>
        <c:manualLayout>
          <c:xMode val="edge"/>
          <c:yMode val="edge"/>
          <c:x val="0.2972566472669177"/>
          <c:y val="3.19361210521484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2424088293311162"/>
          <c:y val="0.12822352602437626"/>
          <c:w val="0.687601767170408"/>
          <c:h val="0.60458597668998448"/>
        </c:manualLayout>
      </c:layout>
      <c:scatterChart>
        <c:scatterStyle val="lineMarker"/>
        <c:varyColors val="0"/>
        <c:ser>
          <c:idx val="0"/>
          <c:order val="0"/>
          <c:tx>
            <c:strRef>
              <c:f>'lumping small sizes'!$A$2</c:f>
              <c:strCache>
                <c:ptCount val="1"/>
                <c:pt idx="0">
                  <c:v>SPRING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10112192497676921"/>
                  <c:y val="-0.20515772546084199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'lumping small sizes'!$K$3:$K$25</c:f>
              <c:numCache>
                <c:formatCode>0.000</c:formatCode>
                <c:ptCount val="23"/>
                <c:pt idx="0">
                  <c:v>2.6898141661600099</c:v>
                </c:pt>
                <c:pt idx="1">
                  <c:v>2.3178588150581105</c:v>
                </c:pt>
                <c:pt idx="2">
                  <c:v>0.8774585640348741</c:v>
                </c:pt>
                <c:pt idx="3">
                  <c:v>2.4259882431585549</c:v>
                </c:pt>
                <c:pt idx="4">
                  <c:v>2.4732806777724066</c:v>
                </c:pt>
                <c:pt idx="5">
                  <c:v>4.1409222442035283</c:v>
                </c:pt>
                <c:pt idx="6">
                  <c:v>4.0688632174880555</c:v>
                </c:pt>
                <c:pt idx="7">
                  <c:v>2.11682306065227</c:v>
                </c:pt>
                <c:pt idx="8">
                  <c:v>5.3434882021684933</c:v>
                </c:pt>
                <c:pt idx="9">
                  <c:v>2.4389168032391786</c:v>
                </c:pt>
                <c:pt idx="10">
                  <c:v>2.3767144300351086</c:v>
                </c:pt>
                <c:pt idx="11">
                  <c:v>3.2591587530543067</c:v>
                </c:pt>
                <c:pt idx="12">
                  <c:v>5.0933763003166002</c:v>
                </c:pt>
                <c:pt idx="13">
                  <c:v>4.313176335492555</c:v>
                </c:pt>
                <c:pt idx="14">
                  <c:v>2.9357526075759202</c:v>
                </c:pt>
                <c:pt idx="15">
                  <c:v>1.9682896029719061</c:v>
                </c:pt>
                <c:pt idx="16">
                  <c:v>0.96428863942020338</c:v>
                </c:pt>
                <c:pt idx="17">
                  <c:v>1.7524873856602945</c:v>
                </c:pt>
                <c:pt idx="18">
                  <c:v>1.7664812402103378</c:v>
                </c:pt>
                <c:pt idx="19">
                  <c:v>1.4787128582835525</c:v>
                </c:pt>
                <c:pt idx="20">
                  <c:v>2.9857929526603852</c:v>
                </c:pt>
                <c:pt idx="21">
                  <c:v>1.6525584528278658</c:v>
                </c:pt>
                <c:pt idx="22">
                  <c:v>2.186358469504821</c:v>
                </c:pt>
              </c:numCache>
            </c:numRef>
          </c:xVal>
          <c:yVal>
            <c:numRef>
              <c:f>'lumping small sizes'!$H$3:$H$25</c:f>
              <c:numCache>
                <c:formatCode>0.000</c:formatCode>
                <c:ptCount val="23"/>
                <c:pt idx="0">
                  <c:v>2.0798887249987836</c:v>
                </c:pt>
                <c:pt idx="1">
                  <c:v>0.76406228470885251</c:v>
                </c:pt>
                <c:pt idx="2">
                  <c:v>0.81048251796453585</c:v>
                </c:pt>
                <c:pt idx="3">
                  <c:v>1.0837736089312811</c:v>
                </c:pt>
                <c:pt idx="4">
                  <c:v>1.9322563830318531</c:v>
                </c:pt>
                <c:pt idx="5">
                  <c:v>2.0682102971231036</c:v>
                </c:pt>
                <c:pt idx="6">
                  <c:v>1.5054920038282225</c:v>
                </c:pt>
                <c:pt idx="7">
                  <c:v>1.8392630447165701</c:v>
                </c:pt>
                <c:pt idx="8">
                  <c:v>1.7860470146770338</c:v>
                </c:pt>
                <c:pt idx="9">
                  <c:v>0.84663355324221001</c:v>
                </c:pt>
                <c:pt idx="10">
                  <c:v>1.419615509639188</c:v>
                </c:pt>
                <c:pt idx="11">
                  <c:v>1.3911067598976019</c:v>
                </c:pt>
                <c:pt idx="12">
                  <c:v>1.5703801833734246</c:v>
                </c:pt>
                <c:pt idx="13">
                  <c:v>0.83417262798632341</c:v>
                </c:pt>
                <c:pt idx="14">
                  <c:v>0.77159406890749405</c:v>
                </c:pt>
                <c:pt idx="15">
                  <c:v>1.4090705315195695</c:v>
                </c:pt>
                <c:pt idx="16">
                  <c:v>0.2432764536739068</c:v>
                </c:pt>
                <c:pt idx="17">
                  <c:v>1.1018362049156996</c:v>
                </c:pt>
                <c:pt idx="18">
                  <c:v>0.89442572715742696</c:v>
                </c:pt>
                <c:pt idx="19">
                  <c:v>0.7479238821438986</c:v>
                </c:pt>
                <c:pt idx="20">
                  <c:v>0.91132657385075955</c:v>
                </c:pt>
                <c:pt idx="21">
                  <c:v>0.63578276232169484</c:v>
                </c:pt>
                <c:pt idx="22">
                  <c:v>1.3081416747822505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6A-43B6-9866-79538D8CFB06}"/>
            </c:ext>
          </c:extLst>
        </c:ser>
        <c:ser>
          <c:idx val="1"/>
          <c:order val="1"/>
          <c:tx>
            <c:strRef>
              <c:f>'lumping small sizes'!$A$30</c:f>
              <c:strCache>
                <c:ptCount val="1"/>
                <c:pt idx="0">
                  <c:v>SUMMER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7808513066301496"/>
                  <c:y val="0.2073446372672739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'lumping small sizes'!$K$31:$K$52</c:f>
              <c:numCache>
                <c:formatCode>0.000</c:formatCode>
                <c:ptCount val="22"/>
                <c:pt idx="0">
                  <c:v>5.9609682481751829</c:v>
                </c:pt>
                <c:pt idx="1">
                  <c:v>6.7635848791455855</c:v>
                </c:pt>
                <c:pt idx="2">
                  <c:v>8.8710585801112138</c:v>
                </c:pt>
                <c:pt idx="3">
                  <c:v>5.938304177710461</c:v>
                </c:pt>
                <c:pt idx="4">
                  <c:v>4.72409103034345</c:v>
                </c:pt>
                <c:pt idx="5">
                  <c:v>5.5022655036505803</c:v>
                </c:pt>
                <c:pt idx="6">
                  <c:v>2.5704834185238186</c:v>
                </c:pt>
                <c:pt idx="7">
                  <c:v>8.0417511470408805</c:v>
                </c:pt>
                <c:pt idx="8">
                  <c:v>8.9044292917166903</c:v>
                </c:pt>
                <c:pt idx="9">
                  <c:v>7.1627863044708526</c:v>
                </c:pt>
                <c:pt idx="10">
                  <c:v>6.654507720206924</c:v>
                </c:pt>
                <c:pt idx="11">
                  <c:v>5.7997999999999941</c:v>
                </c:pt>
                <c:pt idx="12">
                  <c:v>7.2804463821532508</c:v>
                </c:pt>
                <c:pt idx="13">
                  <c:v>5.6071700440528627</c:v>
                </c:pt>
                <c:pt idx="14">
                  <c:v>4.6084860618178807</c:v>
                </c:pt>
                <c:pt idx="15">
                  <c:v>5.5887878768492634</c:v>
                </c:pt>
                <c:pt idx="16">
                  <c:v>7.5340018691588826</c:v>
                </c:pt>
                <c:pt idx="17">
                  <c:v>6.8995268542199497</c:v>
                </c:pt>
                <c:pt idx="18">
                  <c:v>7.1253084029802407</c:v>
                </c:pt>
                <c:pt idx="19">
                  <c:v>7.9821999999999997</c:v>
                </c:pt>
                <c:pt idx="20">
                  <c:v>8.6107820886223791</c:v>
                </c:pt>
                <c:pt idx="21">
                  <c:v>5.8183739954511005</c:v>
                </c:pt>
              </c:numCache>
            </c:numRef>
          </c:xVal>
          <c:yVal>
            <c:numRef>
              <c:f>'lumping small sizes'!$H$31:$H$52</c:f>
              <c:numCache>
                <c:formatCode>0.000</c:formatCode>
                <c:ptCount val="22"/>
                <c:pt idx="0">
                  <c:v>2.8482171620654255</c:v>
                </c:pt>
                <c:pt idx="1">
                  <c:v>4.1756252391867532</c:v>
                </c:pt>
                <c:pt idx="2">
                  <c:v>4.8799916956045521</c:v>
                </c:pt>
                <c:pt idx="3">
                  <c:v>2.1698461478248849</c:v>
                </c:pt>
                <c:pt idx="4">
                  <c:v>2.4255795972431065</c:v>
                </c:pt>
                <c:pt idx="5">
                  <c:v>1.708120155323277</c:v>
                </c:pt>
                <c:pt idx="6">
                  <c:v>0.45033757498774668</c:v>
                </c:pt>
                <c:pt idx="7">
                  <c:v>4.4176447914178771</c:v>
                </c:pt>
                <c:pt idx="8">
                  <c:v>4.9315722395480073</c:v>
                </c:pt>
                <c:pt idx="9">
                  <c:v>1.1984704372412707</c:v>
                </c:pt>
                <c:pt idx="10">
                  <c:v>2.1479738355662086</c:v>
                </c:pt>
                <c:pt idx="11">
                  <c:v>0.61814725394121306</c:v>
                </c:pt>
                <c:pt idx="12">
                  <c:v>1.8200728303916196</c:v>
                </c:pt>
                <c:pt idx="13">
                  <c:v>1.8955854399207155</c:v>
                </c:pt>
                <c:pt idx="14">
                  <c:v>1.0045993412737253</c:v>
                </c:pt>
                <c:pt idx="15">
                  <c:v>1.8297081378399909</c:v>
                </c:pt>
                <c:pt idx="16">
                  <c:v>2.9056190830834776</c:v>
                </c:pt>
                <c:pt idx="17">
                  <c:v>1.0394444364079787</c:v>
                </c:pt>
                <c:pt idx="18">
                  <c:v>3.4387280770039839</c:v>
                </c:pt>
                <c:pt idx="19">
                  <c:v>0.79557192950077915</c:v>
                </c:pt>
                <c:pt idx="20">
                  <c:v>2.7081401959572173</c:v>
                </c:pt>
                <c:pt idx="21">
                  <c:v>1.7081565949704467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66A-43B6-9866-79538D8CFB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0513312"/>
        <c:axId val="1350513792"/>
      </c:scatterChart>
      <c:valAx>
        <c:axId val="1350513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Sediment Weight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513792"/>
        <c:crosses val="autoZero"/>
        <c:crossBetween val="midCat"/>
      </c:valAx>
      <c:valAx>
        <c:axId val="135051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Organics</a:t>
                </a:r>
                <a:r>
                  <a:rPr lang="en-US" baseline="0"/>
                  <a:t>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513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Organics (%) to 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'lump by basket pair'!$N$3</c:f>
              <c:strCache>
                <c:ptCount val="1"/>
                <c:pt idx="0">
                  <c:v>SPRING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4.1896071824416854E-2"/>
                  <c:y val="-0.10308873290527655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pair'!$P$4:$P$14</c:f>
              <c:numCache>
                <c:formatCode>0.000</c:formatCode>
                <c:ptCount val="11"/>
                <c:pt idx="0">
                  <c:v>69.413099999999986</c:v>
                </c:pt>
                <c:pt idx="1">
                  <c:v>41.0276</c:v>
                </c:pt>
                <c:pt idx="2">
                  <c:v>113.33000000000001</c:v>
                </c:pt>
                <c:pt idx="3">
                  <c:v>80.287700000000001</c:v>
                </c:pt>
                <c:pt idx="4">
                  <c:v>79.423400000000001</c:v>
                </c:pt>
                <c:pt idx="5">
                  <c:v>46.530299999999997</c:v>
                </c:pt>
                <c:pt idx="6">
                  <c:v>117.95359999999999</c:v>
                </c:pt>
                <c:pt idx="7">
                  <c:v>56.587800000000001</c:v>
                </c:pt>
                <c:pt idx="8">
                  <c:v>44.560600000000001</c:v>
                </c:pt>
                <c:pt idx="9">
                  <c:v>28.846600000000002</c:v>
                </c:pt>
                <c:pt idx="10">
                  <c:v>62.776500000000013</c:v>
                </c:pt>
              </c:numCache>
            </c:numRef>
          </c:xVal>
          <c:yVal>
            <c:numRef>
              <c:f>'lump by basket pair'!$T$4:$T$14</c:f>
              <c:numCache>
                <c:formatCode>0.000</c:formatCode>
                <c:ptCount val="11"/>
                <c:pt idx="0">
                  <c:v>7.1995011621997218</c:v>
                </c:pt>
                <c:pt idx="1">
                  <c:v>9.2546021796034381</c:v>
                </c:pt>
                <c:pt idx="2">
                  <c:v>6.9536598214216321</c:v>
                </c:pt>
                <c:pt idx="3">
                  <c:v>7.9242763005074526</c:v>
                </c:pt>
                <c:pt idx="4">
                  <c:v>5.9238714274682831</c:v>
                </c:pt>
                <c:pt idx="5">
                  <c:v>10.923485442352025</c:v>
                </c:pt>
                <c:pt idx="6">
                  <c:v>3.8049747149009123</c:v>
                </c:pt>
                <c:pt idx="7">
                  <c:v>7.0658469658197358</c:v>
                </c:pt>
                <c:pt idx="8">
                  <c:v>5.4879392667735605</c:v>
                </c:pt>
                <c:pt idx="9">
                  <c:v>10.396223740961197</c:v>
                </c:pt>
                <c:pt idx="10">
                  <c:v>5.7669047459900353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7C-4914-814E-32F8A4803136}"/>
            </c:ext>
          </c:extLst>
        </c:ser>
        <c:ser>
          <c:idx val="1"/>
          <c:order val="1"/>
          <c:tx>
            <c:strRef>
              <c:f>'lump by basket pair'!$N$16</c:f>
              <c:strCache>
                <c:ptCount val="1"/>
                <c:pt idx="0">
                  <c:v>SUMMER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26290594990402483"/>
                  <c:y val="-0.3087908481749676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pair'!$P$17:$P$26</c:f>
              <c:numCache>
                <c:formatCode>0.000</c:formatCode>
                <c:ptCount val="10"/>
                <c:pt idx="0">
                  <c:v>11.711400000000001</c:v>
                </c:pt>
                <c:pt idx="1">
                  <c:v>11.486780000000001</c:v>
                </c:pt>
                <c:pt idx="2">
                  <c:v>16.0458</c:v>
                </c:pt>
                <c:pt idx="3">
                  <c:v>13.9541</c:v>
                </c:pt>
                <c:pt idx="4">
                  <c:v>19.996299999999998</c:v>
                </c:pt>
                <c:pt idx="5">
                  <c:v>16.870699999999999</c:v>
                </c:pt>
                <c:pt idx="6">
                  <c:v>14.2781</c:v>
                </c:pt>
                <c:pt idx="7">
                  <c:v>13.254200000000001</c:v>
                </c:pt>
                <c:pt idx="8">
                  <c:v>9.0496999999999996</c:v>
                </c:pt>
                <c:pt idx="9">
                  <c:v>13.8871</c:v>
                </c:pt>
              </c:numCache>
            </c:numRef>
          </c:xVal>
          <c:yVal>
            <c:numRef>
              <c:f>'lump by basket pair'!$T$17:$T$26</c:f>
              <c:numCache>
                <c:formatCode>0.000</c:formatCode>
                <c:ptCount val="10"/>
                <c:pt idx="0">
                  <c:v>58.096698325819744</c:v>
                </c:pt>
                <c:pt idx="1">
                  <c:v>54.942529831743073</c:v>
                </c:pt>
                <c:pt idx="2">
                  <c:v>34.826069312987883</c:v>
                </c:pt>
                <c:pt idx="3">
                  <c:v>32.599454435724226</c:v>
                </c:pt>
                <c:pt idx="4">
                  <c:v>32.663444615218452</c:v>
                </c:pt>
                <c:pt idx="5">
                  <c:v>22.337695636137905</c:v>
                </c:pt>
                <c:pt idx="6">
                  <c:v>28.146388062133838</c:v>
                </c:pt>
                <c:pt idx="7">
                  <c:v>36.470853755815988</c:v>
                </c:pt>
                <c:pt idx="8">
                  <c:v>38.382121914049215</c:v>
                </c:pt>
                <c:pt idx="9">
                  <c:v>32.147627946294833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87C-4914-814E-32F8A48031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0521472"/>
        <c:axId val="1350514272"/>
      </c:scatterChart>
      <c:valAx>
        <c:axId val="1350521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514272"/>
        <c:crosses val="autoZero"/>
        <c:crossBetween val="midCat"/>
      </c:valAx>
      <c:valAx>
        <c:axId val="135051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521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Organics (%) to FS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'lump by basket pair'!$N$3</c:f>
              <c:strCache>
                <c:ptCount val="1"/>
                <c:pt idx="0">
                  <c:v>SPRING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31135540796422351"/>
                  <c:y val="-7.185273302431526E-2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pair'!$Q$4:$Q$14</c:f>
              <c:numCache>
                <c:formatCode>0.000</c:formatCode>
                <c:ptCount val="11"/>
                <c:pt idx="0">
                  <c:v>4.3941249999999998</c:v>
                </c:pt>
                <c:pt idx="1">
                  <c:v>2.8681999999999999</c:v>
                </c:pt>
                <c:pt idx="2">
                  <c:v>5.6814</c:v>
                </c:pt>
                <c:pt idx="3">
                  <c:v>5.3612000000000002</c:v>
                </c:pt>
                <c:pt idx="4">
                  <c:v>6.8664000000000005</c:v>
                </c:pt>
                <c:pt idx="5">
                  <c:v>4.9457000000000004</c:v>
                </c:pt>
                <c:pt idx="6">
                  <c:v>8.1807000000000016</c:v>
                </c:pt>
                <c:pt idx="7">
                  <c:v>4.2501999999999995</c:v>
                </c:pt>
                <c:pt idx="8">
                  <c:v>2.3898999999999999</c:v>
                </c:pt>
                <c:pt idx="9">
                  <c:v>2.8400999999999996</c:v>
                </c:pt>
                <c:pt idx="10">
                  <c:v>3.3385000000000002</c:v>
                </c:pt>
              </c:numCache>
            </c:numRef>
          </c:xVal>
          <c:yVal>
            <c:numRef>
              <c:f>'lump by basket pair'!$T$4:$T$14</c:f>
              <c:numCache>
                <c:formatCode>0.000</c:formatCode>
                <c:ptCount val="11"/>
                <c:pt idx="0">
                  <c:v>7.1995011621997218</c:v>
                </c:pt>
                <c:pt idx="1">
                  <c:v>9.2546021796034381</c:v>
                </c:pt>
                <c:pt idx="2">
                  <c:v>6.9536598214216321</c:v>
                </c:pt>
                <c:pt idx="3">
                  <c:v>7.9242763005074526</c:v>
                </c:pt>
                <c:pt idx="4">
                  <c:v>5.9238714274682831</c:v>
                </c:pt>
                <c:pt idx="5">
                  <c:v>10.923485442352025</c:v>
                </c:pt>
                <c:pt idx="6">
                  <c:v>3.8049747149009123</c:v>
                </c:pt>
                <c:pt idx="7">
                  <c:v>7.0658469658197358</c:v>
                </c:pt>
                <c:pt idx="8">
                  <c:v>5.4879392667735605</c:v>
                </c:pt>
                <c:pt idx="9">
                  <c:v>10.396223740961197</c:v>
                </c:pt>
                <c:pt idx="10">
                  <c:v>5.7669047459900353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96-4E91-8D3B-075912F49F66}"/>
            </c:ext>
          </c:extLst>
        </c:ser>
        <c:ser>
          <c:idx val="1"/>
          <c:order val="1"/>
          <c:tx>
            <c:strRef>
              <c:f>'lump by basket pair'!$N$16</c:f>
              <c:strCache>
                <c:ptCount val="1"/>
                <c:pt idx="0">
                  <c:v>SUMMER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2890688197675238"/>
                  <c:y val="-6.6327486762975424E-2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pair'!$Q$17:$Q$26</c:f>
              <c:numCache>
                <c:formatCode>0.000</c:formatCode>
                <c:ptCount val="10"/>
                <c:pt idx="0">
                  <c:v>9.2527369813271605</c:v>
                </c:pt>
                <c:pt idx="1">
                  <c:v>9.636858515856396</c:v>
                </c:pt>
                <c:pt idx="2">
                  <c:v>6.8939700384610578</c:v>
                </c:pt>
                <c:pt idx="3">
                  <c:v>6.1864844190915349</c:v>
                </c:pt>
                <c:pt idx="4">
                  <c:v>9.4205716371013608</c:v>
                </c:pt>
                <c:pt idx="5">
                  <c:v>7.337122129958928</c:v>
                </c:pt>
                <c:pt idx="6">
                  <c:v>6.3873935922920886</c:v>
                </c:pt>
                <c:pt idx="7">
                  <c:v>8.7317700994475427</c:v>
                </c:pt>
                <c:pt idx="8">
                  <c:v>8.1387577186789155</c:v>
                </c:pt>
                <c:pt idx="9">
                  <c:v>8.5724643987413796</c:v>
                </c:pt>
              </c:numCache>
            </c:numRef>
          </c:xVal>
          <c:yVal>
            <c:numRef>
              <c:f>'lump by basket pair'!$T$17:$T$26</c:f>
              <c:numCache>
                <c:formatCode>0.000</c:formatCode>
                <c:ptCount val="10"/>
                <c:pt idx="0">
                  <c:v>58.096698325819744</c:v>
                </c:pt>
                <c:pt idx="1">
                  <c:v>54.942529831743073</c:v>
                </c:pt>
                <c:pt idx="2">
                  <c:v>34.826069312987883</c:v>
                </c:pt>
                <c:pt idx="3">
                  <c:v>32.599454435724226</c:v>
                </c:pt>
                <c:pt idx="4">
                  <c:v>32.663444615218452</c:v>
                </c:pt>
                <c:pt idx="5">
                  <c:v>22.337695636137905</c:v>
                </c:pt>
                <c:pt idx="6">
                  <c:v>28.146388062133838</c:v>
                </c:pt>
                <c:pt idx="7">
                  <c:v>36.470853755815988</c:v>
                </c:pt>
                <c:pt idx="8">
                  <c:v>38.382121914049215</c:v>
                </c:pt>
                <c:pt idx="9">
                  <c:v>32.147627946294833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496-4E91-8D3B-075912F49F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0521472"/>
        <c:axId val="1350514272"/>
      </c:scatterChart>
      <c:valAx>
        <c:axId val="1350521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514272"/>
        <c:crosses val="autoZero"/>
        <c:crossBetween val="midCat"/>
      </c:valAx>
      <c:valAx>
        <c:axId val="135051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521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Organics (%) to 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'lump by basket pair'!$N$3</c:f>
              <c:strCache>
                <c:ptCount val="1"/>
                <c:pt idx="0">
                  <c:v>SPRING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31135540796422351"/>
                  <c:y val="-7.185273302431526E-2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pair'!$R$4:$R$14</c:f>
              <c:numCache>
                <c:formatCode>0.000</c:formatCode>
                <c:ptCount val="11"/>
                <c:pt idx="0">
                  <c:v>0.53329762667372393</c:v>
                </c:pt>
                <c:pt idx="1">
                  <c:v>0.37785151651655852</c:v>
                </c:pt>
                <c:pt idx="2">
                  <c:v>0.81418522488423695</c:v>
                </c:pt>
                <c:pt idx="3">
                  <c:v>0.72560438986828135</c:v>
                </c:pt>
                <c:pt idx="4">
                  <c:v>0.79156209151621304</c:v>
                </c:pt>
                <c:pt idx="5">
                  <c:v>0.60212432155019702</c:v>
                </c:pt>
                <c:pt idx="6">
                  <c:v>1.0649747229368258</c:v>
                </c:pt>
                <c:pt idx="7">
                  <c:v>0.57283655169691217</c:v>
                </c:pt>
                <c:pt idx="8">
                  <c:v>0.28562987733012918</c:v>
                </c:pt>
                <c:pt idx="9">
                  <c:v>0.35741933336295062</c:v>
                </c:pt>
                <c:pt idx="10">
                  <c:v>0.43653515771488699</c:v>
                </c:pt>
              </c:numCache>
            </c:numRef>
          </c:xVal>
          <c:yVal>
            <c:numRef>
              <c:f>'lump by basket pair'!$T$4:$T$14</c:f>
              <c:numCache>
                <c:formatCode>0.000</c:formatCode>
                <c:ptCount val="11"/>
                <c:pt idx="0">
                  <c:v>7.1995011621997218</c:v>
                </c:pt>
                <c:pt idx="1">
                  <c:v>9.2546021796034381</c:v>
                </c:pt>
                <c:pt idx="2">
                  <c:v>6.9536598214216321</c:v>
                </c:pt>
                <c:pt idx="3">
                  <c:v>7.9242763005074526</c:v>
                </c:pt>
                <c:pt idx="4">
                  <c:v>5.9238714274682831</c:v>
                </c:pt>
                <c:pt idx="5">
                  <c:v>10.923485442352025</c:v>
                </c:pt>
                <c:pt idx="6">
                  <c:v>3.8049747149009123</c:v>
                </c:pt>
                <c:pt idx="7">
                  <c:v>7.0658469658197358</c:v>
                </c:pt>
                <c:pt idx="8">
                  <c:v>5.4879392667735605</c:v>
                </c:pt>
                <c:pt idx="9">
                  <c:v>10.396223740961197</c:v>
                </c:pt>
                <c:pt idx="10">
                  <c:v>5.7669047459900353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5A0-4AE8-8AB9-AA001826AB47}"/>
            </c:ext>
          </c:extLst>
        </c:ser>
        <c:ser>
          <c:idx val="1"/>
          <c:order val="1"/>
          <c:tx>
            <c:strRef>
              <c:f>'lump by basket pair'!$N$16</c:f>
              <c:strCache>
                <c:ptCount val="1"/>
                <c:pt idx="0">
                  <c:v>SUMMER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2890688197675238"/>
                  <c:y val="-6.6327486762975424E-2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pair'!$R$17:$R$26</c:f>
              <c:numCache>
                <c:formatCode>0.000</c:formatCode>
                <c:ptCount val="10"/>
                <c:pt idx="0">
                  <c:v>3.0289130596004474</c:v>
                </c:pt>
                <c:pt idx="1">
                  <c:v>4.5640741465847112</c:v>
                </c:pt>
                <c:pt idx="2">
                  <c:v>2.9105648975430061</c:v>
                </c:pt>
                <c:pt idx="3">
                  <c:v>3.8880495351387516</c:v>
                </c:pt>
                <c:pt idx="4">
                  <c:v>5.8272470800374485</c:v>
                </c:pt>
                <c:pt idx="5">
                  <c:v>4.1167851240989748</c:v>
                </c:pt>
                <c:pt idx="6">
                  <c:v>3.3125405645739816</c:v>
                </c:pt>
                <c:pt idx="7">
                  <c:v>3.8155569597807393</c:v>
                </c:pt>
                <c:pt idx="8">
                  <c:v>5.0564898311015236</c:v>
                </c:pt>
                <c:pt idx="9">
                  <c:v>5.085347437876532</c:v>
                </c:pt>
              </c:numCache>
            </c:numRef>
          </c:xVal>
          <c:yVal>
            <c:numRef>
              <c:f>'lump by basket pair'!$T$17:$T$26</c:f>
              <c:numCache>
                <c:formatCode>0.000</c:formatCode>
                <c:ptCount val="10"/>
                <c:pt idx="0">
                  <c:v>58.096698325819744</c:v>
                </c:pt>
                <c:pt idx="1">
                  <c:v>54.942529831743073</c:v>
                </c:pt>
                <c:pt idx="2">
                  <c:v>34.826069312987883</c:v>
                </c:pt>
                <c:pt idx="3">
                  <c:v>32.599454435724226</c:v>
                </c:pt>
                <c:pt idx="4">
                  <c:v>32.663444615218452</c:v>
                </c:pt>
                <c:pt idx="5">
                  <c:v>22.337695636137905</c:v>
                </c:pt>
                <c:pt idx="6">
                  <c:v>28.146388062133838</c:v>
                </c:pt>
                <c:pt idx="7">
                  <c:v>36.470853755815988</c:v>
                </c:pt>
                <c:pt idx="8">
                  <c:v>38.382121914049215</c:v>
                </c:pt>
                <c:pt idx="9">
                  <c:v>32.147627946294833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5A0-4AE8-8AB9-AA001826AB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0521472"/>
        <c:axId val="1350514272"/>
      </c:scatterChart>
      <c:valAx>
        <c:axId val="1350521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514272"/>
        <c:crosses val="autoZero"/>
        <c:crossBetween val="midCat"/>
      </c:valAx>
      <c:valAx>
        <c:axId val="135051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521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Organics (%) to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'lump by basket pair'!$N$3</c:f>
              <c:strCache>
                <c:ptCount val="1"/>
                <c:pt idx="0">
                  <c:v>SPRING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31135540796422351"/>
                  <c:y val="-7.185273302431526E-2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pair'!$S$4:$S$14</c:f>
              <c:numCache>
                <c:formatCode>0.000</c:formatCode>
                <c:ptCount val="11"/>
                <c:pt idx="0">
                  <c:v>8.0250354544396593E-2</c:v>
                </c:pt>
                <c:pt idx="1">
                  <c:v>5.7395290676870638E-2</c:v>
                </c:pt>
                <c:pt idx="2">
                  <c:v>0.11861769709169673</c:v>
                </c:pt>
                <c:pt idx="3">
                  <c:v>9.8881888272043528E-2</c:v>
                </c:pt>
                <c:pt idx="4">
                  <c:v>0.12444291389145808</c:v>
                </c:pt>
                <c:pt idx="5">
                  <c:v>8.8048861539218856E-2</c:v>
                </c:pt>
                <c:pt idx="6">
                  <c:v>0.1608779128723285</c:v>
                </c:pt>
                <c:pt idx="7">
                  <c:v>8.1005658850914181E-2</c:v>
                </c:pt>
                <c:pt idx="8">
                  <c:v>4.1246147750368722E-2</c:v>
                </c:pt>
                <c:pt idx="9">
                  <c:v>4.7674765130939795E-2</c:v>
                </c:pt>
                <c:pt idx="10">
                  <c:v>6.3881764617799514E-2</c:v>
                </c:pt>
              </c:numCache>
            </c:numRef>
          </c:xVal>
          <c:yVal>
            <c:numRef>
              <c:f>'lump by basket pair'!$T$4:$T$14</c:f>
              <c:numCache>
                <c:formatCode>0.000</c:formatCode>
                <c:ptCount val="11"/>
                <c:pt idx="0">
                  <c:v>7.1995011621997218</c:v>
                </c:pt>
                <c:pt idx="1">
                  <c:v>9.2546021796034381</c:v>
                </c:pt>
                <c:pt idx="2">
                  <c:v>6.9536598214216321</c:v>
                </c:pt>
                <c:pt idx="3">
                  <c:v>7.9242763005074526</c:v>
                </c:pt>
                <c:pt idx="4">
                  <c:v>5.9238714274682831</c:v>
                </c:pt>
                <c:pt idx="5">
                  <c:v>10.923485442352025</c:v>
                </c:pt>
                <c:pt idx="6">
                  <c:v>3.8049747149009123</c:v>
                </c:pt>
                <c:pt idx="7">
                  <c:v>7.0658469658197358</c:v>
                </c:pt>
                <c:pt idx="8">
                  <c:v>5.4879392667735605</c:v>
                </c:pt>
                <c:pt idx="9">
                  <c:v>10.396223740961197</c:v>
                </c:pt>
                <c:pt idx="10">
                  <c:v>5.7669047459900353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9B1-4F76-9660-3ED43085A8CE}"/>
            </c:ext>
          </c:extLst>
        </c:ser>
        <c:ser>
          <c:idx val="1"/>
          <c:order val="1"/>
          <c:tx>
            <c:strRef>
              <c:f>'lump by basket pair'!$N$16</c:f>
              <c:strCache>
                <c:ptCount val="1"/>
                <c:pt idx="0">
                  <c:v>SUMMER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2890688197675238"/>
                  <c:y val="-6.6327486762975424E-2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pair'!$S$17:$S$26</c:f>
              <c:numCache>
                <c:formatCode>0.000</c:formatCode>
                <c:ptCount val="10"/>
                <c:pt idx="0">
                  <c:v>0.44290308639315934</c:v>
                </c:pt>
                <c:pt idx="1">
                  <c:v>0.60843009538056869</c:v>
                </c:pt>
                <c:pt idx="2">
                  <c:v>0.42182159798996577</c:v>
                </c:pt>
                <c:pt idx="3">
                  <c:v>0.53770061133441172</c:v>
                </c:pt>
                <c:pt idx="4">
                  <c:v>0.81939687904873337</c:v>
                </c:pt>
                <c:pt idx="5">
                  <c:v>1.0004004661490156</c:v>
                </c:pt>
                <c:pt idx="6">
                  <c:v>0.5157219490046725</c:v>
                </c:pt>
                <c:pt idx="7">
                  <c:v>0.57546268677986356</c:v>
                </c:pt>
                <c:pt idx="8">
                  <c:v>0.82958770741975207</c:v>
                </c:pt>
                <c:pt idx="9">
                  <c:v>0.7713442474555684</c:v>
                </c:pt>
              </c:numCache>
            </c:numRef>
          </c:xVal>
          <c:yVal>
            <c:numRef>
              <c:f>'lump by basket pair'!$T$17:$T$26</c:f>
              <c:numCache>
                <c:formatCode>0.000</c:formatCode>
                <c:ptCount val="10"/>
                <c:pt idx="0">
                  <c:v>58.096698325819744</c:v>
                </c:pt>
                <c:pt idx="1">
                  <c:v>54.942529831743073</c:v>
                </c:pt>
                <c:pt idx="2">
                  <c:v>34.826069312987883</c:v>
                </c:pt>
                <c:pt idx="3">
                  <c:v>32.599454435724226</c:v>
                </c:pt>
                <c:pt idx="4">
                  <c:v>32.663444615218452</c:v>
                </c:pt>
                <c:pt idx="5">
                  <c:v>22.337695636137905</c:v>
                </c:pt>
                <c:pt idx="6">
                  <c:v>28.146388062133838</c:v>
                </c:pt>
                <c:pt idx="7">
                  <c:v>36.470853755815988</c:v>
                </c:pt>
                <c:pt idx="8">
                  <c:v>38.382121914049215</c:v>
                </c:pt>
                <c:pt idx="9">
                  <c:v>32.147627946294833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9B1-4F76-9660-3ED43085A8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0521472"/>
        <c:axId val="1350514272"/>
      </c:scatterChart>
      <c:valAx>
        <c:axId val="1350521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514272"/>
        <c:crosses val="autoZero"/>
        <c:crossBetween val="midCat"/>
      </c:valAx>
      <c:valAx>
        <c:axId val="135051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521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Organics (g) to 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'lump by basket pair'!$N$3</c:f>
              <c:strCache>
                <c:ptCount val="1"/>
                <c:pt idx="0">
                  <c:v>SPRING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4.1896071824416854E-2"/>
                  <c:y val="-0.10308873290527655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pair'!$P$4:$P$14</c:f>
              <c:numCache>
                <c:formatCode>0.000</c:formatCode>
                <c:ptCount val="11"/>
                <c:pt idx="0">
                  <c:v>69.413099999999986</c:v>
                </c:pt>
                <c:pt idx="1">
                  <c:v>41.0276</c:v>
                </c:pt>
                <c:pt idx="2">
                  <c:v>113.33000000000001</c:v>
                </c:pt>
                <c:pt idx="3">
                  <c:v>80.287700000000001</c:v>
                </c:pt>
                <c:pt idx="4">
                  <c:v>79.423400000000001</c:v>
                </c:pt>
                <c:pt idx="5">
                  <c:v>46.530299999999997</c:v>
                </c:pt>
                <c:pt idx="6">
                  <c:v>117.95359999999999</c:v>
                </c:pt>
                <c:pt idx="7">
                  <c:v>56.587800000000001</c:v>
                </c:pt>
                <c:pt idx="8">
                  <c:v>44.560600000000001</c:v>
                </c:pt>
                <c:pt idx="9">
                  <c:v>28.846600000000002</c:v>
                </c:pt>
                <c:pt idx="10">
                  <c:v>62.776500000000013</c:v>
                </c:pt>
              </c:numCache>
            </c:numRef>
          </c:xVal>
          <c:yVal>
            <c:numRef>
              <c:f>'lump by basket pair'!$U$4:$U$14</c:f>
              <c:numCache>
                <c:formatCode>0.000</c:formatCode>
                <c:ptCount val="11"/>
                <c:pt idx="0">
                  <c:v>2.8439510097076361</c:v>
                </c:pt>
                <c:pt idx="1">
                  <c:v>1.8942561268958169</c:v>
                </c:pt>
                <c:pt idx="2">
                  <c:v>4.0004666801549567</c:v>
                </c:pt>
                <c:pt idx="3">
                  <c:v>3.3447550485447923</c:v>
                </c:pt>
                <c:pt idx="4">
                  <c:v>2.6326805679192438</c:v>
                </c:pt>
                <c:pt idx="5">
                  <c:v>2.8107222695367899</c:v>
                </c:pt>
                <c:pt idx="6">
                  <c:v>2.4045528113597481</c:v>
                </c:pt>
                <c:pt idx="7">
                  <c:v>2.1806646004270638</c:v>
                </c:pt>
                <c:pt idx="8">
                  <c:v>1.3451126585896063</c:v>
                </c:pt>
                <c:pt idx="9">
                  <c:v>1.6423496093013257</c:v>
                </c:pt>
                <c:pt idx="10">
                  <c:v>1.9439244371039455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63-4339-9C42-0FA4907268D7}"/>
            </c:ext>
          </c:extLst>
        </c:ser>
        <c:ser>
          <c:idx val="1"/>
          <c:order val="1"/>
          <c:tx>
            <c:strRef>
              <c:f>'lump by basket pair'!$N$16</c:f>
              <c:strCache>
                <c:ptCount val="1"/>
                <c:pt idx="0">
                  <c:v>SUMMER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2649616869103959"/>
                  <c:y val="-0.2551345499411643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pair'!$P$17:$P$26</c:f>
              <c:numCache>
                <c:formatCode>0.000</c:formatCode>
                <c:ptCount val="10"/>
                <c:pt idx="0">
                  <c:v>11.711400000000001</c:v>
                </c:pt>
                <c:pt idx="1">
                  <c:v>11.486780000000001</c:v>
                </c:pt>
                <c:pt idx="2">
                  <c:v>16.0458</c:v>
                </c:pt>
                <c:pt idx="3">
                  <c:v>13.9541</c:v>
                </c:pt>
                <c:pt idx="4">
                  <c:v>19.996299999999998</c:v>
                </c:pt>
                <c:pt idx="5">
                  <c:v>16.870699999999999</c:v>
                </c:pt>
                <c:pt idx="6">
                  <c:v>14.2781</c:v>
                </c:pt>
                <c:pt idx="7">
                  <c:v>13.254200000000001</c:v>
                </c:pt>
                <c:pt idx="8">
                  <c:v>9.0496999999999996</c:v>
                </c:pt>
                <c:pt idx="9">
                  <c:v>13.8871</c:v>
                </c:pt>
              </c:numCache>
            </c:numRef>
          </c:xVal>
          <c:yVal>
            <c:numRef>
              <c:f>'lump by basket pair'!$U$17:$U$26</c:f>
              <c:numCache>
                <c:formatCode>0.000</c:formatCode>
                <c:ptCount val="10"/>
                <c:pt idx="0">
                  <c:v>7.0238424012521783</c:v>
                </c:pt>
                <c:pt idx="1">
                  <c:v>7.0498378434294366</c:v>
                </c:pt>
                <c:pt idx="2">
                  <c:v>4.1336997525663834</c:v>
                </c:pt>
                <c:pt idx="3">
                  <c:v>4.8679823664056237</c:v>
                </c:pt>
                <c:pt idx="4">
                  <c:v>6.1300426767892784</c:v>
                </c:pt>
                <c:pt idx="5">
                  <c:v>2.7661210895074215</c:v>
                </c:pt>
                <c:pt idx="6">
                  <c:v>2.900184781194441</c:v>
                </c:pt>
                <c:pt idx="7">
                  <c:v>4.7353272209234687</c:v>
                </c:pt>
                <c:pt idx="8">
                  <c:v>4.4781725134119625</c:v>
                </c:pt>
                <c:pt idx="9">
                  <c:v>4.4162967909276638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163-4339-9C42-0FA4907268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0521472"/>
        <c:axId val="1350514272"/>
      </c:scatterChart>
      <c:valAx>
        <c:axId val="1350521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514272"/>
        <c:crosses val="autoZero"/>
        <c:crossBetween val="midCat"/>
      </c:valAx>
      <c:valAx>
        <c:axId val="135051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521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Organics (g) to FS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'lump by basket pair'!$N$3</c:f>
              <c:strCache>
                <c:ptCount val="1"/>
                <c:pt idx="0">
                  <c:v>SPRING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31135540796422351"/>
                  <c:y val="-7.185273302431526E-2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pair'!$Q$4:$Q$14</c:f>
              <c:numCache>
                <c:formatCode>0.000</c:formatCode>
                <c:ptCount val="11"/>
                <c:pt idx="0">
                  <c:v>4.3941249999999998</c:v>
                </c:pt>
                <c:pt idx="1">
                  <c:v>2.8681999999999999</c:v>
                </c:pt>
                <c:pt idx="2">
                  <c:v>5.6814</c:v>
                </c:pt>
                <c:pt idx="3">
                  <c:v>5.3612000000000002</c:v>
                </c:pt>
                <c:pt idx="4">
                  <c:v>6.8664000000000005</c:v>
                </c:pt>
                <c:pt idx="5">
                  <c:v>4.9457000000000004</c:v>
                </c:pt>
                <c:pt idx="6">
                  <c:v>8.1807000000000016</c:v>
                </c:pt>
                <c:pt idx="7">
                  <c:v>4.2501999999999995</c:v>
                </c:pt>
                <c:pt idx="8">
                  <c:v>2.3898999999999999</c:v>
                </c:pt>
                <c:pt idx="9">
                  <c:v>2.8400999999999996</c:v>
                </c:pt>
                <c:pt idx="10">
                  <c:v>3.3385000000000002</c:v>
                </c:pt>
              </c:numCache>
            </c:numRef>
          </c:xVal>
          <c:yVal>
            <c:numRef>
              <c:f>'lump by basket pair'!$U$4:$U$14</c:f>
              <c:numCache>
                <c:formatCode>0.000</c:formatCode>
                <c:ptCount val="11"/>
                <c:pt idx="0">
                  <c:v>2.8439510097076361</c:v>
                </c:pt>
                <c:pt idx="1">
                  <c:v>1.8942561268958169</c:v>
                </c:pt>
                <c:pt idx="2">
                  <c:v>4.0004666801549567</c:v>
                </c:pt>
                <c:pt idx="3">
                  <c:v>3.3447550485447923</c:v>
                </c:pt>
                <c:pt idx="4">
                  <c:v>2.6326805679192438</c:v>
                </c:pt>
                <c:pt idx="5">
                  <c:v>2.8107222695367899</c:v>
                </c:pt>
                <c:pt idx="6">
                  <c:v>2.4045528113597481</c:v>
                </c:pt>
                <c:pt idx="7">
                  <c:v>2.1806646004270638</c:v>
                </c:pt>
                <c:pt idx="8">
                  <c:v>1.3451126585896063</c:v>
                </c:pt>
                <c:pt idx="9">
                  <c:v>1.6423496093013257</c:v>
                </c:pt>
                <c:pt idx="10">
                  <c:v>1.9439244371039455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E85-4EF4-A2B5-316EE478797E}"/>
            </c:ext>
          </c:extLst>
        </c:ser>
        <c:ser>
          <c:idx val="1"/>
          <c:order val="1"/>
          <c:tx>
            <c:strRef>
              <c:f>'lump by basket pair'!$N$16</c:f>
              <c:strCache>
                <c:ptCount val="1"/>
                <c:pt idx="0">
                  <c:v>SUMMER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2890688197675238"/>
                  <c:y val="-6.6327486762975424E-2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pair'!$Q$17:$Q$26</c:f>
              <c:numCache>
                <c:formatCode>0.000</c:formatCode>
                <c:ptCount val="10"/>
                <c:pt idx="0">
                  <c:v>9.2527369813271605</c:v>
                </c:pt>
                <c:pt idx="1">
                  <c:v>9.636858515856396</c:v>
                </c:pt>
                <c:pt idx="2">
                  <c:v>6.8939700384610578</c:v>
                </c:pt>
                <c:pt idx="3">
                  <c:v>6.1864844190915349</c:v>
                </c:pt>
                <c:pt idx="4">
                  <c:v>9.4205716371013608</c:v>
                </c:pt>
                <c:pt idx="5">
                  <c:v>7.337122129958928</c:v>
                </c:pt>
                <c:pt idx="6">
                  <c:v>6.3873935922920886</c:v>
                </c:pt>
                <c:pt idx="7">
                  <c:v>8.7317700994475427</c:v>
                </c:pt>
                <c:pt idx="8">
                  <c:v>8.1387577186789155</c:v>
                </c:pt>
                <c:pt idx="9">
                  <c:v>8.5724643987413796</c:v>
                </c:pt>
              </c:numCache>
            </c:numRef>
          </c:xVal>
          <c:yVal>
            <c:numRef>
              <c:f>'lump by basket pair'!$U$17:$U$26</c:f>
              <c:numCache>
                <c:formatCode>0.000</c:formatCode>
                <c:ptCount val="10"/>
                <c:pt idx="0">
                  <c:v>7.0238424012521783</c:v>
                </c:pt>
                <c:pt idx="1">
                  <c:v>7.0498378434294366</c:v>
                </c:pt>
                <c:pt idx="2">
                  <c:v>4.1336997525663834</c:v>
                </c:pt>
                <c:pt idx="3">
                  <c:v>4.8679823664056237</c:v>
                </c:pt>
                <c:pt idx="4">
                  <c:v>6.1300426767892784</c:v>
                </c:pt>
                <c:pt idx="5">
                  <c:v>2.7661210895074215</c:v>
                </c:pt>
                <c:pt idx="6">
                  <c:v>2.900184781194441</c:v>
                </c:pt>
                <c:pt idx="7">
                  <c:v>4.7353272209234687</c:v>
                </c:pt>
                <c:pt idx="8">
                  <c:v>4.4781725134119625</c:v>
                </c:pt>
                <c:pt idx="9">
                  <c:v>4.4162967909276638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E85-4EF4-A2B5-316EE47879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0521472"/>
        <c:axId val="1350514272"/>
      </c:scatterChart>
      <c:valAx>
        <c:axId val="1350521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514272"/>
        <c:crosses val="autoZero"/>
        <c:crossBetween val="midCat"/>
      </c:valAx>
      <c:valAx>
        <c:axId val="135051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521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Total</a:t>
            </a:r>
            <a:r>
              <a:rPr lang="es-AR" baseline="0"/>
              <a:t> Sample Weight vs % Organics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spring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7356027566092504E-2"/>
                  <c:y val="-0.26992149973299895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percentages'!$B$30:$B$52</c:f>
              <c:numCache>
                <c:formatCode>General</c:formatCode>
                <c:ptCount val="23"/>
                <c:pt idx="0">
                  <c:v>47.014299999999999</c:v>
                </c:pt>
                <c:pt idx="1">
                  <c:v>27.528300000000002</c:v>
                </c:pt>
                <c:pt idx="2">
                  <c:v>14.5052</c:v>
                </c:pt>
                <c:pt idx="3">
                  <c:v>29.554200000000002</c:v>
                </c:pt>
                <c:pt idx="4">
                  <c:v>47.488500000000002</c:v>
                </c:pt>
                <c:pt idx="5">
                  <c:v>71.694199999999995</c:v>
                </c:pt>
                <c:pt idx="6">
                  <c:v>47.312199999999997</c:v>
                </c:pt>
                <c:pt idx="7">
                  <c:v>38.784700000000001</c:v>
                </c:pt>
                <c:pt idx="8">
                  <c:v>54.746600000000001</c:v>
                </c:pt>
                <c:pt idx="9">
                  <c:v>31.810600000000001</c:v>
                </c:pt>
                <c:pt idx="10">
                  <c:v>24.152100000000001</c:v>
                </c:pt>
                <c:pt idx="11">
                  <c:v>27.5703</c:v>
                </c:pt>
                <c:pt idx="12">
                  <c:v>63.384900000000002</c:v>
                </c:pt>
                <c:pt idx="13">
                  <c:v>62.840499999999999</c:v>
                </c:pt>
                <c:pt idx="14">
                  <c:v>29.180700000000002</c:v>
                </c:pt>
                <c:pt idx="15">
                  <c:v>31.8675</c:v>
                </c:pt>
                <c:pt idx="16">
                  <c:v>21.8202</c:v>
                </c:pt>
                <c:pt idx="17">
                  <c:v>25.196200000000001</c:v>
                </c:pt>
                <c:pt idx="18">
                  <c:v>14.8794</c:v>
                </c:pt>
                <c:pt idx="19">
                  <c:v>17.0562</c:v>
                </c:pt>
                <c:pt idx="20">
                  <c:v>23.997399999999999</c:v>
                </c:pt>
                <c:pt idx="21">
                  <c:v>31.258299999999998</c:v>
                </c:pt>
                <c:pt idx="22">
                  <c:v>35.043199999999999</c:v>
                </c:pt>
              </c:numCache>
            </c:numRef>
          </c:xVal>
          <c:yVal>
            <c:numRef>
              <c:f>'weights and percentages'!$G$30:$G$52</c:f>
              <c:numCache>
                <c:formatCode>0.000</c:formatCode>
                <c:ptCount val="23"/>
                <c:pt idx="0">
                  <c:v>4.4239491495114969</c:v>
                </c:pt>
                <c:pt idx="1">
                  <c:v>2.7755520126882245</c:v>
                </c:pt>
                <c:pt idx="2">
                  <c:v>5.5875308025021084</c:v>
                </c:pt>
                <c:pt idx="3">
                  <c:v>3.6670713771013288</c:v>
                </c:pt>
                <c:pt idx="4">
                  <c:v>4.0688932752810745</c:v>
                </c:pt>
                <c:pt idx="5">
                  <c:v>2.8847665461405576</c:v>
                </c:pt>
                <c:pt idx="6">
                  <c:v>3.1820376220683517</c:v>
                </c:pt>
                <c:pt idx="7">
                  <c:v>4.7422386784391009</c:v>
                </c:pt>
                <c:pt idx="8">
                  <c:v>3.2623889240190871</c:v>
                </c:pt>
                <c:pt idx="9">
                  <c:v>2.661482503449196</c:v>
                </c:pt>
                <c:pt idx="10">
                  <c:v>5.8778139774147498</c:v>
                </c:pt>
                <c:pt idx="11">
                  <c:v>5.0456714649372758</c:v>
                </c:pt>
                <c:pt idx="12">
                  <c:v>2.477530426605429</c:v>
                </c:pt>
                <c:pt idx="13">
                  <c:v>1.3274442882954836</c:v>
                </c:pt>
                <c:pt idx="14">
                  <c:v>2.6441931444670419</c:v>
                </c:pt>
                <c:pt idx="15">
                  <c:v>4.4216538213526935</c:v>
                </c:pt>
                <c:pt idx="16">
                  <c:v>1.1149139497983831</c:v>
                </c:pt>
                <c:pt idx="17">
                  <c:v>4.3730253169751769</c:v>
                </c:pt>
                <c:pt idx="18">
                  <c:v>6.0111679715407007</c:v>
                </c:pt>
                <c:pt idx="19">
                  <c:v>4.3850557694204957</c:v>
                </c:pt>
                <c:pt idx="20">
                  <c:v>3.7976054649702036</c:v>
                </c:pt>
                <c:pt idx="21">
                  <c:v>2.0339646184267695</c:v>
                </c:pt>
                <c:pt idx="22">
                  <c:v>3.7329401275632659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D9-4826-BB03-48953C1812D0}"/>
            </c:ext>
          </c:extLst>
        </c:ser>
        <c:ser>
          <c:idx val="1"/>
          <c:order val="1"/>
          <c:tx>
            <c:v>summer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5921703901282751"/>
                  <c:y val="-0.11316768547829563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percentages'!$B$58:$B$79</c:f>
              <c:numCache>
                <c:formatCode>General</c:formatCode>
                <c:ptCount val="22"/>
                <c:pt idx="0">
                  <c:v>11.398899999999999</c:v>
                </c:pt>
                <c:pt idx="1">
                  <c:v>12.6114</c:v>
                </c:pt>
                <c:pt idx="2">
                  <c:v>16.5716</c:v>
                </c:pt>
                <c:pt idx="3">
                  <c:v>8.5109999999999992</c:v>
                </c:pt>
                <c:pt idx="4">
                  <c:v>10.304</c:v>
                </c:pt>
                <c:pt idx="5">
                  <c:v>15.135</c:v>
                </c:pt>
                <c:pt idx="6">
                  <c:v>4.6359000000000004</c:v>
                </c:pt>
                <c:pt idx="7">
                  <c:v>19.3034</c:v>
                </c:pt>
                <c:pt idx="8">
                  <c:v>20.031400000000001</c:v>
                </c:pt>
                <c:pt idx="9">
                  <c:v>14.8985</c:v>
                </c:pt>
                <c:pt idx="10">
                  <c:v>11.488099999999999</c:v>
                </c:pt>
                <c:pt idx="11">
                  <c:v>16.980599999999999</c:v>
                </c:pt>
                <c:pt idx="12">
                  <c:v>17.649799999999999</c:v>
                </c:pt>
                <c:pt idx="13">
                  <c:v>8.8271999999999995</c:v>
                </c:pt>
                <c:pt idx="14">
                  <c:v>15.056900000000001</c:v>
                </c:pt>
                <c:pt idx="15">
                  <c:v>12.7844</c:v>
                </c:pt>
                <c:pt idx="16">
                  <c:v>13.1127</c:v>
                </c:pt>
                <c:pt idx="17">
                  <c:v>9.6720000000000006</c:v>
                </c:pt>
                <c:pt idx="18">
                  <c:v>12.443300000000001</c:v>
                </c:pt>
                <c:pt idx="19">
                  <c:v>12.441000000000001</c:v>
                </c:pt>
                <c:pt idx="20">
                  <c:v>13.8108</c:v>
                </c:pt>
                <c:pt idx="21">
                  <c:v>13.622999999999999</c:v>
                </c:pt>
              </c:numCache>
            </c:numRef>
          </c:xVal>
          <c:yVal>
            <c:numRef>
              <c:f>'weights and percentages'!$G$58:$G$79</c:f>
              <c:numCache>
                <c:formatCode>0.000</c:formatCode>
                <c:ptCount val="22"/>
                <c:pt idx="0">
                  <c:v>24.986772075072381</c:v>
                </c:pt>
                <c:pt idx="1">
                  <c:v>33.109926250747364</c:v>
                </c:pt>
                <c:pt idx="2">
                  <c:v>29.447921115671104</c:v>
                </c:pt>
                <c:pt idx="3">
                  <c:v>25.494608716071966</c:v>
                </c:pt>
                <c:pt idx="4">
                  <c:v>23.540174662685427</c:v>
                </c:pt>
                <c:pt idx="5">
                  <c:v>11.285894650302458</c:v>
                </c:pt>
                <c:pt idx="6">
                  <c:v>9.71413479556821</c:v>
                </c:pt>
                <c:pt idx="7">
                  <c:v>22.88531964015602</c:v>
                </c:pt>
                <c:pt idx="8">
                  <c:v>24.619209039547947</c:v>
                </c:pt>
                <c:pt idx="9">
                  <c:v>8.0442355756705073</c:v>
                </c:pt>
                <c:pt idx="10">
                  <c:v>18.697381077516813</c:v>
                </c:pt>
                <c:pt idx="11">
                  <c:v>3.6403145586210917</c:v>
                </c:pt>
                <c:pt idx="12">
                  <c:v>10.31214421915047</c:v>
                </c:pt>
                <c:pt idx="13">
                  <c:v>21.474368315215646</c:v>
                </c:pt>
                <c:pt idx="14">
                  <c:v>6.672019746918191</c:v>
                </c:pt>
                <c:pt idx="15">
                  <c:v>14.312037622727628</c:v>
                </c:pt>
                <c:pt idx="16">
                  <c:v>22.158816133088362</c:v>
                </c:pt>
                <c:pt idx="17">
                  <c:v>10.746944131596139</c:v>
                </c:pt>
                <c:pt idx="18">
                  <c:v>27.635177782453074</c:v>
                </c:pt>
                <c:pt idx="19">
                  <c:v>6.3947586970563393</c:v>
                </c:pt>
                <c:pt idx="20">
                  <c:v>19.608858255547958</c:v>
                </c:pt>
                <c:pt idx="21">
                  <c:v>12.538769690746875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14D9-4826-BB03-48953C1812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6203920"/>
        <c:axId val="996207280"/>
      </c:scatterChart>
      <c:valAx>
        <c:axId val="996203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Sediment</a:t>
                </a:r>
                <a:r>
                  <a:rPr lang="es-AR" baseline="0"/>
                  <a:t> Weight (g)</a:t>
                </a:r>
                <a:endParaRPr lang="es-A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207280"/>
        <c:crosses val="autoZero"/>
        <c:crossBetween val="midCat"/>
      </c:valAx>
      <c:valAx>
        <c:axId val="99620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203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Organics (g) to 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'lump by basket pair'!$N$3</c:f>
              <c:strCache>
                <c:ptCount val="1"/>
                <c:pt idx="0">
                  <c:v>SPRING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7715030386368061"/>
                  <c:y val="-0.19379784169942241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pair'!$R$4:$R$14</c:f>
              <c:numCache>
                <c:formatCode>0.000</c:formatCode>
                <c:ptCount val="11"/>
                <c:pt idx="0">
                  <c:v>0.53329762667372393</c:v>
                </c:pt>
                <c:pt idx="1">
                  <c:v>0.37785151651655852</c:v>
                </c:pt>
                <c:pt idx="2">
                  <c:v>0.81418522488423695</c:v>
                </c:pt>
                <c:pt idx="3">
                  <c:v>0.72560438986828135</c:v>
                </c:pt>
                <c:pt idx="4">
                  <c:v>0.79156209151621304</c:v>
                </c:pt>
                <c:pt idx="5">
                  <c:v>0.60212432155019702</c:v>
                </c:pt>
                <c:pt idx="6">
                  <c:v>1.0649747229368258</c:v>
                </c:pt>
                <c:pt idx="7">
                  <c:v>0.57283655169691217</c:v>
                </c:pt>
                <c:pt idx="8">
                  <c:v>0.28562987733012918</c:v>
                </c:pt>
                <c:pt idx="9">
                  <c:v>0.35741933336295062</c:v>
                </c:pt>
                <c:pt idx="10">
                  <c:v>0.43653515771488699</c:v>
                </c:pt>
              </c:numCache>
            </c:numRef>
          </c:xVal>
          <c:yVal>
            <c:numRef>
              <c:f>'lump by basket pair'!$U$4:$U$14</c:f>
              <c:numCache>
                <c:formatCode>0.000</c:formatCode>
                <c:ptCount val="11"/>
                <c:pt idx="0">
                  <c:v>2.8439510097076361</c:v>
                </c:pt>
                <c:pt idx="1">
                  <c:v>1.8942561268958169</c:v>
                </c:pt>
                <c:pt idx="2">
                  <c:v>4.0004666801549567</c:v>
                </c:pt>
                <c:pt idx="3">
                  <c:v>3.3447550485447923</c:v>
                </c:pt>
                <c:pt idx="4">
                  <c:v>2.6326805679192438</c:v>
                </c:pt>
                <c:pt idx="5">
                  <c:v>2.8107222695367899</c:v>
                </c:pt>
                <c:pt idx="6">
                  <c:v>2.4045528113597481</c:v>
                </c:pt>
                <c:pt idx="7">
                  <c:v>2.1806646004270638</c:v>
                </c:pt>
                <c:pt idx="8">
                  <c:v>1.3451126585896063</c:v>
                </c:pt>
                <c:pt idx="9">
                  <c:v>1.6423496093013257</c:v>
                </c:pt>
                <c:pt idx="10">
                  <c:v>1.9439244371039455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BD8-458C-9F76-16E8D45AE398}"/>
            </c:ext>
          </c:extLst>
        </c:ser>
        <c:ser>
          <c:idx val="1"/>
          <c:order val="1"/>
          <c:tx>
            <c:strRef>
              <c:f>'lump by basket pair'!$N$16</c:f>
              <c:strCache>
                <c:ptCount val="1"/>
                <c:pt idx="0">
                  <c:v>SUMMER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2890688197675238"/>
                  <c:y val="-6.6327486762975424E-2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pair'!$R$17:$R$26</c:f>
              <c:numCache>
                <c:formatCode>0.000</c:formatCode>
                <c:ptCount val="10"/>
                <c:pt idx="0">
                  <c:v>3.0289130596004474</c:v>
                </c:pt>
                <c:pt idx="1">
                  <c:v>4.5640741465847112</c:v>
                </c:pt>
                <c:pt idx="2">
                  <c:v>2.9105648975430061</c:v>
                </c:pt>
                <c:pt idx="3">
                  <c:v>3.8880495351387516</c:v>
                </c:pt>
                <c:pt idx="4">
                  <c:v>5.8272470800374485</c:v>
                </c:pt>
                <c:pt idx="5">
                  <c:v>4.1167851240989748</c:v>
                </c:pt>
                <c:pt idx="6">
                  <c:v>3.3125405645739816</c:v>
                </c:pt>
                <c:pt idx="7">
                  <c:v>3.8155569597807393</c:v>
                </c:pt>
                <c:pt idx="8">
                  <c:v>5.0564898311015236</c:v>
                </c:pt>
                <c:pt idx="9">
                  <c:v>5.085347437876532</c:v>
                </c:pt>
              </c:numCache>
            </c:numRef>
          </c:xVal>
          <c:yVal>
            <c:numRef>
              <c:f>'lump by basket pair'!$U$17:$U$26</c:f>
              <c:numCache>
                <c:formatCode>0.000</c:formatCode>
                <c:ptCount val="10"/>
                <c:pt idx="0">
                  <c:v>7.0238424012521783</c:v>
                </c:pt>
                <c:pt idx="1">
                  <c:v>7.0498378434294366</c:v>
                </c:pt>
                <c:pt idx="2">
                  <c:v>4.1336997525663834</c:v>
                </c:pt>
                <c:pt idx="3">
                  <c:v>4.8679823664056237</c:v>
                </c:pt>
                <c:pt idx="4">
                  <c:v>6.1300426767892784</c:v>
                </c:pt>
                <c:pt idx="5">
                  <c:v>2.7661210895074215</c:v>
                </c:pt>
                <c:pt idx="6">
                  <c:v>2.900184781194441</c:v>
                </c:pt>
                <c:pt idx="7">
                  <c:v>4.7353272209234687</c:v>
                </c:pt>
                <c:pt idx="8">
                  <c:v>4.4781725134119625</c:v>
                </c:pt>
                <c:pt idx="9">
                  <c:v>4.4162967909276638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BD8-458C-9F76-16E8D45AE3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0521472"/>
        <c:axId val="1350514272"/>
      </c:scatterChart>
      <c:valAx>
        <c:axId val="1350521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514272"/>
        <c:crosses val="autoZero"/>
        <c:crossBetween val="midCat"/>
      </c:valAx>
      <c:valAx>
        <c:axId val="135051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521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Organics (%) to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'lump by basket pair'!$N$3</c:f>
              <c:strCache>
                <c:ptCount val="1"/>
                <c:pt idx="0">
                  <c:v>SPRING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31135540796422351"/>
                  <c:y val="-7.185273302431526E-2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pair'!$S$4:$S$14</c:f>
              <c:numCache>
                <c:formatCode>0.000</c:formatCode>
                <c:ptCount val="11"/>
                <c:pt idx="0">
                  <c:v>8.0250354544396593E-2</c:v>
                </c:pt>
                <c:pt idx="1">
                  <c:v>5.7395290676870638E-2</c:v>
                </c:pt>
                <c:pt idx="2">
                  <c:v>0.11861769709169673</c:v>
                </c:pt>
                <c:pt idx="3">
                  <c:v>9.8881888272043528E-2</c:v>
                </c:pt>
                <c:pt idx="4">
                  <c:v>0.12444291389145808</c:v>
                </c:pt>
                <c:pt idx="5">
                  <c:v>8.8048861539218856E-2</c:v>
                </c:pt>
                <c:pt idx="6">
                  <c:v>0.1608779128723285</c:v>
                </c:pt>
                <c:pt idx="7">
                  <c:v>8.1005658850914181E-2</c:v>
                </c:pt>
                <c:pt idx="8">
                  <c:v>4.1246147750368722E-2</c:v>
                </c:pt>
                <c:pt idx="9">
                  <c:v>4.7674765130939795E-2</c:v>
                </c:pt>
                <c:pt idx="10">
                  <c:v>6.3881764617799514E-2</c:v>
                </c:pt>
              </c:numCache>
            </c:numRef>
          </c:xVal>
          <c:yVal>
            <c:numRef>
              <c:f>'lump by basket pair'!$U$4:$U$14</c:f>
              <c:numCache>
                <c:formatCode>0.000</c:formatCode>
                <c:ptCount val="11"/>
                <c:pt idx="0">
                  <c:v>2.8439510097076361</c:v>
                </c:pt>
                <c:pt idx="1">
                  <c:v>1.8942561268958169</c:v>
                </c:pt>
                <c:pt idx="2">
                  <c:v>4.0004666801549567</c:v>
                </c:pt>
                <c:pt idx="3">
                  <c:v>3.3447550485447923</c:v>
                </c:pt>
                <c:pt idx="4">
                  <c:v>2.6326805679192438</c:v>
                </c:pt>
                <c:pt idx="5">
                  <c:v>2.8107222695367899</c:v>
                </c:pt>
                <c:pt idx="6">
                  <c:v>2.4045528113597481</c:v>
                </c:pt>
                <c:pt idx="7">
                  <c:v>2.1806646004270638</c:v>
                </c:pt>
                <c:pt idx="8">
                  <c:v>1.3451126585896063</c:v>
                </c:pt>
                <c:pt idx="9">
                  <c:v>1.6423496093013257</c:v>
                </c:pt>
                <c:pt idx="10">
                  <c:v>1.9439244371039455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67-49E1-8FAD-D0ADD82E19D3}"/>
            </c:ext>
          </c:extLst>
        </c:ser>
        <c:ser>
          <c:idx val="1"/>
          <c:order val="1"/>
          <c:tx>
            <c:strRef>
              <c:f>'lump by basket pair'!$N$16</c:f>
              <c:strCache>
                <c:ptCount val="1"/>
                <c:pt idx="0">
                  <c:v>SUMMER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2890688197675238"/>
                  <c:y val="-6.6327486762975424E-2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pair'!$S$17:$S$26</c:f>
              <c:numCache>
                <c:formatCode>0.000</c:formatCode>
                <c:ptCount val="10"/>
                <c:pt idx="0">
                  <c:v>0.44290308639315934</c:v>
                </c:pt>
                <c:pt idx="1">
                  <c:v>0.60843009538056869</c:v>
                </c:pt>
                <c:pt idx="2">
                  <c:v>0.42182159798996577</c:v>
                </c:pt>
                <c:pt idx="3">
                  <c:v>0.53770061133441172</c:v>
                </c:pt>
                <c:pt idx="4">
                  <c:v>0.81939687904873337</c:v>
                </c:pt>
                <c:pt idx="5">
                  <c:v>1.0004004661490156</c:v>
                </c:pt>
                <c:pt idx="6">
                  <c:v>0.5157219490046725</c:v>
                </c:pt>
                <c:pt idx="7">
                  <c:v>0.57546268677986356</c:v>
                </c:pt>
                <c:pt idx="8">
                  <c:v>0.82958770741975207</c:v>
                </c:pt>
                <c:pt idx="9">
                  <c:v>0.7713442474555684</c:v>
                </c:pt>
              </c:numCache>
            </c:numRef>
          </c:xVal>
          <c:yVal>
            <c:numRef>
              <c:f>'lump by basket pair'!$U$17:$U$26</c:f>
              <c:numCache>
                <c:formatCode>0.000</c:formatCode>
                <c:ptCount val="10"/>
                <c:pt idx="0">
                  <c:v>7.0238424012521783</c:v>
                </c:pt>
                <c:pt idx="1">
                  <c:v>7.0498378434294366</c:v>
                </c:pt>
                <c:pt idx="2">
                  <c:v>4.1336997525663834</c:v>
                </c:pt>
                <c:pt idx="3">
                  <c:v>4.8679823664056237</c:v>
                </c:pt>
                <c:pt idx="4">
                  <c:v>6.1300426767892784</c:v>
                </c:pt>
                <c:pt idx="5">
                  <c:v>2.7661210895074215</c:v>
                </c:pt>
                <c:pt idx="6">
                  <c:v>2.900184781194441</c:v>
                </c:pt>
                <c:pt idx="7">
                  <c:v>4.7353272209234687</c:v>
                </c:pt>
                <c:pt idx="8">
                  <c:v>4.4781725134119625</c:v>
                </c:pt>
                <c:pt idx="9">
                  <c:v>4.4162967909276638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867-49E1-8FAD-D0ADD82E19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0521472"/>
        <c:axId val="1350514272"/>
      </c:scatterChart>
      <c:valAx>
        <c:axId val="1350521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514272"/>
        <c:crosses val="autoZero"/>
        <c:crossBetween val="midCat"/>
      </c:valAx>
      <c:valAx>
        <c:axId val="135051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521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Organics (%) to S+C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'lump by basket pair'!$N$3</c:f>
              <c:strCache>
                <c:ptCount val="1"/>
                <c:pt idx="0">
                  <c:v>SPRING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25884720033903535"/>
                  <c:y val="-7.7507876260865305E-2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pair'!$W$4:$W$14</c:f>
              <c:numCache>
                <c:formatCode>0.0000</c:formatCode>
                <c:ptCount val="11"/>
                <c:pt idx="0">
                  <c:v>0.6135479812181206</c:v>
                </c:pt>
                <c:pt idx="1">
                  <c:v>0.43524680719342917</c:v>
                </c:pt>
                <c:pt idx="2">
                  <c:v>0.93280292197593373</c:v>
                </c:pt>
                <c:pt idx="3">
                  <c:v>0.82448627814032482</c:v>
                </c:pt>
                <c:pt idx="4">
                  <c:v>0.91600500540767105</c:v>
                </c:pt>
                <c:pt idx="5">
                  <c:v>0.69017318308941578</c:v>
                </c:pt>
                <c:pt idx="6">
                  <c:v>1.2258526358091544</c:v>
                </c:pt>
                <c:pt idx="7">
                  <c:v>0.65384221054782632</c:v>
                </c:pt>
                <c:pt idx="8">
                  <c:v>0.3268760250804979</c:v>
                </c:pt>
                <c:pt idx="9">
                  <c:v>0.40509409849389044</c:v>
                </c:pt>
                <c:pt idx="10">
                  <c:v>0.50041692233268642</c:v>
                </c:pt>
              </c:numCache>
            </c:numRef>
          </c:xVal>
          <c:yVal>
            <c:numRef>
              <c:f>'lump by basket pair'!$T$4:$T$14</c:f>
              <c:numCache>
                <c:formatCode>0.000</c:formatCode>
                <c:ptCount val="11"/>
                <c:pt idx="0">
                  <c:v>7.1995011621997218</c:v>
                </c:pt>
                <c:pt idx="1">
                  <c:v>9.2546021796034381</c:v>
                </c:pt>
                <c:pt idx="2">
                  <c:v>6.9536598214216321</c:v>
                </c:pt>
                <c:pt idx="3">
                  <c:v>7.9242763005074526</c:v>
                </c:pt>
                <c:pt idx="4">
                  <c:v>5.9238714274682831</c:v>
                </c:pt>
                <c:pt idx="5">
                  <c:v>10.923485442352025</c:v>
                </c:pt>
                <c:pt idx="6">
                  <c:v>3.8049747149009123</c:v>
                </c:pt>
                <c:pt idx="7">
                  <c:v>7.0658469658197358</c:v>
                </c:pt>
                <c:pt idx="8">
                  <c:v>5.4879392667735605</c:v>
                </c:pt>
                <c:pt idx="9">
                  <c:v>10.396223740961197</c:v>
                </c:pt>
                <c:pt idx="10">
                  <c:v>5.7669047459900353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25-4685-B62B-82D0344165A9}"/>
            </c:ext>
          </c:extLst>
        </c:ser>
        <c:ser>
          <c:idx val="1"/>
          <c:order val="1"/>
          <c:tx>
            <c:strRef>
              <c:f>'lump by basket pair'!$N$16</c:f>
              <c:strCache>
                <c:ptCount val="1"/>
                <c:pt idx="0">
                  <c:v>SUMMER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26290594990402483"/>
                  <c:y val="-0.3087908481749676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pair'!$W$17:$W$26</c:f>
              <c:numCache>
                <c:formatCode>0.0000</c:formatCode>
                <c:ptCount val="10"/>
                <c:pt idx="0">
                  <c:v>3.471816145993607</c:v>
                </c:pt>
                <c:pt idx="1">
                  <c:v>5.1725042419652798</c:v>
                </c:pt>
                <c:pt idx="2">
                  <c:v>3.3323864955329721</c:v>
                </c:pt>
                <c:pt idx="3">
                  <c:v>4.4257501464731632</c:v>
                </c:pt>
                <c:pt idx="4">
                  <c:v>6.6466439590861821</c:v>
                </c:pt>
                <c:pt idx="5">
                  <c:v>5.1171855902479901</c:v>
                </c:pt>
                <c:pt idx="6">
                  <c:v>3.8282625135786548</c:v>
                </c:pt>
                <c:pt idx="7">
                  <c:v>4.3910196465606024</c:v>
                </c:pt>
                <c:pt idx="8">
                  <c:v>5.8860775385212758</c:v>
                </c:pt>
                <c:pt idx="9">
                  <c:v>5.8566916853321009</c:v>
                </c:pt>
              </c:numCache>
            </c:numRef>
          </c:xVal>
          <c:yVal>
            <c:numRef>
              <c:f>'lump by basket pair'!$T$17:$T$26</c:f>
              <c:numCache>
                <c:formatCode>0.000</c:formatCode>
                <c:ptCount val="10"/>
                <c:pt idx="0">
                  <c:v>58.096698325819744</c:v>
                </c:pt>
                <c:pt idx="1">
                  <c:v>54.942529831743073</c:v>
                </c:pt>
                <c:pt idx="2">
                  <c:v>34.826069312987883</c:v>
                </c:pt>
                <c:pt idx="3">
                  <c:v>32.599454435724226</c:v>
                </c:pt>
                <c:pt idx="4">
                  <c:v>32.663444615218452</c:v>
                </c:pt>
                <c:pt idx="5">
                  <c:v>22.337695636137905</c:v>
                </c:pt>
                <c:pt idx="6">
                  <c:v>28.146388062133838</c:v>
                </c:pt>
                <c:pt idx="7">
                  <c:v>36.470853755815988</c:v>
                </c:pt>
                <c:pt idx="8">
                  <c:v>38.382121914049215</c:v>
                </c:pt>
                <c:pt idx="9">
                  <c:v>32.147627946294833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B25-4685-B62B-82D0344165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0521472"/>
        <c:axId val="1350514272"/>
      </c:scatterChart>
      <c:valAx>
        <c:axId val="1350521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514272"/>
        <c:crosses val="autoZero"/>
        <c:crossBetween val="midCat"/>
      </c:valAx>
      <c:valAx>
        <c:axId val="135051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521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Organics (g) to S+C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'lump by basket pair'!$N$3</c:f>
              <c:strCache>
                <c:ptCount val="1"/>
                <c:pt idx="0">
                  <c:v>SPRING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2765641816960655"/>
                  <c:y val="-0.19413364347744255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pair'!$W$4:$W$14</c:f>
              <c:numCache>
                <c:formatCode>0.0000</c:formatCode>
                <c:ptCount val="11"/>
                <c:pt idx="0">
                  <c:v>0.6135479812181206</c:v>
                </c:pt>
                <c:pt idx="1">
                  <c:v>0.43524680719342917</c:v>
                </c:pt>
                <c:pt idx="2">
                  <c:v>0.93280292197593373</c:v>
                </c:pt>
                <c:pt idx="3">
                  <c:v>0.82448627814032482</c:v>
                </c:pt>
                <c:pt idx="4">
                  <c:v>0.91600500540767105</c:v>
                </c:pt>
                <c:pt idx="5">
                  <c:v>0.69017318308941578</c:v>
                </c:pt>
                <c:pt idx="6">
                  <c:v>1.2258526358091544</c:v>
                </c:pt>
                <c:pt idx="7">
                  <c:v>0.65384221054782632</c:v>
                </c:pt>
                <c:pt idx="8">
                  <c:v>0.3268760250804979</c:v>
                </c:pt>
                <c:pt idx="9">
                  <c:v>0.40509409849389044</c:v>
                </c:pt>
                <c:pt idx="10">
                  <c:v>0.50041692233268642</c:v>
                </c:pt>
              </c:numCache>
            </c:numRef>
          </c:xVal>
          <c:yVal>
            <c:numRef>
              <c:f>'lump by basket pair'!$U$4:$U$14</c:f>
              <c:numCache>
                <c:formatCode>0.000</c:formatCode>
                <c:ptCount val="11"/>
                <c:pt idx="0">
                  <c:v>2.8439510097076361</c:v>
                </c:pt>
                <c:pt idx="1">
                  <c:v>1.8942561268958169</c:v>
                </c:pt>
                <c:pt idx="2">
                  <c:v>4.0004666801549567</c:v>
                </c:pt>
                <c:pt idx="3">
                  <c:v>3.3447550485447923</c:v>
                </c:pt>
                <c:pt idx="4">
                  <c:v>2.6326805679192438</c:v>
                </c:pt>
                <c:pt idx="5">
                  <c:v>2.8107222695367899</c:v>
                </c:pt>
                <c:pt idx="6">
                  <c:v>2.4045528113597481</c:v>
                </c:pt>
                <c:pt idx="7">
                  <c:v>2.1806646004270638</c:v>
                </c:pt>
                <c:pt idx="8">
                  <c:v>1.3451126585896063</c:v>
                </c:pt>
                <c:pt idx="9">
                  <c:v>1.6423496093013257</c:v>
                </c:pt>
                <c:pt idx="10">
                  <c:v>1.9439244371039455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0C-415E-9FD5-FEB31DF28CD1}"/>
            </c:ext>
          </c:extLst>
        </c:ser>
        <c:ser>
          <c:idx val="1"/>
          <c:order val="1"/>
          <c:tx>
            <c:strRef>
              <c:f>'lump by basket pair'!$N$16</c:f>
              <c:strCache>
                <c:ptCount val="1"/>
                <c:pt idx="0">
                  <c:v>SUMMER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2649616869103959"/>
                  <c:y val="-0.2551345499411643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pair'!$W$17:$W$26</c:f>
              <c:numCache>
                <c:formatCode>0.0000</c:formatCode>
                <c:ptCount val="10"/>
                <c:pt idx="0">
                  <c:v>3.471816145993607</c:v>
                </c:pt>
                <c:pt idx="1">
                  <c:v>5.1725042419652798</c:v>
                </c:pt>
                <c:pt idx="2">
                  <c:v>3.3323864955329721</c:v>
                </c:pt>
                <c:pt idx="3">
                  <c:v>4.4257501464731632</c:v>
                </c:pt>
                <c:pt idx="4">
                  <c:v>6.6466439590861821</c:v>
                </c:pt>
                <c:pt idx="5">
                  <c:v>5.1171855902479901</c:v>
                </c:pt>
                <c:pt idx="6">
                  <c:v>3.8282625135786548</c:v>
                </c:pt>
                <c:pt idx="7">
                  <c:v>4.3910196465606024</c:v>
                </c:pt>
                <c:pt idx="8">
                  <c:v>5.8860775385212758</c:v>
                </c:pt>
                <c:pt idx="9">
                  <c:v>5.8566916853321009</c:v>
                </c:pt>
              </c:numCache>
            </c:numRef>
          </c:xVal>
          <c:yVal>
            <c:numRef>
              <c:f>'lump by basket pair'!$U$17:$U$26</c:f>
              <c:numCache>
                <c:formatCode>0.000</c:formatCode>
                <c:ptCount val="10"/>
                <c:pt idx="0">
                  <c:v>7.0238424012521783</c:v>
                </c:pt>
                <c:pt idx="1">
                  <c:v>7.0498378434294366</c:v>
                </c:pt>
                <c:pt idx="2">
                  <c:v>4.1336997525663834</c:v>
                </c:pt>
                <c:pt idx="3">
                  <c:v>4.8679823664056237</c:v>
                </c:pt>
                <c:pt idx="4">
                  <c:v>6.1300426767892784</c:v>
                </c:pt>
                <c:pt idx="5">
                  <c:v>2.7661210895074215</c:v>
                </c:pt>
                <c:pt idx="6">
                  <c:v>2.900184781194441</c:v>
                </c:pt>
                <c:pt idx="7">
                  <c:v>4.7353272209234687</c:v>
                </c:pt>
                <c:pt idx="8">
                  <c:v>4.4781725134119625</c:v>
                </c:pt>
                <c:pt idx="9">
                  <c:v>4.4162967909276638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10C-415E-9FD5-FEB31DF28C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0521472"/>
        <c:axId val="1350514272"/>
      </c:scatterChart>
      <c:valAx>
        <c:axId val="1350521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514272"/>
        <c:crosses val="autoZero"/>
        <c:crossBetween val="midCat"/>
      </c:valAx>
      <c:valAx>
        <c:axId val="135051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521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Organics (%) to S+C+FS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'lump by basket pair'!$N$3</c:f>
              <c:strCache>
                <c:ptCount val="1"/>
                <c:pt idx="0">
                  <c:v>SPRING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25884720033903535"/>
                  <c:y val="-7.7507876260865305E-2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pair'!$X$4:$X$14</c:f>
              <c:numCache>
                <c:formatCode>0.0000</c:formatCode>
                <c:ptCount val="11"/>
                <c:pt idx="0">
                  <c:v>5.0076729812181204</c:v>
                </c:pt>
                <c:pt idx="1">
                  <c:v>3.3034468071934291</c:v>
                </c:pt>
                <c:pt idx="2">
                  <c:v>6.6142029219759344</c:v>
                </c:pt>
                <c:pt idx="3">
                  <c:v>6.1856862781403255</c:v>
                </c:pt>
                <c:pt idx="4">
                  <c:v>7.7824050054076714</c:v>
                </c:pt>
                <c:pt idx="5">
                  <c:v>5.6358731830894158</c:v>
                </c:pt>
                <c:pt idx="6">
                  <c:v>9.406552635809156</c:v>
                </c:pt>
                <c:pt idx="7">
                  <c:v>4.9040422105478267</c:v>
                </c:pt>
                <c:pt idx="8">
                  <c:v>2.716776025080498</c:v>
                </c:pt>
                <c:pt idx="9">
                  <c:v>3.2451940984938901</c:v>
                </c:pt>
                <c:pt idx="10">
                  <c:v>3.8389169223326869</c:v>
                </c:pt>
              </c:numCache>
            </c:numRef>
          </c:xVal>
          <c:yVal>
            <c:numRef>
              <c:f>'lump by basket pair'!$T$4:$T$14</c:f>
              <c:numCache>
                <c:formatCode>0.000</c:formatCode>
                <c:ptCount val="11"/>
                <c:pt idx="0">
                  <c:v>7.1995011621997218</c:v>
                </c:pt>
                <c:pt idx="1">
                  <c:v>9.2546021796034381</c:v>
                </c:pt>
                <c:pt idx="2">
                  <c:v>6.9536598214216321</c:v>
                </c:pt>
                <c:pt idx="3">
                  <c:v>7.9242763005074526</c:v>
                </c:pt>
                <c:pt idx="4">
                  <c:v>5.9238714274682831</c:v>
                </c:pt>
                <c:pt idx="5">
                  <c:v>10.923485442352025</c:v>
                </c:pt>
                <c:pt idx="6">
                  <c:v>3.8049747149009123</c:v>
                </c:pt>
                <c:pt idx="7">
                  <c:v>7.0658469658197358</c:v>
                </c:pt>
                <c:pt idx="8">
                  <c:v>5.4879392667735605</c:v>
                </c:pt>
                <c:pt idx="9">
                  <c:v>10.396223740961197</c:v>
                </c:pt>
                <c:pt idx="10">
                  <c:v>5.7669047459900353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A4-42D4-9E27-B1A9CADB4455}"/>
            </c:ext>
          </c:extLst>
        </c:ser>
        <c:ser>
          <c:idx val="1"/>
          <c:order val="1"/>
          <c:tx>
            <c:strRef>
              <c:f>'lump by basket pair'!$N$16</c:f>
              <c:strCache>
                <c:ptCount val="1"/>
                <c:pt idx="0">
                  <c:v>SUMMER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6874848483644181"/>
                  <c:y val="-0.15608026426594535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pair'!$X$17:$X$26</c:f>
              <c:numCache>
                <c:formatCode>0.0000</c:formatCode>
                <c:ptCount val="10"/>
                <c:pt idx="0">
                  <c:v>12.724553127320767</c:v>
                </c:pt>
                <c:pt idx="1">
                  <c:v>14.809362757821674</c:v>
                </c:pt>
                <c:pt idx="2">
                  <c:v>10.22635653399403</c:v>
                </c:pt>
                <c:pt idx="3">
                  <c:v>10.612234565564698</c:v>
                </c:pt>
                <c:pt idx="4">
                  <c:v>16.067215596187545</c:v>
                </c:pt>
                <c:pt idx="5">
                  <c:v>12.454307720206918</c:v>
                </c:pt>
                <c:pt idx="6">
                  <c:v>10.215656105870742</c:v>
                </c:pt>
                <c:pt idx="7">
                  <c:v>13.122789746008145</c:v>
                </c:pt>
                <c:pt idx="8">
                  <c:v>14.024835257200191</c:v>
                </c:pt>
                <c:pt idx="9">
                  <c:v>14.42915608407348</c:v>
                </c:pt>
              </c:numCache>
            </c:numRef>
          </c:xVal>
          <c:yVal>
            <c:numRef>
              <c:f>'lump by basket pair'!$T$17:$T$26</c:f>
              <c:numCache>
                <c:formatCode>0.000</c:formatCode>
                <c:ptCount val="10"/>
                <c:pt idx="0">
                  <c:v>58.096698325819744</c:v>
                </c:pt>
                <c:pt idx="1">
                  <c:v>54.942529831743073</c:v>
                </c:pt>
                <c:pt idx="2">
                  <c:v>34.826069312987883</c:v>
                </c:pt>
                <c:pt idx="3">
                  <c:v>32.599454435724226</c:v>
                </c:pt>
                <c:pt idx="4">
                  <c:v>32.663444615218452</c:v>
                </c:pt>
                <c:pt idx="5">
                  <c:v>22.337695636137905</c:v>
                </c:pt>
                <c:pt idx="6">
                  <c:v>28.146388062133838</c:v>
                </c:pt>
                <c:pt idx="7">
                  <c:v>36.470853755815988</c:v>
                </c:pt>
                <c:pt idx="8">
                  <c:v>38.382121914049215</c:v>
                </c:pt>
                <c:pt idx="9">
                  <c:v>32.147627946294833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0A4-42D4-9E27-B1A9CADB44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0521472"/>
        <c:axId val="1350514272"/>
      </c:scatterChart>
      <c:valAx>
        <c:axId val="1350521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514272"/>
        <c:crosses val="autoZero"/>
        <c:crossBetween val="midCat"/>
      </c:valAx>
      <c:valAx>
        <c:axId val="135051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521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Organics (g) to S+C+FS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'lump by basket pair'!$N$3</c:f>
              <c:strCache>
                <c:ptCount val="1"/>
                <c:pt idx="0">
                  <c:v>SPRING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3667709231668011"/>
                  <c:y val="6.3291999552800501E-2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pair'!$X$4:$X$14</c:f>
              <c:numCache>
                <c:formatCode>0.0000</c:formatCode>
                <c:ptCount val="11"/>
                <c:pt idx="0">
                  <c:v>5.0076729812181204</c:v>
                </c:pt>
                <c:pt idx="1">
                  <c:v>3.3034468071934291</c:v>
                </c:pt>
                <c:pt idx="2">
                  <c:v>6.6142029219759344</c:v>
                </c:pt>
                <c:pt idx="3">
                  <c:v>6.1856862781403255</c:v>
                </c:pt>
                <c:pt idx="4">
                  <c:v>7.7824050054076714</c:v>
                </c:pt>
                <c:pt idx="5">
                  <c:v>5.6358731830894158</c:v>
                </c:pt>
                <c:pt idx="6">
                  <c:v>9.406552635809156</c:v>
                </c:pt>
                <c:pt idx="7">
                  <c:v>4.9040422105478267</c:v>
                </c:pt>
                <c:pt idx="8">
                  <c:v>2.716776025080498</c:v>
                </c:pt>
                <c:pt idx="9">
                  <c:v>3.2451940984938901</c:v>
                </c:pt>
                <c:pt idx="10">
                  <c:v>3.8389169223326869</c:v>
                </c:pt>
              </c:numCache>
            </c:numRef>
          </c:xVal>
          <c:yVal>
            <c:numRef>
              <c:f>'lump by basket pair'!$U$4:$U$14</c:f>
              <c:numCache>
                <c:formatCode>0.000</c:formatCode>
                <c:ptCount val="11"/>
                <c:pt idx="0">
                  <c:v>2.8439510097076361</c:v>
                </c:pt>
                <c:pt idx="1">
                  <c:v>1.8942561268958169</c:v>
                </c:pt>
                <c:pt idx="2">
                  <c:v>4.0004666801549567</c:v>
                </c:pt>
                <c:pt idx="3">
                  <c:v>3.3447550485447923</c:v>
                </c:pt>
                <c:pt idx="4">
                  <c:v>2.6326805679192438</c:v>
                </c:pt>
                <c:pt idx="5">
                  <c:v>2.8107222695367899</c:v>
                </c:pt>
                <c:pt idx="6">
                  <c:v>2.4045528113597481</c:v>
                </c:pt>
                <c:pt idx="7">
                  <c:v>2.1806646004270638</c:v>
                </c:pt>
                <c:pt idx="8">
                  <c:v>1.3451126585896063</c:v>
                </c:pt>
                <c:pt idx="9">
                  <c:v>1.6423496093013257</c:v>
                </c:pt>
                <c:pt idx="10">
                  <c:v>1.9439244371039455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496-4824-97E3-809E82387553}"/>
            </c:ext>
          </c:extLst>
        </c:ser>
        <c:ser>
          <c:idx val="1"/>
          <c:order val="1"/>
          <c:tx>
            <c:strRef>
              <c:f>'lump by basket pair'!$N$16</c:f>
              <c:strCache>
                <c:ptCount val="1"/>
                <c:pt idx="0">
                  <c:v>SUMMER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2731673249988348"/>
                  <c:y val="0.3957578784727333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pair'!$X$17:$X$26</c:f>
              <c:numCache>
                <c:formatCode>0.0000</c:formatCode>
                <c:ptCount val="10"/>
                <c:pt idx="0">
                  <c:v>12.724553127320767</c:v>
                </c:pt>
                <c:pt idx="1">
                  <c:v>14.809362757821674</c:v>
                </c:pt>
                <c:pt idx="2">
                  <c:v>10.22635653399403</c:v>
                </c:pt>
                <c:pt idx="3">
                  <c:v>10.612234565564698</c:v>
                </c:pt>
                <c:pt idx="4">
                  <c:v>16.067215596187545</c:v>
                </c:pt>
                <c:pt idx="5">
                  <c:v>12.454307720206918</c:v>
                </c:pt>
                <c:pt idx="6">
                  <c:v>10.215656105870742</c:v>
                </c:pt>
                <c:pt idx="7">
                  <c:v>13.122789746008145</c:v>
                </c:pt>
                <c:pt idx="8">
                  <c:v>14.024835257200191</c:v>
                </c:pt>
                <c:pt idx="9">
                  <c:v>14.42915608407348</c:v>
                </c:pt>
              </c:numCache>
            </c:numRef>
          </c:xVal>
          <c:yVal>
            <c:numRef>
              <c:f>'lump by basket pair'!$U$17:$U$26</c:f>
              <c:numCache>
                <c:formatCode>0.000</c:formatCode>
                <c:ptCount val="10"/>
                <c:pt idx="0">
                  <c:v>7.0238424012521783</c:v>
                </c:pt>
                <c:pt idx="1">
                  <c:v>7.0498378434294366</c:v>
                </c:pt>
                <c:pt idx="2">
                  <c:v>4.1336997525663834</c:v>
                </c:pt>
                <c:pt idx="3">
                  <c:v>4.8679823664056237</c:v>
                </c:pt>
                <c:pt idx="4">
                  <c:v>6.1300426767892784</c:v>
                </c:pt>
                <c:pt idx="5">
                  <c:v>2.7661210895074215</c:v>
                </c:pt>
                <c:pt idx="6">
                  <c:v>2.900184781194441</c:v>
                </c:pt>
                <c:pt idx="7">
                  <c:v>4.7353272209234687</c:v>
                </c:pt>
                <c:pt idx="8">
                  <c:v>4.4781725134119625</c:v>
                </c:pt>
                <c:pt idx="9">
                  <c:v>4.4162967909276638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496-4824-97E3-809E823875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0521472"/>
        <c:axId val="1350514272"/>
      </c:scatterChart>
      <c:valAx>
        <c:axId val="1350521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514272"/>
        <c:crosses val="autoZero"/>
        <c:crossBetween val="midCat"/>
      </c:valAx>
      <c:valAx>
        <c:axId val="135051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521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Organics (%) to Flux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'lump by basket pair'!$N$3</c:f>
              <c:strCache>
                <c:ptCount val="1"/>
                <c:pt idx="0">
                  <c:v>SPRING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4.1896071824416854E-2"/>
                  <c:y val="-0.10308873290527655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pair'!$V$4:$V$14</c:f>
              <c:numCache>
                <c:formatCode>0.000</c:formatCode>
                <c:ptCount val="11"/>
                <c:pt idx="0">
                  <c:v>0.22851828638601948</c:v>
                </c:pt>
                <c:pt idx="1">
                  <c:v>0.22851828638601948</c:v>
                </c:pt>
                <c:pt idx="2">
                  <c:v>-0.3027637470411495</c:v>
                </c:pt>
                <c:pt idx="3">
                  <c:v>-9.3318329100743891E-2</c:v>
                </c:pt>
                <c:pt idx="4">
                  <c:v>5.0766638815107075E-2</c:v>
                </c:pt>
                <c:pt idx="5">
                  <c:v>5.0766638815107075E-2</c:v>
                </c:pt>
                <c:pt idx="6">
                  <c:v>-3.8520880931257544E-2</c:v>
                </c:pt>
                <c:pt idx="7">
                  <c:v>-3.8520880931257544E-2</c:v>
                </c:pt>
                <c:pt idx="8">
                  <c:v>-6.340384840026668E-2</c:v>
                </c:pt>
                <c:pt idx="9">
                  <c:v>-6.340384840026668E-2</c:v>
                </c:pt>
                <c:pt idx="10">
                  <c:v>-3.2730377491297959E-2</c:v>
                </c:pt>
              </c:numCache>
            </c:numRef>
          </c:xVal>
          <c:yVal>
            <c:numRef>
              <c:f>'lump by basket pair'!$T$4:$T$14</c:f>
              <c:numCache>
                <c:formatCode>0.000</c:formatCode>
                <c:ptCount val="11"/>
                <c:pt idx="0">
                  <c:v>7.1995011621997218</c:v>
                </c:pt>
                <c:pt idx="1">
                  <c:v>9.2546021796034381</c:v>
                </c:pt>
                <c:pt idx="2">
                  <c:v>6.9536598214216321</c:v>
                </c:pt>
                <c:pt idx="3">
                  <c:v>7.9242763005074526</c:v>
                </c:pt>
                <c:pt idx="4">
                  <c:v>5.9238714274682831</c:v>
                </c:pt>
                <c:pt idx="5">
                  <c:v>10.923485442352025</c:v>
                </c:pt>
                <c:pt idx="6">
                  <c:v>3.8049747149009123</c:v>
                </c:pt>
                <c:pt idx="7">
                  <c:v>7.0658469658197358</c:v>
                </c:pt>
                <c:pt idx="8">
                  <c:v>5.4879392667735605</c:v>
                </c:pt>
                <c:pt idx="9">
                  <c:v>10.396223740961197</c:v>
                </c:pt>
                <c:pt idx="10">
                  <c:v>5.7669047459900353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8F-484A-8A60-809113A2D0BA}"/>
            </c:ext>
          </c:extLst>
        </c:ser>
        <c:ser>
          <c:idx val="1"/>
          <c:order val="1"/>
          <c:tx>
            <c:strRef>
              <c:f>'lump by basket pair'!$N$16</c:f>
              <c:strCache>
                <c:ptCount val="1"/>
                <c:pt idx="0">
                  <c:v>SUMMER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26290594990402483"/>
                  <c:y val="-0.3087908481749676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pair'!$V$17:$V$26</c:f>
              <c:numCache>
                <c:formatCode>0.000</c:formatCode>
                <c:ptCount val="10"/>
                <c:pt idx="0">
                  <c:v>-0.10058679002726996</c:v>
                </c:pt>
                <c:pt idx="1">
                  <c:v>-0.10058679002726996</c:v>
                </c:pt>
                <c:pt idx="2">
                  <c:v>-0.32001589401318453</c:v>
                </c:pt>
                <c:pt idx="3">
                  <c:v>-0.3029856615539851</c:v>
                </c:pt>
                <c:pt idx="4">
                  <c:v>0.11743877238132332</c:v>
                </c:pt>
                <c:pt idx="5">
                  <c:v>0.11743877238132332</c:v>
                </c:pt>
                <c:pt idx="6">
                  <c:v>-4.5718099286610456E-2</c:v>
                </c:pt>
                <c:pt idx="7">
                  <c:v>-0.11251612892623995</c:v>
                </c:pt>
                <c:pt idx="8">
                  <c:v>-0.11251612892623995</c:v>
                </c:pt>
                <c:pt idx="9">
                  <c:v>-4.9570413884485784E-2</c:v>
                </c:pt>
              </c:numCache>
            </c:numRef>
          </c:xVal>
          <c:yVal>
            <c:numRef>
              <c:f>'lump by basket pair'!$T$17:$T$26</c:f>
              <c:numCache>
                <c:formatCode>0.000</c:formatCode>
                <c:ptCount val="10"/>
                <c:pt idx="0">
                  <c:v>58.096698325819744</c:v>
                </c:pt>
                <c:pt idx="1">
                  <c:v>54.942529831743073</c:v>
                </c:pt>
                <c:pt idx="2">
                  <c:v>34.826069312987883</c:v>
                </c:pt>
                <c:pt idx="3">
                  <c:v>32.599454435724226</c:v>
                </c:pt>
                <c:pt idx="4">
                  <c:v>32.663444615218452</c:v>
                </c:pt>
                <c:pt idx="5">
                  <c:v>22.337695636137905</c:v>
                </c:pt>
                <c:pt idx="6">
                  <c:v>28.146388062133838</c:v>
                </c:pt>
                <c:pt idx="7">
                  <c:v>36.470853755815988</c:v>
                </c:pt>
                <c:pt idx="8">
                  <c:v>38.382121914049215</c:v>
                </c:pt>
                <c:pt idx="9">
                  <c:v>32.147627946294833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28F-484A-8A60-809113A2D0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0521472"/>
        <c:axId val="1350514272"/>
      </c:scatterChart>
      <c:valAx>
        <c:axId val="1350521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514272"/>
        <c:crosses val="autoZero"/>
        <c:crossBetween val="midCat"/>
      </c:valAx>
      <c:valAx>
        <c:axId val="135051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521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Organics (g) to Flux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'lump by basket pair'!$N$3</c:f>
              <c:strCache>
                <c:ptCount val="1"/>
                <c:pt idx="0">
                  <c:v>SPRING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6949816337789617"/>
                  <c:y val="-0.4005528061366066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pair'!$V$4:$V$14</c:f>
              <c:numCache>
                <c:formatCode>0.000</c:formatCode>
                <c:ptCount val="11"/>
                <c:pt idx="0">
                  <c:v>0.22851828638601948</c:v>
                </c:pt>
                <c:pt idx="1">
                  <c:v>0.22851828638601948</c:v>
                </c:pt>
                <c:pt idx="2">
                  <c:v>-0.3027637470411495</c:v>
                </c:pt>
                <c:pt idx="3">
                  <c:v>-9.3318329100743891E-2</c:v>
                </c:pt>
                <c:pt idx="4">
                  <c:v>5.0766638815107075E-2</c:v>
                </c:pt>
                <c:pt idx="5">
                  <c:v>5.0766638815107075E-2</c:v>
                </c:pt>
                <c:pt idx="6">
                  <c:v>-3.8520880931257544E-2</c:v>
                </c:pt>
                <c:pt idx="7">
                  <c:v>-3.8520880931257544E-2</c:v>
                </c:pt>
                <c:pt idx="8">
                  <c:v>-6.340384840026668E-2</c:v>
                </c:pt>
                <c:pt idx="9">
                  <c:v>-6.340384840026668E-2</c:v>
                </c:pt>
                <c:pt idx="10">
                  <c:v>-3.2730377491297959E-2</c:v>
                </c:pt>
              </c:numCache>
            </c:numRef>
          </c:xVal>
          <c:yVal>
            <c:numRef>
              <c:f>'lump by basket pair'!$U$4:$U$14</c:f>
              <c:numCache>
                <c:formatCode>0.000</c:formatCode>
                <c:ptCount val="11"/>
                <c:pt idx="0">
                  <c:v>2.8439510097076361</c:v>
                </c:pt>
                <c:pt idx="1">
                  <c:v>1.8942561268958169</c:v>
                </c:pt>
                <c:pt idx="2">
                  <c:v>4.0004666801549567</c:v>
                </c:pt>
                <c:pt idx="3">
                  <c:v>3.3447550485447923</c:v>
                </c:pt>
                <c:pt idx="4">
                  <c:v>2.6326805679192438</c:v>
                </c:pt>
                <c:pt idx="5">
                  <c:v>2.8107222695367899</c:v>
                </c:pt>
                <c:pt idx="6">
                  <c:v>2.4045528113597481</c:v>
                </c:pt>
                <c:pt idx="7">
                  <c:v>2.1806646004270638</c:v>
                </c:pt>
                <c:pt idx="8">
                  <c:v>1.3451126585896063</c:v>
                </c:pt>
                <c:pt idx="9">
                  <c:v>1.6423496093013257</c:v>
                </c:pt>
                <c:pt idx="10">
                  <c:v>1.9439244371039455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0EE-4F44-AAFA-71C5FE54C553}"/>
            </c:ext>
          </c:extLst>
        </c:ser>
        <c:ser>
          <c:idx val="1"/>
          <c:order val="1"/>
          <c:tx>
            <c:strRef>
              <c:f>'lump by basket pair'!$N$16</c:f>
              <c:strCache>
                <c:ptCount val="1"/>
                <c:pt idx="0">
                  <c:v>SUMMER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26290594990402483"/>
                  <c:y val="-0.3087908481749676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pair'!$V$17:$V$26</c:f>
              <c:numCache>
                <c:formatCode>0.000</c:formatCode>
                <c:ptCount val="10"/>
                <c:pt idx="0">
                  <c:v>-0.10058679002726996</c:v>
                </c:pt>
                <c:pt idx="1">
                  <c:v>-0.10058679002726996</c:v>
                </c:pt>
                <c:pt idx="2">
                  <c:v>-0.32001589401318453</c:v>
                </c:pt>
                <c:pt idx="3">
                  <c:v>-0.3029856615539851</c:v>
                </c:pt>
                <c:pt idx="4">
                  <c:v>0.11743877238132332</c:v>
                </c:pt>
                <c:pt idx="5">
                  <c:v>0.11743877238132332</c:v>
                </c:pt>
                <c:pt idx="6">
                  <c:v>-4.5718099286610456E-2</c:v>
                </c:pt>
                <c:pt idx="7">
                  <c:v>-0.11251612892623995</c:v>
                </c:pt>
                <c:pt idx="8">
                  <c:v>-0.11251612892623995</c:v>
                </c:pt>
                <c:pt idx="9">
                  <c:v>-4.9570413884485784E-2</c:v>
                </c:pt>
              </c:numCache>
            </c:numRef>
          </c:xVal>
          <c:yVal>
            <c:numRef>
              <c:f>'lump by basket pair'!$U$17:$U$26</c:f>
              <c:numCache>
                <c:formatCode>0.000</c:formatCode>
                <c:ptCount val="10"/>
                <c:pt idx="0">
                  <c:v>7.0238424012521783</c:v>
                </c:pt>
                <c:pt idx="1">
                  <c:v>7.0498378434294366</c:v>
                </c:pt>
                <c:pt idx="2">
                  <c:v>4.1336997525663834</c:v>
                </c:pt>
                <c:pt idx="3">
                  <c:v>4.8679823664056237</c:v>
                </c:pt>
                <c:pt idx="4">
                  <c:v>6.1300426767892784</c:v>
                </c:pt>
                <c:pt idx="5">
                  <c:v>2.7661210895074215</c:v>
                </c:pt>
                <c:pt idx="6">
                  <c:v>2.900184781194441</c:v>
                </c:pt>
                <c:pt idx="7">
                  <c:v>4.7353272209234687</c:v>
                </c:pt>
                <c:pt idx="8">
                  <c:v>4.4781725134119625</c:v>
                </c:pt>
                <c:pt idx="9">
                  <c:v>4.4162967909276638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0EE-4F44-AAFA-71C5FE54C5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0521472"/>
        <c:axId val="1350514272"/>
      </c:scatterChart>
      <c:valAx>
        <c:axId val="1350521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514272"/>
        <c:crosses val="autoZero"/>
        <c:crossBetween val="midCat"/>
      </c:valAx>
      <c:valAx>
        <c:axId val="135051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521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SPRING</a:t>
            </a:r>
            <a:r>
              <a:rPr lang="es-AR" b="0"/>
              <a:t>:</a:t>
            </a:r>
            <a:r>
              <a:rPr lang="es-AR" b="0" baseline="0"/>
              <a:t> </a:t>
            </a:r>
            <a:r>
              <a:rPr lang="el-GR" sz="1400" b="0" i="0" u="none" strike="noStrike" baseline="0">
                <a:effectLst/>
              </a:rPr>
              <a:t>Δ</a:t>
            </a:r>
            <a:r>
              <a:rPr lang="es-AR" b="0" baseline="0"/>
              <a:t>organics (%) vs </a:t>
            </a:r>
            <a:r>
              <a:rPr lang="el-GR" sz="1400" b="0" i="0" u="none" strike="noStrike" baseline="0">
                <a:effectLst/>
              </a:rPr>
              <a:t>Δ</a:t>
            </a:r>
            <a:r>
              <a:rPr lang="es-AR" b="0" baseline="0"/>
              <a:t>sed*</a:t>
            </a:r>
            <a:endParaRPr lang="es-AR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'delta analysis'!$J$2</c:f>
              <c:strCache>
                <c:ptCount val="1"/>
                <c:pt idx="0">
                  <c:v>C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1167322834645669E-2"/>
                  <c:y val="-0.40881087780694081"/>
                </c:manualLayout>
              </c:layout>
              <c:numFmt formatCode="General" sourceLinked="0"/>
              <c:spPr>
                <a:solidFill>
                  <a:schemeClr val="tx2">
                    <a:lumMod val="10000"/>
                    <a:lumOff val="9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'delta analysis'!$C$3:$C$13</c:f>
              <c:numCache>
                <c:formatCode>0.000</c:formatCode>
                <c:ptCount val="11"/>
                <c:pt idx="0">
                  <c:v>-0.37260761394721104</c:v>
                </c:pt>
                <c:pt idx="1">
                  <c:v>0.5237038573595546</c:v>
                </c:pt>
                <c:pt idx="2">
                  <c:v>-0.2910193630130834</c:v>
                </c:pt>
                <c:pt idx="3">
                  <c:v>-0.3290009554905588</c:v>
                </c:pt>
                <c:pt idx="4">
                  <c:v>-0.18419214709373363</c:v>
                </c:pt>
                <c:pt idx="5">
                  <c:v>0.16492205611484825</c:v>
                </c:pt>
                <c:pt idx="6">
                  <c:v>-0.46420666562134938</c:v>
                </c:pt>
                <c:pt idx="7">
                  <c:v>-0.4019900129454011</c:v>
                </c:pt>
                <c:pt idx="9">
                  <c:v>0.37083044951446603</c:v>
                </c:pt>
                <c:pt idx="10">
                  <c:v>-0.45513066137643327</c:v>
                </c:pt>
              </c:numCache>
            </c:numRef>
          </c:xVal>
          <c:yVal>
            <c:numRef>
              <c:f>'delta analysis'!$J$3:$J$13</c:f>
              <c:numCache>
                <c:formatCode>0.000</c:formatCode>
                <c:ptCount val="11"/>
                <c:pt idx="0">
                  <c:v>-0.19519361027032006</c:v>
                </c:pt>
                <c:pt idx="1">
                  <c:v>-0.66804316680566478</c:v>
                </c:pt>
                <c:pt idx="2">
                  <c:v>0.49854710443643002</c:v>
                </c:pt>
                <c:pt idx="3">
                  <c:v>0.9246065038279212</c:v>
                </c:pt>
                <c:pt idx="4">
                  <c:v>-0.5464768427525909</c:v>
                </c:pt>
                <c:pt idx="5">
                  <c:v>-0.50628641399623708</c:v>
                </c:pt>
                <c:pt idx="6">
                  <c:v>-0.21932285347228794</c:v>
                </c:pt>
                <c:pt idx="7">
                  <c:v>0.38197141359573233</c:v>
                </c:pt>
                <c:pt idx="8">
                  <c:v>1.0775013302402989</c:v>
                </c:pt>
                <c:pt idx="9">
                  <c:v>0.16781718326223696</c:v>
                </c:pt>
                <c:pt idx="10">
                  <c:v>-0.21328231594690392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E6-44C2-B1DA-5852E1484847}"/>
            </c:ext>
          </c:extLst>
        </c:ser>
        <c:ser>
          <c:idx val="1"/>
          <c:order val="1"/>
          <c:tx>
            <c:strRef>
              <c:f>'delta analysis'!$I$2</c:f>
              <c:strCache>
                <c:ptCount val="1"/>
                <c:pt idx="0">
                  <c:v>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409580052493437"/>
                  <c:y val="-0.40660761154855646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'delta analysis'!$I$3:$I$13</c:f>
              <c:numCache>
                <c:formatCode>0.000</c:formatCode>
                <c:ptCount val="11"/>
                <c:pt idx="0">
                  <c:v>-0.17090718766294993</c:v>
                </c:pt>
                <c:pt idx="1">
                  <c:v>-0.66154455868720241</c:v>
                </c:pt>
                <c:pt idx="2">
                  <c:v>0.37836657174008881</c:v>
                </c:pt>
                <c:pt idx="3">
                  <c:v>0.83408534785112387</c:v>
                </c:pt>
                <c:pt idx="4">
                  <c:v>-0.52881343083090926</c:v>
                </c:pt>
                <c:pt idx="5">
                  <c:v>-0.46746069406771751</c:v>
                </c:pt>
                <c:pt idx="6">
                  <c:v>-0.1916172350303838</c:v>
                </c:pt>
                <c:pt idx="7">
                  <c:v>0.24340608445804029</c:v>
                </c:pt>
                <c:pt idx="8">
                  <c:v>0.88413936079901567</c:v>
                </c:pt>
                <c:pt idx="9">
                  <c:v>0.22694854208365087</c:v>
                </c:pt>
                <c:pt idx="10">
                  <c:v>-0.16816613273490705</c:v>
                </c:pt>
              </c:numCache>
            </c:numRef>
          </c:xVal>
          <c:yVal>
            <c:numRef>
              <c:f>'delta analysis'!$C$3:$C$13</c:f>
              <c:numCache>
                <c:formatCode>0.000</c:formatCode>
                <c:ptCount val="11"/>
                <c:pt idx="0">
                  <c:v>-0.37260761394721104</c:v>
                </c:pt>
                <c:pt idx="1">
                  <c:v>0.5237038573595546</c:v>
                </c:pt>
                <c:pt idx="2">
                  <c:v>-0.2910193630130834</c:v>
                </c:pt>
                <c:pt idx="3">
                  <c:v>-0.3290009554905588</c:v>
                </c:pt>
                <c:pt idx="4">
                  <c:v>-0.18419214709373363</c:v>
                </c:pt>
                <c:pt idx="5">
                  <c:v>0.16492205611484825</c:v>
                </c:pt>
                <c:pt idx="6">
                  <c:v>-0.46420666562134938</c:v>
                </c:pt>
                <c:pt idx="7">
                  <c:v>-0.4019900129454011</c:v>
                </c:pt>
                <c:pt idx="9">
                  <c:v>0.37083044951446603</c:v>
                </c:pt>
                <c:pt idx="10">
                  <c:v>-0.45513066137643327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9E6-44C2-B1DA-5852E1484847}"/>
            </c:ext>
          </c:extLst>
        </c:ser>
        <c:ser>
          <c:idx val="2"/>
          <c:order val="2"/>
          <c:tx>
            <c:strRef>
              <c:f>'delta analysis'!$H$2</c:f>
              <c:strCache>
                <c:ptCount val="1"/>
                <c:pt idx="0">
                  <c:v>FS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1079177602799647E-2"/>
                  <c:y val="-0.24944262175561388"/>
                </c:manualLayout>
              </c:layout>
              <c:numFmt formatCode="General" sourceLinked="0"/>
              <c:spPr>
                <a:solidFill>
                  <a:schemeClr val="accent6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'delta analysis'!$H$3:$H$13</c:f>
              <c:numCache>
                <c:formatCode>0.000</c:formatCode>
                <c:ptCount val="11"/>
                <c:pt idx="0">
                  <c:v>-0.14476461895714599</c:v>
                </c:pt>
                <c:pt idx="1">
                  <c:v>-0.62752416499186525</c:v>
                </c:pt>
                <c:pt idx="2">
                  <c:v>0.68484476158971674</c:v>
                </c:pt>
                <c:pt idx="3">
                  <c:v>0.9647735442127966</c:v>
                </c:pt>
                <c:pt idx="4">
                  <c:v>-0.53822408617716566</c:v>
                </c:pt>
                <c:pt idx="5">
                  <c:v>-0.28755929503826028</c:v>
                </c:pt>
                <c:pt idx="6">
                  <c:v>-0.1673238048299657</c:v>
                </c:pt>
                <c:pt idx="7">
                  <c:v>0.55129359505372444</c:v>
                </c:pt>
                <c:pt idx="8">
                  <c:v>0.81794599693432346</c:v>
                </c:pt>
                <c:pt idx="9">
                  <c:v>0.19992254066615028</c:v>
                </c:pt>
                <c:pt idx="10">
                  <c:v>-0.23993040911008026</c:v>
                </c:pt>
              </c:numCache>
            </c:numRef>
          </c:xVal>
          <c:yVal>
            <c:numRef>
              <c:f>'delta analysis'!$C$3:$C$13</c:f>
              <c:numCache>
                <c:formatCode>0.000</c:formatCode>
                <c:ptCount val="11"/>
                <c:pt idx="0">
                  <c:v>-0.37260761394721104</c:v>
                </c:pt>
                <c:pt idx="1">
                  <c:v>0.5237038573595546</c:v>
                </c:pt>
                <c:pt idx="2">
                  <c:v>-0.2910193630130834</c:v>
                </c:pt>
                <c:pt idx="3">
                  <c:v>-0.3290009554905588</c:v>
                </c:pt>
                <c:pt idx="4">
                  <c:v>-0.18419214709373363</c:v>
                </c:pt>
                <c:pt idx="5">
                  <c:v>0.16492205611484825</c:v>
                </c:pt>
                <c:pt idx="6">
                  <c:v>-0.46420666562134938</c:v>
                </c:pt>
                <c:pt idx="7">
                  <c:v>-0.4019900129454011</c:v>
                </c:pt>
                <c:pt idx="9">
                  <c:v>0.37083044951446603</c:v>
                </c:pt>
                <c:pt idx="10">
                  <c:v>-0.45513066137643327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9E6-44C2-B1DA-5852E1484847}"/>
            </c:ext>
          </c:extLst>
        </c:ser>
        <c:ser>
          <c:idx val="3"/>
          <c:order val="3"/>
          <c:tx>
            <c:strRef>
              <c:f>'delta analysis'!$G$2</c:f>
              <c:strCache>
                <c:ptCount val="1"/>
                <c:pt idx="0">
                  <c:v>CS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4161789151356081"/>
                  <c:y val="-0.26866214639836689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'delta analysis'!$G$3:$G$13</c:f>
              <c:numCache>
                <c:formatCode>0.000</c:formatCode>
                <c:ptCount val="11"/>
                <c:pt idx="0">
                  <c:v>-0.42344355789344579</c:v>
                </c:pt>
                <c:pt idx="1">
                  <c:v>-0.5020136188546287</c:v>
                </c:pt>
                <c:pt idx="2">
                  <c:v>0.50307003206968748</c:v>
                </c:pt>
                <c:pt idx="3">
                  <c:v>0.18568064573209747</c:v>
                </c:pt>
                <c:pt idx="4">
                  <c:v>-0.40841886730444749</c:v>
                </c:pt>
                <c:pt idx="5">
                  <c:v>-9.9314564883500683E-2</c:v>
                </c:pt>
                <c:pt idx="6">
                  <c:v>3.3731051760010023E-3</c:v>
                </c:pt>
                <c:pt idx="7">
                  <c:v>-0.11611996843987095</c:v>
                </c:pt>
                <c:pt idx="8">
                  <c:v>0.12971185233686874</c:v>
                </c:pt>
                <c:pt idx="9">
                  <c:v>-0.16454254500104976</c:v>
                </c:pt>
                <c:pt idx="10">
                  <c:v>-0.10014587141525548</c:v>
                </c:pt>
              </c:numCache>
            </c:numRef>
          </c:xVal>
          <c:yVal>
            <c:numRef>
              <c:f>'delta analysis'!$C$3:$C$13</c:f>
              <c:numCache>
                <c:formatCode>0.000</c:formatCode>
                <c:ptCount val="11"/>
                <c:pt idx="0">
                  <c:v>-0.37260761394721104</c:v>
                </c:pt>
                <c:pt idx="1">
                  <c:v>0.5237038573595546</c:v>
                </c:pt>
                <c:pt idx="2">
                  <c:v>-0.2910193630130834</c:v>
                </c:pt>
                <c:pt idx="3">
                  <c:v>-0.3290009554905588</c:v>
                </c:pt>
                <c:pt idx="4">
                  <c:v>-0.18419214709373363</c:v>
                </c:pt>
                <c:pt idx="5">
                  <c:v>0.16492205611484825</c:v>
                </c:pt>
                <c:pt idx="6">
                  <c:v>-0.46420666562134938</c:v>
                </c:pt>
                <c:pt idx="7">
                  <c:v>-0.4019900129454011</c:v>
                </c:pt>
                <c:pt idx="9">
                  <c:v>0.37083044951446603</c:v>
                </c:pt>
                <c:pt idx="10">
                  <c:v>-0.45513066137643327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9E6-44C2-B1DA-5852E14848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948783"/>
        <c:axId val="448938703"/>
      </c:scatterChart>
      <c:valAx>
        <c:axId val="448948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d sediment*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938703"/>
        <c:crosses val="autoZero"/>
        <c:crossBetween val="midCat"/>
      </c:valAx>
      <c:valAx>
        <c:axId val="448938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d organics*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9487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b="0"/>
              <a:t>SPRING:</a:t>
            </a:r>
            <a:r>
              <a:rPr lang="es-AR" b="0" baseline="0"/>
              <a:t> </a:t>
            </a:r>
            <a:r>
              <a:rPr lang="el-GR" sz="1400" b="0" i="0" u="none" strike="noStrike" baseline="0">
                <a:effectLst/>
              </a:rPr>
              <a:t>Δ</a:t>
            </a:r>
            <a:r>
              <a:rPr lang="es-AR" b="0" baseline="0"/>
              <a:t>organics (g) vs </a:t>
            </a:r>
            <a:r>
              <a:rPr lang="el-GR" sz="1400" b="0" i="0" u="none" strike="noStrike" baseline="0">
                <a:effectLst/>
              </a:rPr>
              <a:t>Δ</a:t>
            </a:r>
            <a:r>
              <a:rPr lang="es-AR" b="0" baseline="0"/>
              <a:t>sed*</a:t>
            </a:r>
            <a:endParaRPr lang="es-AR" b="0"/>
          </a:p>
        </c:rich>
      </c:tx>
      <c:layout>
        <c:manualLayout>
          <c:xMode val="edge"/>
          <c:yMode val="edge"/>
          <c:x val="0.28410934392694587"/>
          <c:y val="2.5449915768126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'delta analysis'!$J$2</c:f>
              <c:strCache>
                <c:ptCount val="1"/>
                <c:pt idx="0">
                  <c:v>C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7994760148652306"/>
                  <c:y val="-6.2709211157034483E-2"/>
                </c:manualLayout>
              </c:layout>
              <c:numFmt formatCode="General" sourceLinked="0"/>
              <c:spPr>
                <a:solidFill>
                  <a:schemeClr val="tx2">
                    <a:lumMod val="10000"/>
                    <a:lumOff val="9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'delta analysis'!$D$3:$D$13</c:f>
              <c:numCache>
                <c:formatCode>0.000</c:formatCode>
                <c:ptCount val="11"/>
                <c:pt idx="0">
                  <c:v>-1.3158264402899311</c:v>
                </c:pt>
                <c:pt idx="1">
                  <c:v>-0.2732910909667452</c:v>
                </c:pt>
                <c:pt idx="2">
                  <c:v>0.13595391409125046</c:v>
                </c:pt>
                <c:pt idx="3">
                  <c:v>-0.33377104088834764</c:v>
                </c:pt>
                <c:pt idx="4">
                  <c:v>-0.93941346143482374</c:v>
                </c:pt>
                <c:pt idx="5">
                  <c:v>2.8508749741586126E-2</c:v>
                </c:pt>
                <c:pt idx="6">
                  <c:v>-0.73620755538710114</c:v>
                </c:pt>
                <c:pt idx="7">
                  <c:v>-0.63747646261207547</c:v>
                </c:pt>
                <c:pt idx="8">
                  <c:v>0.85855975124179273</c:v>
                </c:pt>
                <c:pt idx="9">
                  <c:v>0.14650184501352836</c:v>
                </c:pt>
                <c:pt idx="10">
                  <c:v>-0.67235891246055568</c:v>
                </c:pt>
              </c:numCache>
            </c:numRef>
          </c:xVal>
          <c:yVal>
            <c:numRef>
              <c:f>'delta analysis'!$J$3:$J$13</c:f>
              <c:numCache>
                <c:formatCode>0.000</c:formatCode>
                <c:ptCount val="11"/>
                <c:pt idx="0">
                  <c:v>-0.19519361027032006</c:v>
                </c:pt>
                <c:pt idx="1">
                  <c:v>-0.66804316680566478</c:v>
                </c:pt>
                <c:pt idx="2">
                  <c:v>0.49854710443643002</c:v>
                </c:pt>
                <c:pt idx="3">
                  <c:v>0.9246065038279212</c:v>
                </c:pt>
                <c:pt idx="4">
                  <c:v>-0.5464768427525909</c:v>
                </c:pt>
                <c:pt idx="5">
                  <c:v>-0.50628641399623708</c:v>
                </c:pt>
                <c:pt idx="6">
                  <c:v>-0.21932285347228794</c:v>
                </c:pt>
                <c:pt idx="7">
                  <c:v>0.38197141359573233</c:v>
                </c:pt>
                <c:pt idx="8">
                  <c:v>1.0775013302402989</c:v>
                </c:pt>
                <c:pt idx="9">
                  <c:v>0.16781718326223696</c:v>
                </c:pt>
                <c:pt idx="10">
                  <c:v>-0.21328231594690392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2AD-45FC-AC24-47E4BDE79C24}"/>
            </c:ext>
          </c:extLst>
        </c:ser>
        <c:ser>
          <c:idx val="1"/>
          <c:order val="1"/>
          <c:tx>
            <c:strRef>
              <c:f>'delta analysis'!$I$2</c:f>
              <c:strCache>
                <c:ptCount val="1"/>
                <c:pt idx="0">
                  <c:v>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1928872814948763"/>
                  <c:y val="-2.8023317008745553E-4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'delta analysis'!$I$3:$I$13</c:f>
              <c:numCache>
                <c:formatCode>0.000</c:formatCode>
                <c:ptCount val="11"/>
                <c:pt idx="0">
                  <c:v>-0.17090718766294993</c:v>
                </c:pt>
                <c:pt idx="1">
                  <c:v>-0.66154455868720241</c:v>
                </c:pt>
                <c:pt idx="2">
                  <c:v>0.37836657174008881</c:v>
                </c:pt>
                <c:pt idx="3">
                  <c:v>0.83408534785112387</c:v>
                </c:pt>
                <c:pt idx="4">
                  <c:v>-0.52881343083090926</c:v>
                </c:pt>
                <c:pt idx="5">
                  <c:v>-0.46746069406771751</c:v>
                </c:pt>
                <c:pt idx="6">
                  <c:v>-0.1916172350303838</c:v>
                </c:pt>
                <c:pt idx="7">
                  <c:v>0.24340608445804029</c:v>
                </c:pt>
                <c:pt idx="8">
                  <c:v>0.88413936079901567</c:v>
                </c:pt>
                <c:pt idx="9">
                  <c:v>0.22694854208365087</c:v>
                </c:pt>
                <c:pt idx="10">
                  <c:v>-0.16816613273490705</c:v>
                </c:pt>
              </c:numCache>
            </c:numRef>
          </c:xVal>
          <c:yVal>
            <c:numRef>
              <c:f>'delta analysis'!$D$3:$D$13</c:f>
              <c:numCache>
                <c:formatCode>0.000</c:formatCode>
                <c:ptCount val="11"/>
                <c:pt idx="0">
                  <c:v>-1.3158264402899311</c:v>
                </c:pt>
                <c:pt idx="1">
                  <c:v>-0.2732910909667452</c:v>
                </c:pt>
                <c:pt idx="2">
                  <c:v>0.13595391409125046</c:v>
                </c:pt>
                <c:pt idx="3">
                  <c:v>-0.33377104088834764</c:v>
                </c:pt>
                <c:pt idx="4">
                  <c:v>-0.93941346143482374</c:v>
                </c:pt>
                <c:pt idx="5">
                  <c:v>2.8508749741586126E-2</c:v>
                </c:pt>
                <c:pt idx="6">
                  <c:v>-0.73620755538710114</c:v>
                </c:pt>
                <c:pt idx="7">
                  <c:v>-0.63747646261207547</c:v>
                </c:pt>
                <c:pt idx="8">
                  <c:v>0.85855975124179273</c:v>
                </c:pt>
                <c:pt idx="9">
                  <c:v>0.14650184501352836</c:v>
                </c:pt>
                <c:pt idx="10">
                  <c:v>-0.67235891246055568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2AD-45FC-AC24-47E4BDE79C24}"/>
            </c:ext>
          </c:extLst>
        </c:ser>
        <c:ser>
          <c:idx val="2"/>
          <c:order val="2"/>
          <c:tx>
            <c:strRef>
              <c:f>'delta analysis'!$H$2</c:f>
              <c:strCache>
                <c:ptCount val="1"/>
                <c:pt idx="0">
                  <c:v>FS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2359641753641554"/>
                  <c:y val="0.24881655118780652"/>
                </c:manualLayout>
              </c:layout>
              <c:numFmt formatCode="General" sourceLinked="0"/>
              <c:spPr>
                <a:solidFill>
                  <a:schemeClr val="accent6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'delta analysis'!$H$3:$H$13</c:f>
              <c:numCache>
                <c:formatCode>0.000</c:formatCode>
                <c:ptCount val="11"/>
                <c:pt idx="0">
                  <c:v>-0.14476461895714599</c:v>
                </c:pt>
                <c:pt idx="1">
                  <c:v>-0.62752416499186525</c:v>
                </c:pt>
                <c:pt idx="2">
                  <c:v>0.68484476158971674</c:v>
                </c:pt>
                <c:pt idx="3">
                  <c:v>0.9647735442127966</c:v>
                </c:pt>
                <c:pt idx="4">
                  <c:v>-0.53822408617716566</c:v>
                </c:pt>
                <c:pt idx="5">
                  <c:v>-0.28755929503826028</c:v>
                </c:pt>
                <c:pt idx="6">
                  <c:v>-0.1673238048299657</c:v>
                </c:pt>
                <c:pt idx="7">
                  <c:v>0.55129359505372444</c:v>
                </c:pt>
                <c:pt idx="8">
                  <c:v>0.81794599693432346</c:v>
                </c:pt>
                <c:pt idx="9">
                  <c:v>0.19992254066615028</c:v>
                </c:pt>
                <c:pt idx="10">
                  <c:v>-0.23993040911008026</c:v>
                </c:pt>
              </c:numCache>
            </c:numRef>
          </c:xVal>
          <c:yVal>
            <c:numRef>
              <c:f>'delta analysis'!$D$3:$D$13</c:f>
              <c:numCache>
                <c:formatCode>0.000</c:formatCode>
                <c:ptCount val="11"/>
                <c:pt idx="0">
                  <c:v>-1.3158264402899311</c:v>
                </c:pt>
                <c:pt idx="1">
                  <c:v>-0.2732910909667452</c:v>
                </c:pt>
                <c:pt idx="2">
                  <c:v>0.13595391409125046</c:v>
                </c:pt>
                <c:pt idx="3">
                  <c:v>-0.33377104088834764</c:v>
                </c:pt>
                <c:pt idx="4">
                  <c:v>-0.93941346143482374</c:v>
                </c:pt>
                <c:pt idx="5">
                  <c:v>2.8508749741586126E-2</c:v>
                </c:pt>
                <c:pt idx="6">
                  <c:v>-0.73620755538710114</c:v>
                </c:pt>
                <c:pt idx="7">
                  <c:v>-0.63747646261207547</c:v>
                </c:pt>
                <c:pt idx="8">
                  <c:v>0.85855975124179273</c:v>
                </c:pt>
                <c:pt idx="9">
                  <c:v>0.14650184501352836</c:v>
                </c:pt>
                <c:pt idx="10">
                  <c:v>-0.67235891246055568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2AD-45FC-AC24-47E4BDE79C24}"/>
            </c:ext>
          </c:extLst>
        </c:ser>
        <c:ser>
          <c:idx val="3"/>
          <c:order val="3"/>
          <c:tx>
            <c:strRef>
              <c:f>'delta analysis'!$G$2</c:f>
              <c:strCache>
                <c:ptCount val="1"/>
                <c:pt idx="0">
                  <c:v>CS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3352389495616847"/>
                  <c:y val="0.17024433248525928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'delta analysis'!$G$3:$G$13</c:f>
              <c:numCache>
                <c:formatCode>0.000</c:formatCode>
                <c:ptCount val="11"/>
                <c:pt idx="0">
                  <c:v>-0.42344355789344579</c:v>
                </c:pt>
                <c:pt idx="1">
                  <c:v>-0.5020136188546287</c:v>
                </c:pt>
                <c:pt idx="2">
                  <c:v>0.50307003206968748</c:v>
                </c:pt>
                <c:pt idx="3">
                  <c:v>0.18568064573209747</c:v>
                </c:pt>
                <c:pt idx="4">
                  <c:v>-0.40841886730444749</c:v>
                </c:pt>
                <c:pt idx="5">
                  <c:v>-9.9314564883500683E-2</c:v>
                </c:pt>
                <c:pt idx="6">
                  <c:v>3.3731051760010023E-3</c:v>
                </c:pt>
                <c:pt idx="7">
                  <c:v>-0.11611996843987095</c:v>
                </c:pt>
                <c:pt idx="8">
                  <c:v>0.12971185233686874</c:v>
                </c:pt>
                <c:pt idx="9">
                  <c:v>-0.16454254500104976</c:v>
                </c:pt>
                <c:pt idx="10">
                  <c:v>-0.10014587141525548</c:v>
                </c:pt>
              </c:numCache>
            </c:numRef>
          </c:xVal>
          <c:yVal>
            <c:numRef>
              <c:f>'delta analysis'!$D$3:$D$13</c:f>
              <c:numCache>
                <c:formatCode>0.000</c:formatCode>
                <c:ptCount val="11"/>
                <c:pt idx="0">
                  <c:v>-1.3158264402899311</c:v>
                </c:pt>
                <c:pt idx="1">
                  <c:v>-0.2732910909667452</c:v>
                </c:pt>
                <c:pt idx="2">
                  <c:v>0.13595391409125046</c:v>
                </c:pt>
                <c:pt idx="3">
                  <c:v>-0.33377104088834764</c:v>
                </c:pt>
                <c:pt idx="4">
                  <c:v>-0.93941346143482374</c:v>
                </c:pt>
                <c:pt idx="5">
                  <c:v>2.8508749741586126E-2</c:v>
                </c:pt>
                <c:pt idx="6">
                  <c:v>-0.73620755538710114</c:v>
                </c:pt>
                <c:pt idx="7">
                  <c:v>-0.63747646261207547</c:v>
                </c:pt>
                <c:pt idx="8">
                  <c:v>0.85855975124179273</c:v>
                </c:pt>
                <c:pt idx="9">
                  <c:v>0.14650184501352836</c:v>
                </c:pt>
                <c:pt idx="10">
                  <c:v>-0.67235891246055568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2AD-45FC-AC24-47E4BDE79C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948783"/>
        <c:axId val="448938703"/>
      </c:scatterChart>
      <c:valAx>
        <c:axId val="448948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d sediment*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938703"/>
        <c:crosses val="autoZero"/>
        <c:crossBetween val="midCat"/>
      </c:valAx>
      <c:valAx>
        <c:axId val="448938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d organics*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9487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Coarse Sand </a:t>
            </a:r>
            <a:r>
              <a:rPr lang="es-AR" baseline="0"/>
              <a:t>vs % Organics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spring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7356027566092504E-2"/>
                  <c:y val="-0.26992149973299895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percentages'!$C$30:$C$52</c:f>
              <c:numCache>
                <c:formatCode>General</c:formatCode>
                <c:ptCount val="23"/>
                <c:pt idx="0">
                  <c:v>44.028299999999994</c:v>
                </c:pt>
                <c:pt idx="1">
                  <c:v>25.384799999999998</c:v>
                </c:pt>
                <c:pt idx="2">
                  <c:v>13.639100000000001</c:v>
                </c:pt>
                <c:pt idx="3">
                  <c:v>27.388499999999997</c:v>
                </c:pt>
                <c:pt idx="4">
                  <c:v>45.276400000000002</c:v>
                </c:pt>
                <c:pt idx="5">
                  <c:v>68.053600000000003</c:v>
                </c:pt>
                <c:pt idx="6">
                  <c:v>43.554200000000002</c:v>
                </c:pt>
                <c:pt idx="7">
                  <c:v>36.733499999999999</c:v>
                </c:pt>
                <c:pt idx="8">
                  <c:v>49.902200000000001</c:v>
                </c:pt>
                <c:pt idx="9">
                  <c:v>29.5212</c:v>
                </c:pt>
                <c:pt idx="10">
                  <c:v>22.049499999999998</c:v>
                </c:pt>
                <c:pt idx="11">
                  <c:v>24.480800000000002</c:v>
                </c:pt>
                <c:pt idx="12">
                  <c:v>58.877499999999998</c:v>
                </c:pt>
                <c:pt idx="13">
                  <c:v>59.076099999999997</c:v>
                </c:pt>
                <c:pt idx="14">
                  <c:v>26.549900000000001</c:v>
                </c:pt>
                <c:pt idx="15">
                  <c:v>30.0379</c:v>
                </c:pt>
                <c:pt idx="16">
                  <c:v>20.923299999999998</c:v>
                </c:pt>
                <c:pt idx="17">
                  <c:v>23.637300000000003</c:v>
                </c:pt>
                <c:pt idx="18">
                  <c:v>13.130300000000002</c:v>
                </c:pt>
                <c:pt idx="19">
                  <c:v>15.7163</c:v>
                </c:pt>
                <c:pt idx="20">
                  <c:v>21.3203</c:v>
                </c:pt>
                <c:pt idx="21">
                  <c:v>29.733700000000002</c:v>
                </c:pt>
                <c:pt idx="22">
                  <c:v>33.042800000000007</c:v>
                </c:pt>
              </c:numCache>
            </c:numRef>
          </c:xVal>
          <c:yVal>
            <c:numRef>
              <c:f>'weights and percentages'!$G$30:$G$52</c:f>
              <c:numCache>
                <c:formatCode>0.000</c:formatCode>
                <c:ptCount val="23"/>
                <c:pt idx="0">
                  <c:v>4.4239491495114969</c:v>
                </c:pt>
                <c:pt idx="1">
                  <c:v>2.7755520126882245</c:v>
                </c:pt>
                <c:pt idx="2">
                  <c:v>5.5875308025021084</c:v>
                </c:pt>
                <c:pt idx="3">
                  <c:v>3.6670713771013288</c:v>
                </c:pt>
                <c:pt idx="4">
                  <c:v>4.0688932752810745</c:v>
                </c:pt>
                <c:pt idx="5">
                  <c:v>2.8847665461405576</c:v>
                </c:pt>
                <c:pt idx="6">
                  <c:v>3.1820376220683517</c:v>
                </c:pt>
                <c:pt idx="7">
                  <c:v>4.7422386784391009</c:v>
                </c:pt>
                <c:pt idx="8">
                  <c:v>3.2623889240190871</c:v>
                </c:pt>
                <c:pt idx="9">
                  <c:v>2.661482503449196</c:v>
                </c:pt>
                <c:pt idx="10">
                  <c:v>5.8778139774147498</c:v>
                </c:pt>
                <c:pt idx="11">
                  <c:v>5.0456714649372758</c:v>
                </c:pt>
                <c:pt idx="12">
                  <c:v>2.477530426605429</c:v>
                </c:pt>
                <c:pt idx="13">
                  <c:v>1.3274442882954836</c:v>
                </c:pt>
                <c:pt idx="14">
                  <c:v>2.6441931444670419</c:v>
                </c:pt>
                <c:pt idx="15">
                  <c:v>4.4216538213526935</c:v>
                </c:pt>
                <c:pt idx="16">
                  <c:v>1.1149139497983831</c:v>
                </c:pt>
                <c:pt idx="17">
                  <c:v>4.3730253169751769</c:v>
                </c:pt>
                <c:pt idx="18">
                  <c:v>6.0111679715407007</c:v>
                </c:pt>
                <c:pt idx="19">
                  <c:v>4.3850557694204957</c:v>
                </c:pt>
                <c:pt idx="20">
                  <c:v>3.7976054649702036</c:v>
                </c:pt>
                <c:pt idx="21">
                  <c:v>2.0339646184267695</c:v>
                </c:pt>
                <c:pt idx="22">
                  <c:v>3.7329401275632659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0B-425C-BD73-9889D8AA42B9}"/>
            </c:ext>
          </c:extLst>
        </c:ser>
        <c:ser>
          <c:idx val="1"/>
          <c:order val="1"/>
          <c:tx>
            <c:v>summer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59264287115744596"/>
                  <c:y val="-0.17096412847422562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percentages'!$C$58:$C$79</c:f>
              <c:numCache>
                <c:formatCode>0.0000</c:formatCode>
                <c:ptCount val="22"/>
                <c:pt idx="0">
                  <c:v>5.7880000000000003</c:v>
                </c:pt>
                <c:pt idx="1">
                  <c:v>5.9234000000000009</c:v>
                </c:pt>
                <c:pt idx="2">
                  <c:v>8.3877800000000011</c:v>
                </c:pt>
                <c:pt idx="3">
                  <c:v>3.0990000000000002</c:v>
                </c:pt>
                <c:pt idx="4">
                  <c:v>6.0135000000000005</c:v>
                </c:pt>
                <c:pt idx="5">
                  <c:v>10.032299999999999</c:v>
                </c:pt>
                <c:pt idx="6">
                  <c:v>2.2789999999999999</c:v>
                </c:pt>
                <c:pt idx="7">
                  <c:v>11.6751</c:v>
                </c:pt>
                <c:pt idx="8">
                  <c:v>11.956300000000001</c:v>
                </c:pt>
                <c:pt idx="9">
                  <c:v>8.0399999999999991</c:v>
                </c:pt>
                <c:pt idx="10">
                  <c:v>5.2263000000000002</c:v>
                </c:pt>
                <c:pt idx="11">
                  <c:v>11.644400000000001</c:v>
                </c:pt>
                <c:pt idx="12">
                  <c:v>11.0572</c:v>
                </c:pt>
                <c:pt idx="13">
                  <c:v>3.4878999999999998</c:v>
                </c:pt>
                <c:pt idx="14">
                  <c:v>10.7902</c:v>
                </c:pt>
                <c:pt idx="15">
                  <c:v>7.6037999999999997</c:v>
                </c:pt>
                <c:pt idx="16">
                  <c:v>5.6504000000000003</c:v>
                </c:pt>
                <c:pt idx="17">
                  <c:v>3.2014</c:v>
                </c:pt>
                <c:pt idx="18">
                  <c:v>5.8483000000000001</c:v>
                </c:pt>
                <c:pt idx="19">
                  <c:v>5.2618</c:v>
                </c:pt>
                <c:pt idx="20">
                  <c:v>6.0823999999999998</c:v>
                </c:pt>
                <c:pt idx="21">
                  <c:v>7.8046999999999995</c:v>
                </c:pt>
              </c:numCache>
            </c:numRef>
          </c:xVal>
          <c:yVal>
            <c:numRef>
              <c:f>'weights and percentages'!$G$58:$G$79</c:f>
              <c:numCache>
                <c:formatCode>0.000</c:formatCode>
                <c:ptCount val="22"/>
                <c:pt idx="0">
                  <c:v>24.986772075072381</c:v>
                </c:pt>
                <c:pt idx="1">
                  <c:v>33.109926250747364</c:v>
                </c:pt>
                <c:pt idx="2">
                  <c:v>29.447921115671104</c:v>
                </c:pt>
                <c:pt idx="3">
                  <c:v>25.494608716071966</c:v>
                </c:pt>
                <c:pt idx="4">
                  <c:v>23.540174662685427</c:v>
                </c:pt>
                <c:pt idx="5">
                  <c:v>11.285894650302458</c:v>
                </c:pt>
                <c:pt idx="6">
                  <c:v>9.71413479556821</c:v>
                </c:pt>
                <c:pt idx="7">
                  <c:v>22.88531964015602</c:v>
                </c:pt>
                <c:pt idx="8">
                  <c:v>24.619209039547947</c:v>
                </c:pt>
                <c:pt idx="9">
                  <c:v>8.0442355756705073</c:v>
                </c:pt>
                <c:pt idx="10">
                  <c:v>18.697381077516813</c:v>
                </c:pt>
                <c:pt idx="11">
                  <c:v>3.6403145586210917</c:v>
                </c:pt>
                <c:pt idx="12">
                  <c:v>10.31214421915047</c:v>
                </c:pt>
                <c:pt idx="13">
                  <c:v>21.474368315215646</c:v>
                </c:pt>
                <c:pt idx="14">
                  <c:v>6.672019746918191</c:v>
                </c:pt>
                <c:pt idx="15">
                  <c:v>14.312037622727628</c:v>
                </c:pt>
                <c:pt idx="16">
                  <c:v>22.158816133088362</c:v>
                </c:pt>
                <c:pt idx="17">
                  <c:v>10.746944131596139</c:v>
                </c:pt>
                <c:pt idx="18">
                  <c:v>27.635177782453074</c:v>
                </c:pt>
                <c:pt idx="19">
                  <c:v>6.3947586970563393</c:v>
                </c:pt>
                <c:pt idx="20">
                  <c:v>19.608858255547958</c:v>
                </c:pt>
                <c:pt idx="21">
                  <c:v>12.538769690746875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20B-425C-BD73-9889D8AA42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6203920"/>
        <c:axId val="996207280"/>
      </c:scatterChart>
      <c:valAx>
        <c:axId val="996203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Sediment Weight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207280"/>
        <c:crosses val="autoZero"/>
        <c:crossBetween val="midCat"/>
      </c:valAx>
      <c:valAx>
        <c:axId val="99620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203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b="0"/>
              <a:t>SUMMER:</a:t>
            </a:r>
            <a:r>
              <a:rPr lang="es-AR" b="0" baseline="0"/>
              <a:t> </a:t>
            </a:r>
            <a:r>
              <a:rPr lang="el-GR" sz="1400" b="0" i="0" u="none" strike="noStrike" baseline="0">
                <a:effectLst/>
              </a:rPr>
              <a:t>Δ</a:t>
            </a:r>
            <a:r>
              <a:rPr lang="es-AR" b="0" baseline="0"/>
              <a:t>organics (%) vs </a:t>
            </a:r>
            <a:r>
              <a:rPr lang="el-GR" sz="1400" b="0" i="0" u="none" strike="noStrike" baseline="0">
                <a:effectLst/>
              </a:rPr>
              <a:t>Δ</a:t>
            </a:r>
            <a:r>
              <a:rPr lang="es-AR" b="0" baseline="0"/>
              <a:t>sed*</a:t>
            </a:r>
            <a:endParaRPr lang="es-AR" b="0"/>
          </a:p>
        </c:rich>
      </c:tx>
      <c:layout>
        <c:manualLayout>
          <c:xMode val="edge"/>
          <c:yMode val="edge"/>
          <c:x val="0.20082869388161925"/>
          <c:y val="5.07154404556136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'delta analysis'!$J$2</c:f>
              <c:strCache>
                <c:ptCount val="1"/>
                <c:pt idx="0">
                  <c:v>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9074198003730547E-2"/>
                  <c:y val="-0.30587566996627624"/>
                </c:manualLayout>
              </c:layout>
              <c:numFmt formatCode="General" sourceLinked="0"/>
              <c:spPr>
                <a:solidFill>
                  <a:schemeClr val="tx2">
                    <a:lumMod val="10000"/>
                    <a:lumOff val="9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'delta analysis'!$C$17:$C$25</c:f>
              <c:numCache>
                <c:formatCode>0.000</c:formatCode>
                <c:ptCount val="9"/>
                <c:pt idx="0">
                  <c:v>0.32509818200082385</c:v>
                </c:pt>
                <c:pt idx="1">
                  <c:v>0.1550646430241914</c:v>
                </c:pt>
                <c:pt idx="2">
                  <c:v>-0.5205687803076402</c:v>
                </c:pt>
                <c:pt idx="3">
                  <c:v>-0.67325369540717739</c:v>
                </c:pt>
                <c:pt idx="4">
                  <c:v>4.1361992971835821</c:v>
                </c:pt>
                <c:pt idx="5">
                  <c:v>2.2185708570683809</c:v>
                </c:pt>
                <c:pt idx="6">
                  <c:v>0.54826424560958309</c:v>
                </c:pt>
                <c:pt idx="7">
                  <c:v>-0.61111362422933635</c:v>
                </c:pt>
                <c:pt idx="8">
                  <c:v>0.56385823642797528</c:v>
                </c:pt>
              </c:numCache>
            </c:numRef>
          </c:xVal>
          <c:yVal>
            <c:numRef>
              <c:f>'delta analysis'!$J$17:$J$25</c:f>
              <c:numCache>
                <c:formatCode>0.0000</c:formatCode>
                <c:ptCount val="9"/>
                <c:pt idx="0" formatCode="0.000">
                  <c:v>0.18061966240201743</c:v>
                </c:pt>
                <c:pt idx="1">
                  <c:v>0.45650263746076064</c:v>
                </c:pt>
                <c:pt idx="2" formatCode="0.000">
                  <c:v>0.25528328492852753</c:v>
                </c:pt>
                <c:pt idx="3" formatCode="0.000">
                  <c:v>-0.2142122573951242</c:v>
                </c:pt>
                <c:pt idx="4" formatCode="0.000">
                  <c:v>-0.12536154658065624</c:v>
                </c:pt>
                <c:pt idx="5" formatCode="0.000">
                  <c:v>0.19235164956740658</c:v>
                </c:pt>
                <c:pt idx="6" formatCode="0.000">
                  <c:v>6.9338931211544927E-2</c:v>
                </c:pt>
                <c:pt idx="7" formatCode="0.000">
                  <c:v>0.30506992688237528</c:v>
                </c:pt>
                <c:pt idx="8" formatCode="0.000">
                  <c:v>0.73881089123312471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A84-4BC6-9C08-4EB7AE571432}"/>
            </c:ext>
          </c:extLst>
        </c:ser>
        <c:ser>
          <c:idx val="1"/>
          <c:order val="1"/>
          <c:tx>
            <c:strRef>
              <c:f>'delta analysis'!$I$2</c:f>
              <c:strCache>
                <c:ptCount val="1"/>
                <c:pt idx="0">
                  <c:v>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1842111508213372"/>
                  <c:y val="0.2389079940712186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'delta analysis'!$I$17:$I$25</c:f>
              <c:numCache>
                <c:formatCode>0.0000</c:formatCode>
                <c:ptCount val="9"/>
                <c:pt idx="0" formatCode="0.000">
                  <c:v>0.18113342844921793</c:v>
                </c:pt>
                <c:pt idx="1">
                  <c:v>0.45650263746076064</c:v>
                </c:pt>
                <c:pt idx="2" formatCode="0.000">
                  <c:v>0.37213856331253387</c:v>
                </c:pt>
                <c:pt idx="3" formatCode="0.000">
                  <c:v>-0.21756337854262581</c:v>
                </c:pt>
                <c:pt idx="4" formatCode="0.000">
                  <c:v>0.61912755541298103</c:v>
                </c:pt>
                <c:pt idx="5" formatCode="0.000">
                  <c:v>0.14042193729166219</c:v>
                </c:pt>
                <c:pt idx="6" formatCode="0.000">
                  <c:v>-4.2676842244790236E-2</c:v>
                </c:pt>
                <c:pt idx="7" formatCode="0.000">
                  <c:v>-3.6073196664670334E-2</c:v>
                </c:pt>
                <c:pt idx="8" formatCode="0.000">
                  <c:v>0.99506573971751766</c:v>
                </c:pt>
              </c:numCache>
            </c:numRef>
          </c:xVal>
          <c:yVal>
            <c:numRef>
              <c:f>'delta analysis'!$C$17:$C$25</c:f>
              <c:numCache>
                <c:formatCode>0.000</c:formatCode>
                <c:ptCount val="9"/>
                <c:pt idx="0">
                  <c:v>0.32509818200082385</c:v>
                </c:pt>
                <c:pt idx="1">
                  <c:v>0.1550646430241914</c:v>
                </c:pt>
                <c:pt idx="2">
                  <c:v>-0.5205687803076402</c:v>
                </c:pt>
                <c:pt idx="3">
                  <c:v>-0.67325369540717739</c:v>
                </c:pt>
                <c:pt idx="4">
                  <c:v>4.1361992971835821</c:v>
                </c:pt>
                <c:pt idx="5">
                  <c:v>2.2185708570683809</c:v>
                </c:pt>
                <c:pt idx="6">
                  <c:v>0.54826424560958309</c:v>
                </c:pt>
                <c:pt idx="7">
                  <c:v>-0.61111362422933635</c:v>
                </c:pt>
                <c:pt idx="8">
                  <c:v>0.56385823642797528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A84-4BC6-9C08-4EB7AE571432}"/>
            </c:ext>
          </c:extLst>
        </c:ser>
        <c:ser>
          <c:idx val="2"/>
          <c:order val="2"/>
          <c:tx>
            <c:strRef>
              <c:f>'delta analysis'!$H$2</c:f>
              <c:strCache>
                <c:ptCount val="1"/>
                <c:pt idx="0">
                  <c:v>FS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56690350415058877"/>
                  <c:y val="3.7636913386413721E-2"/>
                </c:manualLayout>
              </c:layout>
              <c:numFmt formatCode="General" sourceLinked="0"/>
              <c:spPr>
                <a:solidFill>
                  <a:schemeClr val="accent6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'delta analysis'!$H$17:$H$25</c:f>
              <c:numCache>
                <c:formatCode>0.0000</c:formatCode>
                <c:ptCount val="9"/>
                <c:pt idx="0" formatCode="0.000">
                  <c:v>0.21192312720617082</c:v>
                </c:pt>
                <c:pt idx="1">
                  <c:v>0.45650263746076064</c:v>
                </c:pt>
                <c:pt idx="2" formatCode="0.000">
                  <c:v>0.20250643610045177</c:v>
                </c:pt>
                <c:pt idx="3" formatCode="0.000">
                  <c:v>-0.1111434428939886</c:v>
                </c:pt>
                <c:pt idx="4" formatCode="0.000">
                  <c:v>0.18041013933716418</c:v>
                </c:pt>
                <c:pt idx="5" formatCode="0.000">
                  <c:v>0.33808273647184778</c:v>
                </c:pt>
                <c:pt idx="6" formatCode="0.000">
                  <c:v>0.41571990278793169</c:v>
                </c:pt>
                <c:pt idx="7" formatCode="0.000">
                  <c:v>-6.9462914000529832E-3</c:v>
                </c:pt>
                <c:pt idx="8" formatCode="0.000">
                  <c:v>0.37138453818859557</c:v>
                </c:pt>
              </c:numCache>
            </c:numRef>
          </c:xVal>
          <c:yVal>
            <c:numRef>
              <c:f>'delta analysis'!$C$17:$C$25</c:f>
              <c:numCache>
                <c:formatCode>0.000</c:formatCode>
                <c:ptCount val="9"/>
                <c:pt idx="0">
                  <c:v>0.32509818200082385</c:v>
                </c:pt>
                <c:pt idx="1">
                  <c:v>0.1550646430241914</c:v>
                </c:pt>
                <c:pt idx="2">
                  <c:v>-0.5205687803076402</c:v>
                </c:pt>
                <c:pt idx="3">
                  <c:v>-0.67325369540717739</c:v>
                </c:pt>
                <c:pt idx="4">
                  <c:v>4.1361992971835821</c:v>
                </c:pt>
                <c:pt idx="5">
                  <c:v>2.2185708570683809</c:v>
                </c:pt>
                <c:pt idx="6">
                  <c:v>0.54826424560958309</c:v>
                </c:pt>
                <c:pt idx="7">
                  <c:v>-0.61111362422933635</c:v>
                </c:pt>
                <c:pt idx="8">
                  <c:v>0.56385823642797528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A84-4BC6-9C08-4EB7AE571432}"/>
            </c:ext>
          </c:extLst>
        </c:ser>
        <c:ser>
          <c:idx val="3"/>
          <c:order val="3"/>
          <c:tx>
            <c:strRef>
              <c:f>'delta analysis'!$G$2</c:f>
              <c:strCache>
                <c:ptCount val="1"/>
                <c:pt idx="0">
                  <c:v>CS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4161789151356081"/>
                  <c:y val="-0.26866214639836689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'delta analysis'!$G$17:$G$25</c:f>
              <c:numCache>
                <c:formatCode>0.0000</c:formatCode>
                <c:ptCount val="9"/>
                <c:pt idx="0" formatCode="0.000">
                  <c:v>2.3393227366966245E-2</c:v>
                </c:pt>
                <c:pt idx="1">
                  <c:v>0.45650263746076064</c:v>
                </c:pt>
                <c:pt idx="2" formatCode="0.000">
                  <c:v>0.66829633325018678</c:v>
                </c:pt>
                <c:pt idx="3" formatCode="0.000">
                  <c:v>-0.32755116549434199</c:v>
                </c:pt>
                <c:pt idx="4" formatCode="0.000">
                  <c:v>-0.55117481364432686</c:v>
                </c:pt>
                <c:pt idx="5" formatCode="0.000">
                  <c:v>-0.6767529795555226</c:v>
                </c:pt>
                <c:pt idx="6" formatCode="0.000">
                  <c:v>-0.2568978668560456</c:v>
                </c:pt>
                <c:pt idx="7" formatCode="0.000">
                  <c:v>-0.45259306123146897</c:v>
                </c:pt>
                <c:pt idx="8" formatCode="0.000">
                  <c:v>-0.22067472164208743</c:v>
                </c:pt>
              </c:numCache>
            </c:numRef>
          </c:xVal>
          <c:yVal>
            <c:numRef>
              <c:f>'delta analysis'!$C$17:$C$25</c:f>
              <c:numCache>
                <c:formatCode>0.000</c:formatCode>
                <c:ptCount val="9"/>
                <c:pt idx="0">
                  <c:v>0.32509818200082385</c:v>
                </c:pt>
                <c:pt idx="1">
                  <c:v>0.1550646430241914</c:v>
                </c:pt>
                <c:pt idx="2">
                  <c:v>-0.5205687803076402</c:v>
                </c:pt>
                <c:pt idx="3">
                  <c:v>-0.67325369540717739</c:v>
                </c:pt>
                <c:pt idx="4">
                  <c:v>4.1361992971835821</c:v>
                </c:pt>
                <c:pt idx="5">
                  <c:v>2.2185708570683809</c:v>
                </c:pt>
                <c:pt idx="6">
                  <c:v>0.54826424560958309</c:v>
                </c:pt>
                <c:pt idx="7">
                  <c:v>-0.61111362422933635</c:v>
                </c:pt>
                <c:pt idx="8">
                  <c:v>0.56385823642797528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A84-4BC6-9C08-4EB7AE5714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948783"/>
        <c:axId val="448938703"/>
      </c:scatterChart>
      <c:valAx>
        <c:axId val="448948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d sediment*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938703"/>
        <c:crosses val="autoZero"/>
        <c:crossBetween val="midCat"/>
      </c:valAx>
      <c:valAx>
        <c:axId val="448938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d organics*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9487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b="0"/>
              <a:t>SUMMER:</a:t>
            </a:r>
            <a:r>
              <a:rPr lang="es-AR" b="0" baseline="0"/>
              <a:t> </a:t>
            </a:r>
            <a:r>
              <a:rPr lang="el-GR" sz="1400" b="0" i="0" u="none" strike="noStrike" baseline="0">
                <a:effectLst/>
              </a:rPr>
              <a:t>Δ</a:t>
            </a:r>
            <a:r>
              <a:rPr lang="es-AR" b="0" baseline="0"/>
              <a:t>organics (g) vs </a:t>
            </a:r>
            <a:r>
              <a:rPr lang="el-GR" sz="1400" b="0" i="0" u="none" strike="noStrike" baseline="0">
                <a:effectLst/>
              </a:rPr>
              <a:t>Δ</a:t>
            </a:r>
            <a:r>
              <a:rPr lang="es-AR" b="0" baseline="0"/>
              <a:t>sed*</a:t>
            </a:r>
            <a:endParaRPr lang="es-AR" b="0"/>
          </a:p>
        </c:rich>
      </c:tx>
      <c:layout>
        <c:manualLayout>
          <c:xMode val="edge"/>
          <c:yMode val="edge"/>
          <c:x val="0.23505859235949936"/>
          <c:y val="3.803658034171025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'delta analysis'!$J$2</c:f>
              <c:strCache>
                <c:ptCount val="1"/>
                <c:pt idx="0">
                  <c:v>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7994760148652306"/>
                  <c:y val="-6.2709211157034483E-2"/>
                </c:manualLayout>
              </c:layout>
              <c:numFmt formatCode="General" sourceLinked="0"/>
              <c:spPr>
                <a:solidFill>
                  <a:schemeClr val="tx2">
                    <a:lumMod val="10000"/>
                    <a:lumOff val="9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'delta analysis'!$D$17:$D$25</c:f>
              <c:numCache>
                <c:formatCode>0.000</c:formatCode>
                <c:ptCount val="9"/>
                <c:pt idx="0">
                  <c:v>1.3274080771213277</c:v>
                </c:pt>
                <c:pt idx="1">
                  <c:v>2.7101455477796672</c:v>
                </c:pt>
                <c:pt idx="2">
                  <c:v>-0.71745944191982947</c:v>
                </c:pt>
                <c:pt idx="3">
                  <c:v>-3.7331018023067366</c:v>
                </c:pt>
                <c:pt idx="4">
                  <c:v>1.5298265816249956</c:v>
                </c:pt>
                <c:pt idx="5">
                  <c:v>0.89098609864699019</c:v>
                </c:pt>
                <c:pt idx="6">
                  <c:v>1.0759109452434867</c:v>
                </c:pt>
                <c:pt idx="7">
                  <c:v>-2.3992836405960052</c:v>
                </c:pt>
                <c:pt idx="8">
                  <c:v>0.99998360098677064</c:v>
                </c:pt>
              </c:numCache>
            </c:numRef>
          </c:xVal>
          <c:yVal>
            <c:numRef>
              <c:f>'delta analysis'!$J$17:$J$25</c:f>
              <c:numCache>
                <c:formatCode>0.0000</c:formatCode>
                <c:ptCount val="9"/>
                <c:pt idx="0" formatCode="0.000">
                  <c:v>0.18061966240201743</c:v>
                </c:pt>
                <c:pt idx="1">
                  <c:v>0.45650263746076064</c:v>
                </c:pt>
                <c:pt idx="2" formatCode="0.000">
                  <c:v>0.25528328492852753</c:v>
                </c:pt>
                <c:pt idx="3" formatCode="0.000">
                  <c:v>-0.2142122573951242</c:v>
                </c:pt>
                <c:pt idx="4" formatCode="0.000">
                  <c:v>-0.12536154658065624</c:v>
                </c:pt>
                <c:pt idx="5" formatCode="0.000">
                  <c:v>0.19235164956740658</c:v>
                </c:pt>
                <c:pt idx="6" formatCode="0.000">
                  <c:v>6.9338931211544927E-2</c:v>
                </c:pt>
                <c:pt idx="7" formatCode="0.000">
                  <c:v>0.30506992688237528</c:v>
                </c:pt>
                <c:pt idx="8" formatCode="0.000">
                  <c:v>0.73881089123312471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D9-46B3-A046-45549277B756}"/>
            </c:ext>
          </c:extLst>
        </c:ser>
        <c:ser>
          <c:idx val="1"/>
          <c:order val="1"/>
          <c:tx>
            <c:strRef>
              <c:f>'delta analysis'!$I$2</c:f>
              <c:strCache>
                <c:ptCount val="1"/>
                <c:pt idx="0">
                  <c:v>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1928872814948763"/>
                  <c:y val="-2.8023317008745553E-4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'delta analysis'!$I$17:$I$25</c:f>
              <c:numCache>
                <c:formatCode>0.0000</c:formatCode>
                <c:ptCount val="9"/>
                <c:pt idx="0" formatCode="0.000">
                  <c:v>0.18113342844921793</c:v>
                </c:pt>
                <c:pt idx="1">
                  <c:v>0.45650263746076064</c:v>
                </c:pt>
                <c:pt idx="2" formatCode="0.000">
                  <c:v>0.37213856331253387</c:v>
                </c:pt>
                <c:pt idx="3" formatCode="0.000">
                  <c:v>-0.21756337854262581</c:v>
                </c:pt>
                <c:pt idx="4" formatCode="0.000">
                  <c:v>0.61912755541298103</c:v>
                </c:pt>
                <c:pt idx="5" formatCode="0.000">
                  <c:v>0.14042193729166219</c:v>
                </c:pt>
                <c:pt idx="6" formatCode="0.000">
                  <c:v>-4.2676842244790236E-2</c:v>
                </c:pt>
                <c:pt idx="7" formatCode="0.000">
                  <c:v>-3.6073196664670334E-2</c:v>
                </c:pt>
                <c:pt idx="8" formatCode="0.000">
                  <c:v>0.99506573971751766</c:v>
                </c:pt>
              </c:numCache>
            </c:numRef>
          </c:xVal>
          <c:yVal>
            <c:numRef>
              <c:f>'delta analysis'!$D$17:$D$27</c:f>
              <c:numCache>
                <c:formatCode>0.000</c:formatCode>
                <c:ptCount val="11"/>
                <c:pt idx="0">
                  <c:v>1.3274080771213277</c:v>
                </c:pt>
                <c:pt idx="1">
                  <c:v>2.7101455477796672</c:v>
                </c:pt>
                <c:pt idx="2">
                  <c:v>-0.71745944191982947</c:v>
                </c:pt>
                <c:pt idx="3">
                  <c:v>-3.7331018023067366</c:v>
                </c:pt>
                <c:pt idx="4">
                  <c:v>1.5298265816249956</c:v>
                </c:pt>
                <c:pt idx="5">
                  <c:v>0.89098609864699019</c:v>
                </c:pt>
                <c:pt idx="6">
                  <c:v>1.0759109452434867</c:v>
                </c:pt>
                <c:pt idx="7">
                  <c:v>-2.3992836405960052</c:v>
                </c:pt>
                <c:pt idx="8">
                  <c:v>0.99998360098677064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8D9-46B3-A046-45549277B756}"/>
            </c:ext>
          </c:extLst>
        </c:ser>
        <c:ser>
          <c:idx val="2"/>
          <c:order val="2"/>
          <c:tx>
            <c:strRef>
              <c:f>'delta analysis'!$H$2</c:f>
              <c:strCache>
                <c:ptCount val="1"/>
                <c:pt idx="0">
                  <c:v>FS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2359641753641554"/>
                  <c:y val="0.24881655118780652"/>
                </c:manualLayout>
              </c:layout>
              <c:numFmt formatCode="General" sourceLinked="0"/>
              <c:spPr>
                <a:solidFill>
                  <a:schemeClr val="accent6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'delta analysis'!$H$17:$H$25</c:f>
              <c:numCache>
                <c:formatCode>0.0000</c:formatCode>
                <c:ptCount val="9"/>
                <c:pt idx="0" formatCode="0.000">
                  <c:v>0.21192312720617082</c:v>
                </c:pt>
                <c:pt idx="1">
                  <c:v>0.45650263746076064</c:v>
                </c:pt>
                <c:pt idx="2" formatCode="0.000">
                  <c:v>0.20250643610045177</c:v>
                </c:pt>
                <c:pt idx="3" formatCode="0.000">
                  <c:v>-0.1111434428939886</c:v>
                </c:pt>
                <c:pt idx="4" formatCode="0.000">
                  <c:v>0.18041013933716418</c:v>
                </c:pt>
                <c:pt idx="5" formatCode="0.000">
                  <c:v>0.33808273647184778</c:v>
                </c:pt>
                <c:pt idx="6" formatCode="0.000">
                  <c:v>0.41571990278793169</c:v>
                </c:pt>
                <c:pt idx="7" formatCode="0.000">
                  <c:v>-6.9462914000529832E-3</c:v>
                </c:pt>
                <c:pt idx="8" formatCode="0.000">
                  <c:v>0.37138453818859557</c:v>
                </c:pt>
              </c:numCache>
            </c:numRef>
          </c:xVal>
          <c:yVal>
            <c:numRef>
              <c:f>'delta analysis'!$D$17:$D$25</c:f>
              <c:numCache>
                <c:formatCode>0.000</c:formatCode>
                <c:ptCount val="9"/>
                <c:pt idx="0">
                  <c:v>1.3274080771213277</c:v>
                </c:pt>
                <c:pt idx="1">
                  <c:v>2.7101455477796672</c:v>
                </c:pt>
                <c:pt idx="2">
                  <c:v>-0.71745944191982947</c:v>
                </c:pt>
                <c:pt idx="3">
                  <c:v>-3.7331018023067366</c:v>
                </c:pt>
                <c:pt idx="4">
                  <c:v>1.5298265816249956</c:v>
                </c:pt>
                <c:pt idx="5">
                  <c:v>0.89098609864699019</c:v>
                </c:pt>
                <c:pt idx="6">
                  <c:v>1.0759109452434867</c:v>
                </c:pt>
                <c:pt idx="7">
                  <c:v>-2.3992836405960052</c:v>
                </c:pt>
                <c:pt idx="8">
                  <c:v>0.99998360098677064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8D9-46B3-A046-45549277B756}"/>
            </c:ext>
          </c:extLst>
        </c:ser>
        <c:ser>
          <c:idx val="3"/>
          <c:order val="3"/>
          <c:tx>
            <c:strRef>
              <c:f>'delta analysis'!$G$2</c:f>
              <c:strCache>
                <c:ptCount val="1"/>
                <c:pt idx="0">
                  <c:v>CS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3352389495616847"/>
                  <c:y val="0.17024433248525928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'delta analysis'!$G$17:$G$28</c:f>
              <c:numCache>
                <c:formatCode>0.0000</c:formatCode>
                <c:ptCount val="12"/>
                <c:pt idx="0" formatCode="0.000">
                  <c:v>2.3393227366966245E-2</c:v>
                </c:pt>
                <c:pt idx="1">
                  <c:v>0.45650263746076064</c:v>
                </c:pt>
                <c:pt idx="2" formatCode="0.000">
                  <c:v>0.66829633325018678</c:v>
                </c:pt>
                <c:pt idx="3" formatCode="0.000">
                  <c:v>-0.32755116549434199</c:v>
                </c:pt>
                <c:pt idx="4" formatCode="0.000">
                  <c:v>-0.55117481364432686</c:v>
                </c:pt>
                <c:pt idx="5" formatCode="0.000">
                  <c:v>-0.6767529795555226</c:v>
                </c:pt>
                <c:pt idx="6" formatCode="0.000">
                  <c:v>-0.2568978668560456</c:v>
                </c:pt>
                <c:pt idx="7" formatCode="0.000">
                  <c:v>-0.45259306123146897</c:v>
                </c:pt>
                <c:pt idx="8" formatCode="0.000">
                  <c:v>-0.22067472164208743</c:v>
                </c:pt>
              </c:numCache>
            </c:numRef>
          </c:xVal>
          <c:yVal>
            <c:numRef>
              <c:f>'delta analysis'!$D$17:$D$25</c:f>
              <c:numCache>
                <c:formatCode>0.000</c:formatCode>
                <c:ptCount val="9"/>
                <c:pt idx="0">
                  <c:v>1.3274080771213277</c:v>
                </c:pt>
                <c:pt idx="1">
                  <c:v>2.7101455477796672</c:v>
                </c:pt>
                <c:pt idx="2">
                  <c:v>-0.71745944191982947</c:v>
                </c:pt>
                <c:pt idx="3">
                  <c:v>-3.7331018023067366</c:v>
                </c:pt>
                <c:pt idx="4">
                  <c:v>1.5298265816249956</c:v>
                </c:pt>
                <c:pt idx="5">
                  <c:v>0.89098609864699019</c:v>
                </c:pt>
                <c:pt idx="6">
                  <c:v>1.0759109452434867</c:v>
                </c:pt>
                <c:pt idx="7">
                  <c:v>-2.3992836405960052</c:v>
                </c:pt>
                <c:pt idx="8">
                  <c:v>0.99998360098677064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8D9-46B3-A046-45549277B7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948783"/>
        <c:axId val="448938703"/>
      </c:scatterChart>
      <c:valAx>
        <c:axId val="448948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d sediment*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938703"/>
        <c:crosses val="autoZero"/>
        <c:crossBetween val="midCat"/>
      </c:valAx>
      <c:valAx>
        <c:axId val="448938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d organics*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9487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baseline="0"/>
              <a:t>Fine Sand vs % Organics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spring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6856516367145866"/>
                  <c:y val="-0.13483423466922639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percentages'!$D$30:$D$52</c:f>
              <c:numCache>
                <c:formatCode>General</c:formatCode>
                <c:ptCount val="23"/>
                <c:pt idx="0">
                  <c:v>2.3685</c:v>
                </c:pt>
                <c:pt idx="1">
                  <c:v>2.0256249999999998</c:v>
                </c:pt>
                <c:pt idx="2">
                  <c:v>0.77839999999999998</c:v>
                </c:pt>
                <c:pt idx="3">
                  <c:v>2.0897999999999999</c:v>
                </c:pt>
                <c:pt idx="4">
                  <c:v>2.1161000000000003</c:v>
                </c:pt>
                <c:pt idx="5">
                  <c:v>3.5653000000000001</c:v>
                </c:pt>
                <c:pt idx="6">
                  <c:v>3.5529000000000002</c:v>
                </c:pt>
                <c:pt idx="7">
                  <c:v>1.8083</c:v>
                </c:pt>
                <c:pt idx="8">
                  <c:v>4.6973000000000003</c:v>
                </c:pt>
                <c:pt idx="9">
                  <c:v>2.1690999999999998</c:v>
                </c:pt>
                <c:pt idx="10">
                  <c:v>2.0576000000000003</c:v>
                </c:pt>
                <c:pt idx="11">
                  <c:v>2.8880999999999997</c:v>
                </c:pt>
                <c:pt idx="12">
                  <c:v>4.4638000000000009</c:v>
                </c:pt>
                <c:pt idx="13">
                  <c:v>3.7168999999999999</c:v>
                </c:pt>
                <c:pt idx="14">
                  <c:v>2.5842999999999998</c:v>
                </c:pt>
                <c:pt idx="15">
                  <c:v>1.6659000000000002</c:v>
                </c:pt>
                <c:pt idx="16">
                  <c:v>0.84810000000000008</c:v>
                </c:pt>
                <c:pt idx="17">
                  <c:v>1.5417999999999998</c:v>
                </c:pt>
                <c:pt idx="18">
                  <c:v>1.5490999999999999</c:v>
                </c:pt>
                <c:pt idx="19">
                  <c:v>1.2909999999999999</c:v>
                </c:pt>
                <c:pt idx="20">
                  <c:v>2.58</c:v>
                </c:pt>
                <c:pt idx="21">
                  <c:v>1.4417</c:v>
                </c:pt>
                <c:pt idx="22">
                  <c:v>1.8968000000000003</c:v>
                </c:pt>
              </c:numCache>
            </c:numRef>
          </c:xVal>
          <c:yVal>
            <c:numRef>
              <c:f>'weights and percentages'!$G$30:$G$52</c:f>
              <c:numCache>
                <c:formatCode>0.000</c:formatCode>
                <c:ptCount val="23"/>
                <c:pt idx="0">
                  <c:v>4.4239491495114969</c:v>
                </c:pt>
                <c:pt idx="1">
                  <c:v>2.7755520126882245</c:v>
                </c:pt>
                <c:pt idx="2">
                  <c:v>5.5875308025021084</c:v>
                </c:pt>
                <c:pt idx="3">
                  <c:v>3.6670713771013288</c:v>
                </c:pt>
                <c:pt idx="4">
                  <c:v>4.0688932752810745</c:v>
                </c:pt>
                <c:pt idx="5">
                  <c:v>2.8847665461405576</c:v>
                </c:pt>
                <c:pt idx="6">
                  <c:v>3.1820376220683517</c:v>
                </c:pt>
                <c:pt idx="7">
                  <c:v>4.7422386784391009</c:v>
                </c:pt>
                <c:pt idx="8">
                  <c:v>3.2623889240190871</c:v>
                </c:pt>
                <c:pt idx="9">
                  <c:v>2.661482503449196</c:v>
                </c:pt>
                <c:pt idx="10">
                  <c:v>5.8778139774147498</c:v>
                </c:pt>
                <c:pt idx="11">
                  <c:v>5.0456714649372758</c:v>
                </c:pt>
                <c:pt idx="12">
                  <c:v>2.477530426605429</c:v>
                </c:pt>
                <c:pt idx="13">
                  <c:v>1.3274442882954836</c:v>
                </c:pt>
                <c:pt idx="14">
                  <c:v>2.6441931444670419</c:v>
                </c:pt>
                <c:pt idx="15">
                  <c:v>4.4216538213526935</c:v>
                </c:pt>
                <c:pt idx="16">
                  <c:v>1.1149139497983831</c:v>
                </c:pt>
                <c:pt idx="17">
                  <c:v>4.3730253169751769</c:v>
                </c:pt>
                <c:pt idx="18">
                  <c:v>6.0111679715407007</c:v>
                </c:pt>
                <c:pt idx="19">
                  <c:v>4.3850557694204957</c:v>
                </c:pt>
                <c:pt idx="20">
                  <c:v>3.7976054649702036</c:v>
                </c:pt>
                <c:pt idx="21">
                  <c:v>2.0339646184267695</c:v>
                </c:pt>
                <c:pt idx="22">
                  <c:v>3.7329401275632659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53-4294-A1B8-961F93236474}"/>
            </c:ext>
          </c:extLst>
        </c:ser>
        <c:ser>
          <c:idx val="1"/>
          <c:order val="1"/>
          <c:tx>
            <c:v>summer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581973602575048"/>
                  <c:y val="0.16542890014569719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percentages'!$D$58:$D$79</c:f>
              <c:numCache>
                <c:formatCode>0.000</c:formatCode>
                <c:ptCount val="22"/>
                <c:pt idx="0">
                  <c:v>4.3691717761557181</c:v>
                </c:pt>
                <c:pt idx="1">
                  <c:v>4.8835652051714433</c:v>
                </c:pt>
                <c:pt idx="2">
                  <c:v>5.7216011638432711</c:v>
                </c:pt>
                <c:pt idx="3">
                  <c:v>3.9152573520131244</c:v>
                </c:pt>
                <c:pt idx="4">
                  <c:v>3.3100746582194081</c:v>
                </c:pt>
                <c:pt idx="5">
                  <c:v>3.5838953802416502</c:v>
                </c:pt>
                <c:pt idx="6">
                  <c:v>0.94597648742588403</c:v>
                </c:pt>
                <c:pt idx="7">
                  <c:v>5.2405079316656504</c:v>
                </c:pt>
                <c:pt idx="8">
                  <c:v>5.1763268507402982</c:v>
                </c:pt>
                <c:pt idx="9">
                  <c:v>4.2442447863610626</c:v>
                </c:pt>
                <c:pt idx="10">
                  <c:v>3.6427873835732418</c:v>
                </c:pt>
                <c:pt idx="11">
                  <c:v>3.6943347463856857</c:v>
                </c:pt>
                <c:pt idx="12">
                  <c:v>4.3299645683802144</c:v>
                </c:pt>
                <c:pt idx="13">
                  <c:v>3.561755418502202</c:v>
                </c:pt>
                <c:pt idx="14">
                  <c:v>2.8256381737898861</c:v>
                </c:pt>
                <c:pt idx="15">
                  <c:v>3.3613227029188342</c:v>
                </c:pt>
                <c:pt idx="16">
                  <c:v>5.3704473965287081</c:v>
                </c:pt>
                <c:pt idx="17">
                  <c:v>3.9480297432982865</c:v>
                </c:pt>
                <c:pt idx="18">
                  <c:v>4.1907279753806286</c:v>
                </c:pt>
                <c:pt idx="19">
                  <c:v>5.3960706969205834</c:v>
                </c:pt>
                <c:pt idx="20">
                  <c:v>4.7336335799392559</c:v>
                </c:pt>
                <c:pt idx="21">
                  <c:v>3.8388308188021232</c:v>
                </c:pt>
              </c:numCache>
            </c:numRef>
          </c:xVal>
          <c:yVal>
            <c:numRef>
              <c:f>'weights and percentages'!$G$58:$G$79</c:f>
              <c:numCache>
                <c:formatCode>0.000</c:formatCode>
                <c:ptCount val="22"/>
                <c:pt idx="0">
                  <c:v>24.986772075072381</c:v>
                </c:pt>
                <c:pt idx="1">
                  <c:v>33.109926250747364</c:v>
                </c:pt>
                <c:pt idx="2">
                  <c:v>29.447921115671104</c:v>
                </c:pt>
                <c:pt idx="3">
                  <c:v>25.494608716071966</c:v>
                </c:pt>
                <c:pt idx="4">
                  <c:v>23.540174662685427</c:v>
                </c:pt>
                <c:pt idx="5">
                  <c:v>11.285894650302458</c:v>
                </c:pt>
                <c:pt idx="6">
                  <c:v>9.71413479556821</c:v>
                </c:pt>
                <c:pt idx="7">
                  <c:v>22.88531964015602</c:v>
                </c:pt>
                <c:pt idx="8">
                  <c:v>24.619209039547947</c:v>
                </c:pt>
                <c:pt idx="9">
                  <c:v>8.0442355756705073</c:v>
                </c:pt>
                <c:pt idx="10">
                  <c:v>18.697381077516813</c:v>
                </c:pt>
                <c:pt idx="11">
                  <c:v>3.6403145586210917</c:v>
                </c:pt>
                <c:pt idx="12">
                  <c:v>10.31214421915047</c:v>
                </c:pt>
                <c:pt idx="13">
                  <c:v>21.474368315215646</c:v>
                </c:pt>
                <c:pt idx="14">
                  <c:v>6.672019746918191</c:v>
                </c:pt>
                <c:pt idx="15">
                  <c:v>14.312037622727628</c:v>
                </c:pt>
                <c:pt idx="16">
                  <c:v>22.158816133088362</c:v>
                </c:pt>
                <c:pt idx="17">
                  <c:v>10.746944131596139</c:v>
                </c:pt>
                <c:pt idx="18">
                  <c:v>27.635177782453074</c:v>
                </c:pt>
                <c:pt idx="19">
                  <c:v>6.3947586970563393</c:v>
                </c:pt>
                <c:pt idx="20">
                  <c:v>19.608858255547958</c:v>
                </c:pt>
                <c:pt idx="21">
                  <c:v>12.538769690746875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F53-4294-A1B8-961F932364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6203920"/>
        <c:axId val="996207280"/>
      </c:scatterChart>
      <c:valAx>
        <c:axId val="996203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Sediment Weight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207280"/>
        <c:crosses val="autoZero"/>
        <c:crossBetween val="midCat"/>
      </c:valAx>
      <c:valAx>
        <c:axId val="99620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203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baseline="0"/>
              <a:t>Silt vs % Organics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spring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65998865197079204"/>
                  <c:y val="-6.6362067319391801E-2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percentages'!$E$30:$E$52</c:f>
              <c:numCache>
                <c:formatCode>0.000</c:formatCode>
                <c:ptCount val="23"/>
                <c:pt idx="0">
                  <c:v>0.27960327599156076</c:v>
                </c:pt>
                <c:pt idx="1">
                  <c:v>0.25369435068216323</c:v>
                </c:pt>
                <c:pt idx="2">
                  <c:v>8.5453471812150295E-2</c:v>
                </c:pt>
                <c:pt idx="3">
                  <c:v>0.29239804470440822</c:v>
                </c:pt>
                <c:pt idx="4">
                  <c:v>0.31304628367983878</c:v>
                </c:pt>
                <c:pt idx="5">
                  <c:v>0.50113894120439817</c:v>
                </c:pt>
                <c:pt idx="6">
                  <c:v>0.45355329537273337</c:v>
                </c:pt>
                <c:pt idx="7">
                  <c:v>0.27205109449554804</c:v>
                </c:pt>
                <c:pt idx="8">
                  <c:v>0.55754949149693245</c:v>
                </c:pt>
                <c:pt idx="9">
                  <c:v>0.23401260001928059</c:v>
                </c:pt>
                <c:pt idx="10">
                  <c:v>0.27897364763201327</c:v>
                </c:pt>
                <c:pt idx="11">
                  <c:v>0.3231506739181837</c:v>
                </c:pt>
                <c:pt idx="12">
                  <c:v>0.54910414162951515</c:v>
                </c:pt>
                <c:pt idx="13">
                  <c:v>0.51587058130731067</c:v>
                </c:pt>
                <c:pt idx="14">
                  <c:v>0.30833826054297686</c:v>
                </c:pt>
                <c:pt idx="15">
                  <c:v>0.26449829115393531</c:v>
                </c:pt>
                <c:pt idx="16">
                  <c:v>0.10085409817692768</c:v>
                </c:pt>
                <c:pt idx="17">
                  <c:v>0.18477577915320148</c:v>
                </c:pt>
                <c:pt idx="18">
                  <c:v>0.19187872286865068</c:v>
                </c:pt>
                <c:pt idx="19">
                  <c:v>0.16554061049429994</c:v>
                </c:pt>
                <c:pt idx="20">
                  <c:v>0.35591082209558267</c:v>
                </c:pt>
                <c:pt idx="21">
                  <c:v>0.18388270662809969</c:v>
                </c:pt>
                <c:pt idx="22">
                  <c:v>0.2526524510867873</c:v>
                </c:pt>
              </c:numCache>
            </c:numRef>
          </c:xVal>
          <c:yVal>
            <c:numRef>
              <c:f>'weights and percentages'!$G$30:$G$52</c:f>
              <c:numCache>
                <c:formatCode>0.000</c:formatCode>
                <c:ptCount val="23"/>
                <c:pt idx="0">
                  <c:v>4.4239491495114969</c:v>
                </c:pt>
                <c:pt idx="1">
                  <c:v>2.7755520126882245</c:v>
                </c:pt>
                <c:pt idx="2">
                  <c:v>5.5875308025021084</c:v>
                </c:pt>
                <c:pt idx="3">
                  <c:v>3.6670713771013288</c:v>
                </c:pt>
                <c:pt idx="4">
                  <c:v>4.0688932752810745</c:v>
                </c:pt>
                <c:pt idx="5">
                  <c:v>2.8847665461405576</c:v>
                </c:pt>
                <c:pt idx="6">
                  <c:v>3.1820376220683517</c:v>
                </c:pt>
                <c:pt idx="7">
                  <c:v>4.7422386784391009</c:v>
                </c:pt>
                <c:pt idx="8">
                  <c:v>3.2623889240190871</c:v>
                </c:pt>
                <c:pt idx="9">
                  <c:v>2.661482503449196</c:v>
                </c:pt>
                <c:pt idx="10">
                  <c:v>5.8778139774147498</c:v>
                </c:pt>
                <c:pt idx="11">
                  <c:v>5.0456714649372758</c:v>
                </c:pt>
                <c:pt idx="12">
                  <c:v>2.477530426605429</c:v>
                </c:pt>
                <c:pt idx="13">
                  <c:v>1.3274442882954836</c:v>
                </c:pt>
                <c:pt idx="14">
                  <c:v>2.6441931444670419</c:v>
                </c:pt>
                <c:pt idx="15">
                  <c:v>4.4216538213526935</c:v>
                </c:pt>
                <c:pt idx="16">
                  <c:v>1.1149139497983831</c:v>
                </c:pt>
                <c:pt idx="17">
                  <c:v>4.3730253169751769</c:v>
                </c:pt>
                <c:pt idx="18">
                  <c:v>6.0111679715407007</c:v>
                </c:pt>
                <c:pt idx="19">
                  <c:v>4.3850557694204957</c:v>
                </c:pt>
                <c:pt idx="20">
                  <c:v>3.7976054649702036</c:v>
                </c:pt>
                <c:pt idx="21">
                  <c:v>2.0339646184267695</c:v>
                </c:pt>
                <c:pt idx="22">
                  <c:v>3.7329401275632659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17-4840-B76D-3910E0C630F6}"/>
            </c:ext>
          </c:extLst>
        </c:ser>
        <c:ser>
          <c:idx val="1"/>
          <c:order val="1"/>
          <c:tx>
            <c:v>summer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5129521314674488"/>
                  <c:y val="0.17673103683805427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percentages'!$E$58:$E$79</c:f>
              <c:numCache>
                <c:formatCode>0.000</c:formatCode>
                <c:ptCount val="22"/>
                <c:pt idx="0">
                  <c:v>1.3886876520681266</c:v>
                </c:pt>
                <c:pt idx="1">
                  <c:v>1.640225407532321</c:v>
                </c:pt>
                <c:pt idx="2">
                  <c:v>2.7887087546877027</c:v>
                </c:pt>
                <c:pt idx="3">
                  <c:v>1.7753653918970083</c:v>
                </c:pt>
                <c:pt idx="4">
                  <c:v>1.2269792930976999</c:v>
                </c:pt>
                <c:pt idx="5">
                  <c:v>1.6835856044453064</c:v>
                </c:pt>
                <c:pt idx="6">
                  <c:v>1.4503186260478427</c:v>
                </c:pt>
                <c:pt idx="7">
                  <c:v>2.4377309090909089</c:v>
                </c:pt>
                <c:pt idx="8">
                  <c:v>3.2692590636254515</c:v>
                </c:pt>
                <c:pt idx="9">
                  <c:v>2.557988016411997</c:v>
                </c:pt>
                <c:pt idx="10">
                  <c:v>2.5449696867061804</c:v>
                </c:pt>
                <c:pt idx="11">
                  <c:v>1.5718154373927942</c:v>
                </c:pt>
                <c:pt idx="12">
                  <c:v>2.5582620756547048</c:v>
                </c:pt>
                <c:pt idx="13">
                  <c:v>1.7649295506607927</c:v>
                </c:pt>
                <c:pt idx="14">
                  <c:v>1.5476110139131891</c:v>
                </c:pt>
                <c:pt idx="15">
                  <c:v>1.9493750659736113</c:v>
                </c:pt>
                <c:pt idx="16">
                  <c:v>1.866181893807128</c:v>
                </c:pt>
                <c:pt idx="17">
                  <c:v>2.4818063843895048</c:v>
                </c:pt>
                <c:pt idx="18">
                  <c:v>2.5746834467120188</c:v>
                </c:pt>
                <c:pt idx="19">
                  <c:v>1.7076991896272284</c:v>
                </c:pt>
                <c:pt idx="20">
                  <c:v>3.3874389845027637</c:v>
                </c:pt>
                <c:pt idx="21">
                  <c:v>1.6979084533737685</c:v>
                </c:pt>
              </c:numCache>
            </c:numRef>
          </c:xVal>
          <c:yVal>
            <c:numRef>
              <c:f>'weights and percentages'!$G$58:$G$79</c:f>
              <c:numCache>
                <c:formatCode>0.000</c:formatCode>
                <c:ptCount val="22"/>
                <c:pt idx="0">
                  <c:v>24.986772075072381</c:v>
                </c:pt>
                <c:pt idx="1">
                  <c:v>33.109926250747364</c:v>
                </c:pt>
                <c:pt idx="2">
                  <c:v>29.447921115671104</c:v>
                </c:pt>
                <c:pt idx="3">
                  <c:v>25.494608716071966</c:v>
                </c:pt>
                <c:pt idx="4">
                  <c:v>23.540174662685427</c:v>
                </c:pt>
                <c:pt idx="5">
                  <c:v>11.285894650302458</c:v>
                </c:pt>
                <c:pt idx="6">
                  <c:v>9.71413479556821</c:v>
                </c:pt>
                <c:pt idx="7">
                  <c:v>22.88531964015602</c:v>
                </c:pt>
                <c:pt idx="8">
                  <c:v>24.619209039547947</c:v>
                </c:pt>
                <c:pt idx="9">
                  <c:v>8.0442355756705073</c:v>
                </c:pt>
                <c:pt idx="10">
                  <c:v>18.697381077516813</c:v>
                </c:pt>
                <c:pt idx="11">
                  <c:v>3.6403145586210917</c:v>
                </c:pt>
                <c:pt idx="12">
                  <c:v>10.31214421915047</c:v>
                </c:pt>
                <c:pt idx="13">
                  <c:v>21.474368315215646</c:v>
                </c:pt>
                <c:pt idx="14">
                  <c:v>6.672019746918191</c:v>
                </c:pt>
                <c:pt idx="15">
                  <c:v>14.312037622727628</c:v>
                </c:pt>
                <c:pt idx="16">
                  <c:v>22.158816133088362</c:v>
                </c:pt>
                <c:pt idx="17">
                  <c:v>10.746944131596139</c:v>
                </c:pt>
                <c:pt idx="18">
                  <c:v>27.635177782453074</c:v>
                </c:pt>
                <c:pt idx="19">
                  <c:v>6.3947586970563393</c:v>
                </c:pt>
                <c:pt idx="20">
                  <c:v>19.608858255547958</c:v>
                </c:pt>
                <c:pt idx="21">
                  <c:v>12.538769690746875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C17-4840-B76D-3910E0C630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6203920"/>
        <c:axId val="996207280"/>
      </c:scatterChart>
      <c:valAx>
        <c:axId val="996203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Sediment Weight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207280"/>
        <c:crosses val="autoZero"/>
        <c:crossBetween val="midCat"/>
      </c:valAx>
      <c:valAx>
        <c:axId val="99620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203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baseline="0"/>
              <a:t>Clay vs % Organics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spring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64315220676745555"/>
                  <c:y val="-0.3145172275216026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percentages'!$F$30:$F$52</c:f>
              <c:numCache>
                <c:formatCode>0.000</c:formatCode>
                <c:ptCount val="23"/>
                <c:pt idx="0">
                  <c:v>4.1710890168449068E-2</c:v>
                </c:pt>
                <c:pt idx="1">
                  <c:v>3.8539464375947526E-2</c:v>
                </c:pt>
                <c:pt idx="2">
                  <c:v>1.3605092222723929E-2</c:v>
                </c:pt>
                <c:pt idx="3">
                  <c:v>4.3790198454146709E-2</c:v>
                </c:pt>
                <c:pt idx="4">
                  <c:v>4.4134394092567426E-2</c:v>
                </c:pt>
                <c:pt idx="5">
                  <c:v>7.4483302999129308E-2</c:v>
                </c:pt>
                <c:pt idx="6">
                  <c:v>6.2409922115321627E-2</c:v>
                </c:pt>
                <c:pt idx="7">
                  <c:v>3.6471966156721894E-2</c:v>
                </c:pt>
                <c:pt idx="8">
                  <c:v>8.8638710671560303E-2</c:v>
                </c:pt>
                <c:pt idx="9">
                  <c:v>3.5804203219897773E-2</c:v>
                </c:pt>
                <c:pt idx="10">
                  <c:v>4.0140782403095307E-2</c:v>
                </c:pt>
                <c:pt idx="11">
                  <c:v>4.7908079136123549E-2</c:v>
                </c:pt>
                <c:pt idx="12">
                  <c:v>8.0472158687084114E-2</c:v>
                </c:pt>
                <c:pt idx="13">
                  <c:v>8.0405754185244399E-2</c:v>
                </c:pt>
                <c:pt idx="14">
                  <c:v>4.3114347032943465E-2</c:v>
                </c:pt>
                <c:pt idx="15">
                  <c:v>3.7891311817970716E-2</c:v>
                </c:pt>
                <c:pt idx="16">
                  <c:v>1.5334541243275554E-2</c:v>
                </c:pt>
                <c:pt idx="17">
                  <c:v>2.591160650709317E-2</c:v>
                </c:pt>
                <c:pt idx="18">
                  <c:v>2.5502517341687181E-2</c:v>
                </c:pt>
                <c:pt idx="19">
                  <c:v>2.2172247789252614E-2</c:v>
                </c:pt>
                <c:pt idx="20">
                  <c:v>4.9882130564802889E-2</c:v>
                </c:pt>
                <c:pt idx="21">
                  <c:v>2.697574619976607E-2</c:v>
                </c:pt>
                <c:pt idx="22">
                  <c:v>3.6906018418033447E-2</c:v>
                </c:pt>
              </c:numCache>
            </c:numRef>
          </c:xVal>
          <c:yVal>
            <c:numRef>
              <c:f>'weights and percentages'!$G$30:$G$52</c:f>
              <c:numCache>
                <c:formatCode>0.000</c:formatCode>
                <c:ptCount val="23"/>
                <c:pt idx="0">
                  <c:v>4.4239491495114969</c:v>
                </c:pt>
                <c:pt idx="1">
                  <c:v>2.7755520126882245</c:v>
                </c:pt>
                <c:pt idx="2">
                  <c:v>5.5875308025021084</c:v>
                </c:pt>
                <c:pt idx="3">
                  <c:v>3.6670713771013288</c:v>
                </c:pt>
                <c:pt idx="4">
                  <c:v>4.0688932752810745</c:v>
                </c:pt>
                <c:pt idx="5">
                  <c:v>2.8847665461405576</c:v>
                </c:pt>
                <c:pt idx="6">
                  <c:v>3.1820376220683517</c:v>
                </c:pt>
                <c:pt idx="7">
                  <c:v>4.7422386784391009</c:v>
                </c:pt>
                <c:pt idx="8">
                  <c:v>3.2623889240190871</c:v>
                </c:pt>
                <c:pt idx="9">
                  <c:v>2.661482503449196</c:v>
                </c:pt>
                <c:pt idx="10">
                  <c:v>5.8778139774147498</c:v>
                </c:pt>
                <c:pt idx="11">
                  <c:v>5.0456714649372758</c:v>
                </c:pt>
                <c:pt idx="12">
                  <c:v>2.477530426605429</c:v>
                </c:pt>
                <c:pt idx="13">
                  <c:v>1.3274442882954836</c:v>
                </c:pt>
                <c:pt idx="14">
                  <c:v>2.6441931444670419</c:v>
                </c:pt>
                <c:pt idx="15">
                  <c:v>4.4216538213526935</c:v>
                </c:pt>
                <c:pt idx="16">
                  <c:v>1.1149139497983831</c:v>
                </c:pt>
                <c:pt idx="17">
                  <c:v>4.3730253169751769</c:v>
                </c:pt>
                <c:pt idx="18">
                  <c:v>6.0111679715407007</c:v>
                </c:pt>
                <c:pt idx="19">
                  <c:v>4.3850557694204957</c:v>
                </c:pt>
                <c:pt idx="20">
                  <c:v>3.7976054649702036</c:v>
                </c:pt>
                <c:pt idx="21">
                  <c:v>2.0339646184267695</c:v>
                </c:pt>
                <c:pt idx="22">
                  <c:v>3.7329401275632659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C8-47B8-B70E-3C1D21F77622}"/>
            </c:ext>
          </c:extLst>
        </c:ser>
        <c:ser>
          <c:idx val="1"/>
          <c:order val="1"/>
          <c:tx>
            <c:v>summer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183875192889982"/>
                  <c:y val="-0.31182433668576409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percentages'!$F$58:$F$79</c:f>
              <c:numCache>
                <c:formatCode>0.000</c:formatCode>
                <c:ptCount val="22"/>
                <c:pt idx="0">
                  <c:v>0.20310881995133825</c:v>
                </c:pt>
                <c:pt idx="1">
                  <c:v>0.23979426644182111</c:v>
                </c:pt>
                <c:pt idx="2">
                  <c:v>0.3607486615802406</c:v>
                </c:pt>
                <c:pt idx="3">
                  <c:v>0.24768143380032806</c:v>
                </c:pt>
                <c:pt idx="4">
                  <c:v>0.18703707902634226</c:v>
                </c:pt>
                <c:pt idx="5">
                  <c:v>0.23478451896362351</c:v>
                </c:pt>
                <c:pt idx="6">
                  <c:v>0.17418830505009195</c:v>
                </c:pt>
                <c:pt idx="7">
                  <c:v>0.3635123062843198</c:v>
                </c:pt>
                <c:pt idx="8">
                  <c:v>0.45884337735094055</c:v>
                </c:pt>
                <c:pt idx="9">
                  <c:v>0.36055350169779277</c:v>
                </c:pt>
                <c:pt idx="10">
                  <c:v>0.46675064992750182</c:v>
                </c:pt>
                <c:pt idx="11">
                  <c:v>0.53364981622151375</c:v>
                </c:pt>
                <c:pt idx="12">
                  <c:v>0.39221973811833188</c:v>
                </c:pt>
                <c:pt idx="13">
                  <c:v>0.28048507488986779</c:v>
                </c:pt>
                <c:pt idx="14">
                  <c:v>0.23523687411480473</c:v>
                </c:pt>
                <c:pt idx="15">
                  <c:v>0.27809010795681738</c:v>
                </c:pt>
                <c:pt idx="16">
                  <c:v>0.29737257882304624</c:v>
                </c:pt>
                <c:pt idx="17">
                  <c:v>0.46969072653215888</c:v>
                </c:pt>
                <c:pt idx="18">
                  <c:v>0.3598969808875932</c:v>
                </c:pt>
                <c:pt idx="19">
                  <c:v>0.8784301134521878</c:v>
                </c:pt>
                <c:pt idx="20">
                  <c:v>0.48970952418035985</c:v>
                </c:pt>
                <c:pt idx="21">
                  <c:v>0.28163472327520855</c:v>
                </c:pt>
              </c:numCache>
            </c:numRef>
          </c:xVal>
          <c:yVal>
            <c:numRef>
              <c:f>'weights and percentages'!$G$58:$G$79</c:f>
              <c:numCache>
                <c:formatCode>0.000</c:formatCode>
                <c:ptCount val="22"/>
                <c:pt idx="0">
                  <c:v>24.986772075072381</c:v>
                </c:pt>
                <c:pt idx="1">
                  <c:v>33.109926250747364</c:v>
                </c:pt>
                <c:pt idx="2">
                  <c:v>29.447921115671104</c:v>
                </c:pt>
                <c:pt idx="3">
                  <c:v>25.494608716071966</c:v>
                </c:pt>
                <c:pt idx="4">
                  <c:v>23.540174662685427</c:v>
                </c:pt>
                <c:pt idx="5">
                  <c:v>11.285894650302458</c:v>
                </c:pt>
                <c:pt idx="6">
                  <c:v>9.71413479556821</c:v>
                </c:pt>
                <c:pt idx="7">
                  <c:v>22.88531964015602</c:v>
                </c:pt>
                <c:pt idx="8">
                  <c:v>24.619209039547947</c:v>
                </c:pt>
                <c:pt idx="9">
                  <c:v>8.0442355756705073</c:v>
                </c:pt>
                <c:pt idx="10">
                  <c:v>18.697381077516813</c:v>
                </c:pt>
                <c:pt idx="11">
                  <c:v>3.6403145586210917</c:v>
                </c:pt>
                <c:pt idx="12">
                  <c:v>10.31214421915047</c:v>
                </c:pt>
                <c:pt idx="13">
                  <c:v>21.474368315215646</c:v>
                </c:pt>
                <c:pt idx="14">
                  <c:v>6.672019746918191</c:v>
                </c:pt>
                <c:pt idx="15">
                  <c:v>14.312037622727628</c:v>
                </c:pt>
                <c:pt idx="16">
                  <c:v>22.158816133088362</c:v>
                </c:pt>
                <c:pt idx="17">
                  <c:v>10.746944131596139</c:v>
                </c:pt>
                <c:pt idx="18">
                  <c:v>27.635177782453074</c:v>
                </c:pt>
                <c:pt idx="19">
                  <c:v>6.3947586970563393</c:v>
                </c:pt>
                <c:pt idx="20">
                  <c:v>19.608858255547958</c:v>
                </c:pt>
                <c:pt idx="21">
                  <c:v>12.538769690746875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1C8-47B8-B70E-3C1D21F776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6203920"/>
        <c:axId val="996207280"/>
      </c:scatterChart>
      <c:valAx>
        <c:axId val="996203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Sediment Weight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207280"/>
        <c:crosses val="autoZero"/>
        <c:crossBetween val="midCat"/>
      </c:valAx>
      <c:valAx>
        <c:axId val="99620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203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%</a:t>
            </a:r>
            <a:r>
              <a:rPr lang="es-AR" baseline="0"/>
              <a:t> Size Class vs % Organics - SPRING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'weights and percentages'!$W$29</c:f>
              <c:strCache>
                <c:ptCount val="1"/>
                <c:pt idx="0">
                  <c:v>Coarse Sand 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1.3377077865266841E-3"/>
                  <c:y val="6.0760819196558173E-2"/>
                </c:manualLayout>
              </c:layout>
              <c:numFmt formatCode="General" sourceLinked="0"/>
              <c:spPr>
                <a:solidFill>
                  <a:schemeClr val="tx2">
                    <a:lumMod val="10000"/>
                    <a:lumOff val="9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percentages'!$AA$30:$AA$52</c:f>
              <c:numCache>
                <c:formatCode>0.000</c:formatCode>
                <c:ptCount val="23"/>
                <c:pt idx="0">
                  <c:v>4.4239491495114969</c:v>
                </c:pt>
                <c:pt idx="1">
                  <c:v>2.7755520126882245</c:v>
                </c:pt>
                <c:pt idx="2">
                  <c:v>5.5875308025021084</c:v>
                </c:pt>
                <c:pt idx="3">
                  <c:v>3.6670713771013288</c:v>
                </c:pt>
                <c:pt idx="4">
                  <c:v>4.0688932752810745</c:v>
                </c:pt>
                <c:pt idx="5">
                  <c:v>2.8847665461405576</c:v>
                </c:pt>
                <c:pt idx="6">
                  <c:v>3.1820376220683517</c:v>
                </c:pt>
                <c:pt idx="7">
                  <c:v>4.7422386784391009</c:v>
                </c:pt>
                <c:pt idx="8">
                  <c:v>3.2623889240190871</c:v>
                </c:pt>
                <c:pt idx="9">
                  <c:v>2.661482503449196</c:v>
                </c:pt>
                <c:pt idx="10">
                  <c:v>5.8778139774147498</c:v>
                </c:pt>
                <c:pt idx="11">
                  <c:v>5.0456714649372758</c:v>
                </c:pt>
                <c:pt idx="12">
                  <c:v>2.477530426605429</c:v>
                </c:pt>
                <c:pt idx="13">
                  <c:v>1.3274442882954836</c:v>
                </c:pt>
                <c:pt idx="14">
                  <c:v>2.6441931444670419</c:v>
                </c:pt>
                <c:pt idx="15">
                  <c:v>4.4216538213526935</c:v>
                </c:pt>
                <c:pt idx="16">
                  <c:v>1.1149139497983831</c:v>
                </c:pt>
                <c:pt idx="17">
                  <c:v>4.3730253169751769</c:v>
                </c:pt>
                <c:pt idx="18">
                  <c:v>6.0111679715407007</c:v>
                </c:pt>
                <c:pt idx="19">
                  <c:v>4.3850557694204957</c:v>
                </c:pt>
                <c:pt idx="20">
                  <c:v>3.7976054649702036</c:v>
                </c:pt>
                <c:pt idx="21">
                  <c:v>2.0339646184267695</c:v>
                </c:pt>
                <c:pt idx="22">
                  <c:v>3.7329401275632659</c:v>
                </c:pt>
              </c:numCache>
            </c:numRef>
          </c:xVal>
          <c:yVal>
            <c:numRef>
              <c:f>'weights and percentages'!$Y$30:$Y$52</c:f>
              <c:numCache>
                <c:formatCode>0.00</c:formatCode>
                <c:ptCount val="23"/>
                <c:pt idx="0">
                  <c:v>0.5947196406020312</c:v>
                </c:pt>
                <c:pt idx="1">
                  <c:v>0.92157652554703051</c:v>
                </c:pt>
                <c:pt idx="2">
                  <c:v>0.58912301665713196</c:v>
                </c:pt>
                <c:pt idx="3">
                  <c:v>0.98936206936546478</c:v>
                </c:pt>
                <c:pt idx="4">
                  <c:v>0.65920440460288021</c:v>
                </c:pt>
                <c:pt idx="5">
                  <c:v>0.69899509472788346</c:v>
                </c:pt>
                <c:pt idx="6">
                  <c:v>0.95863919955684451</c:v>
                </c:pt>
                <c:pt idx="7">
                  <c:v>0.70143921313184854</c:v>
                </c:pt>
                <c:pt idx="8">
                  <c:v>1.0184184798634663</c:v>
                </c:pt>
                <c:pt idx="9">
                  <c:v>0.7356434648176412</c:v>
                </c:pt>
                <c:pt idx="10">
                  <c:v>1.1550699427048301</c:v>
                </c:pt>
                <c:pt idx="11">
                  <c:v>1.1720970534168424</c:v>
                </c:pt>
                <c:pt idx="12">
                  <c:v>0.8663011878689012</c:v>
                </c:pt>
                <c:pt idx="13">
                  <c:v>0.8209205549085552</c:v>
                </c:pt>
                <c:pt idx="14">
                  <c:v>1.0566513501834325</c:v>
                </c:pt>
                <c:pt idx="15">
                  <c:v>0.82999385315426466</c:v>
                </c:pt>
                <c:pt idx="16">
                  <c:v>0.46220519599695548</c:v>
                </c:pt>
                <c:pt idx="17">
                  <c:v>0.7333478030544347</c:v>
                </c:pt>
                <c:pt idx="18">
                  <c:v>1.2895595445290178</c:v>
                </c:pt>
                <c:pt idx="19">
                  <c:v>0.97055974070601858</c:v>
                </c:pt>
                <c:pt idx="20">
                  <c:v>1.4831224303282133</c:v>
                </c:pt>
                <c:pt idx="21">
                  <c:v>0.58826841711833244</c:v>
                </c:pt>
                <c:pt idx="22">
                  <c:v>0.72097425773555868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56-4BBA-828D-8138C6375D32}"/>
            </c:ext>
          </c:extLst>
        </c:ser>
        <c:ser>
          <c:idx val="1"/>
          <c:order val="1"/>
          <c:tx>
            <c:strRef>
              <c:f>'weights and percentages'!$X$29</c:f>
              <c:strCache>
                <c:ptCount val="1"/>
                <c:pt idx="0">
                  <c:v>Fine Sand 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6.9956255468066495E-3"/>
                  <c:y val="6.6696070002368213E-2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percentages'!$AA$30:$AA$52</c:f>
              <c:numCache>
                <c:formatCode>0.000</c:formatCode>
                <c:ptCount val="23"/>
                <c:pt idx="0">
                  <c:v>4.4239491495114969</c:v>
                </c:pt>
                <c:pt idx="1">
                  <c:v>2.7755520126882245</c:v>
                </c:pt>
                <c:pt idx="2">
                  <c:v>5.5875308025021084</c:v>
                </c:pt>
                <c:pt idx="3">
                  <c:v>3.6670713771013288</c:v>
                </c:pt>
                <c:pt idx="4">
                  <c:v>4.0688932752810745</c:v>
                </c:pt>
                <c:pt idx="5">
                  <c:v>2.8847665461405576</c:v>
                </c:pt>
                <c:pt idx="6">
                  <c:v>3.1820376220683517</c:v>
                </c:pt>
                <c:pt idx="7">
                  <c:v>4.7422386784391009</c:v>
                </c:pt>
                <c:pt idx="8">
                  <c:v>3.2623889240190871</c:v>
                </c:pt>
                <c:pt idx="9">
                  <c:v>2.661482503449196</c:v>
                </c:pt>
                <c:pt idx="10">
                  <c:v>5.8778139774147498</c:v>
                </c:pt>
                <c:pt idx="11">
                  <c:v>5.0456714649372758</c:v>
                </c:pt>
                <c:pt idx="12">
                  <c:v>2.477530426605429</c:v>
                </c:pt>
                <c:pt idx="13">
                  <c:v>1.3274442882954836</c:v>
                </c:pt>
                <c:pt idx="14">
                  <c:v>2.6441931444670419</c:v>
                </c:pt>
                <c:pt idx="15">
                  <c:v>4.4216538213526935</c:v>
                </c:pt>
                <c:pt idx="16">
                  <c:v>1.1149139497983831</c:v>
                </c:pt>
                <c:pt idx="17">
                  <c:v>4.3730253169751769</c:v>
                </c:pt>
                <c:pt idx="18">
                  <c:v>6.0111679715407007</c:v>
                </c:pt>
                <c:pt idx="19">
                  <c:v>4.3850557694204957</c:v>
                </c:pt>
                <c:pt idx="20">
                  <c:v>3.7976054649702036</c:v>
                </c:pt>
                <c:pt idx="21">
                  <c:v>2.0339646184267695</c:v>
                </c:pt>
                <c:pt idx="22">
                  <c:v>3.7329401275632659</c:v>
                </c:pt>
              </c:numCache>
            </c:numRef>
          </c:xVal>
          <c:yVal>
            <c:numRef>
              <c:f>'weights and percentages'!$Z$30:$Z$52</c:f>
              <c:numCache>
                <c:formatCode>0.00</c:formatCode>
                <c:ptCount val="23"/>
                <c:pt idx="0">
                  <c:v>8.8719581421927096E-2</c:v>
                </c:pt>
                <c:pt idx="1">
                  <c:v>0.1399994346761243</c:v>
                </c:pt>
                <c:pt idx="2">
                  <c:v>9.3794585546727566E-2</c:v>
                </c:pt>
                <c:pt idx="3">
                  <c:v>0.14816912132335408</c:v>
                </c:pt>
                <c:pt idx="4">
                  <c:v>9.293701441942244E-2</c:v>
                </c:pt>
                <c:pt idx="5">
                  <c:v>0.10389027703653757</c:v>
                </c:pt>
                <c:pt idx="6">
                  <c:v>0.13191084353575108</c:v>
                </c:pt>
                <c:pt idx="7">
                  <c:v>9.4036994373353139E-2</c:v>
                </c:pt>
                <c:pt idx="8">
                  <c:v>0.16190724295492379</c:v>
                </c:pt>
                <c:pt idx="9">
                  <c:v>0.11255431591952925</c:v>
                </c:pt>
                <c:pt idx="10">
                  <c:v>0.16619996771748755</c:v>
                </c:pt>
                <c:pt idx="11">
                  <c:v>0.17376698525632131</c:v>
                </c:pt>
                <c:pt idx="12">
                  <c:v>0.12695793270492517</c:v>
                </c:pt>
                <c:pt idx="13">
                  <c:v>0.1279521235274137</c:v>
                </c:pt>
                <c:pt idx="14">
                  <c:v>0.14774952976776931</c:v>
                </c:pt>
                <c:pt idx="15">
                  <c:v>0.1189026808440283</c:v>
                </c:pt>
                <c:pt idx="16">
                  <c:v>7.0276813426437684E-2</c:v>
                </c:pt>
                <c:pt idx="17">
                  <c:v>0.10283934286556373</c:v>
                </c:pt>
                <c:pt idx="18">
                  <c:v>0.17139479644130262</c:v>
                </c:pt>
                <c:pt idx="19">
                  <c:v>0.12999523803222648</c:v>
                </c:pt>
                <c:pt idx="20">
                  <c:v>0.20786472936569333</c:v>
                </c:pt>
                <c:pt idx="21">
                  <c:v>8.6299466700895666E-2</c:v>
                </c:pt>
                <c:pt idx="22">
                  <c:v>0.10531577714944253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56-4BBA-828D-8138C6375D32}"/>
            </c:ext>
          </c:extLst>
        </c:ser>
        <c:ser>
          <c:idx val="2"/>
          <c:order val="2"/>
          <c:tx>
            <c:strRef>
              <c:f>'weights and percentages'!$Y$29</c:f>
              <c:strCache>
                <c:ptCount val="1"/>
                <c:pt idx="0">
                  <c:v>Silt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solidFill>
                  <a:schemeClr val="accent3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percentages'!$AA$30:$AA$52</c:f>
              <c:numCache>
                <c:formatCode>0.000</c:formatCode>
                <c:ptCount val="23"/>
                <c:pt idx="0">
                  <c:v>4.4239491495114969</c:v>
                </c:pt>
                <c:pt idx="1">
                  <c:v>2.7755520126882245</c:v>
                </c:pt>
                <c:pt idx="2">
                  <c:v>5.5875308025021084</c:v>
                </c:pt>
                <c:pt idx="3">
                  <c:v>3.6670713771013288</c:v>
                </c:pt>
                <c:pt idx="4">
                  <c:v>4.0688932752810745</c:v>
                </c:pt>
                <c:pt idx="5">
                  <c:v>2.8847665461405576</c:v>
                </c:pt>
                <c:pt idx="6">
                  <c:v>3.1820376220683517</c:v>
                </c:pt>
                <c:pt idx="7">
                  <c:v>4.7422386784391009</c:v>
                </c:pt>
                <c:pt idx="8">
                  <c:v>3.2623889240190871</c:v>
                </c:pt>
                <c:pt idx="9">
                  <c:v>2.661482503449196</c:v>
                </c:pt>
                <c:pt idx="10">
                  <c:v>5.8778139774147498</c:v>
                </c:pt>
                <c:pt idx="11">
                  <c:v>5.0456714649372758</c:v>
                </c:pt>
                <c:pt idx="12">
                  <c:v>2.477530426605429</c:v>
                </c:pt>
                <c:pt idx="13">
                  <c:v>1.3274442882954836</c:v>
                </c:pt>
                <c:pt idx="14">
                  <c:v>2.6441931444670419</c:v>
                </c:pt>
                <c:pt idx="15">
                  <c:v>4.4216538213526935</c:v>
                </c:pt>
                <c:pt idx="16">
                  <c:v>1.1149139497983831</c:v>
                </c:pt>
                <c:pt idx="17">
                  <c:v>4.3730253169751769</c:v>
                </c:pt>
                <c:pt idx="18">
                  <c:v>6.0111679715407007</c:v>
                </c:pt>
                <c:pt idx="19">
                  <c:v>4.3850557694204957</c:v>
                </c:pt>
                <c:pt idx="20">
                  <c:v>3.7976054649702036</c:v>
                </c:pt>
                <c:pt idx="21">
                  <c:v>2.0339646184267695</c:v>
                </c:pt>
                <c:pt idx="22">
                  <c:v>3.7329401275632659</c:v>
                </c:pt>
              </c:numCache>
            </c:numRef>
          </c:xVal>
          <c:yVal>
            <c:numRef>
              <c:f>'weights and percentages'!$W$30:$W$52</c:f>
              <c:numCache>
                <c:formatCode>0.00</c:formatCode>
                <c:ptCount val="23"/>
                <c:pt idx="0">
                  <c:v>93.6487409149982</c:v>
                </c:pt>
                <c:pt idx="1">
                  <c:v>92.213467595165682</c:v>
                </c:pt>
                <c:pt idx="2">
                  <c:v>94.029037862283872</c:v>
                </c:pt>
                <c:pt idx="3">
                  <c:v>92.672107517713201</c:v>
                </c:pt>
                <c:pt idx="4">
                  <c:v>95.341819598429083</c:v>
                </c:pt>
                <c:pt idx="5">
                  <c:v>94.92204390313303</c:v>
                </c:pt>
                <c:pt idx="6">
                  <c:v>92.057017006184466</c:v>
                </c:pt>
                <c:pt idx="7">
                  <c:v>94.711316575866249</c:v>
                </c:pt>
                <c:pt idx="8">
                  <c:v>91.151231309341583</c:v>
                </c:pt>
                <c:pt idx="9">
                  <c:v>92.803027921510434</c:v>
                </c:pt>
                <c:pt idx="10">
                  <c:v>91.294338794556168</c:v>
                </c:pt>
                <c:pt idx="11">
                  <c:v>88.794100898430557</c:v>
                </c:pt>
                <c:pt idx="12">
                  <c:v>92.888842610779534</c:v>
                </c:pt>
                <c:pt idx="13">
                  <c:v>94.009595722503789</c:v>
                </c:pt>
                <c:pt idx="14">
                  <c:v>90.984452052212589</c:v>
                </c:pt>
                <c:pt idx="15">
                  <c:v>94.258727543735787</c:v>
                </c:pt>
                <c:pt idx="16">
                  <c:v>95.889588546392773</c:v>
                </c:pt>
                <c:pt idx="17">
                  <c:v>93.81295592192474</c:v>
                </c:pt>
                <c:pt idx="18">
                  <c:v>88.244821699799729</c:v>
                </c:pt>
                <c:pt idx="19">
                  <c:v>92.14420562610664</c:v>
                </c:pt>
                <c:pt idx="20">
                  <c:v>88.844208122546604</c:v>
                </c:pt>
                <c:pt idx="21">
                  <c:v>95.122575443962091</c:v>
                </c:pt>
                <c:pt idx="22">
                  <c:v>94.291617203908345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A56-4BBA-828D-8138C6375D32}"/>
            </c:ext>
          </c:extLst>
        </c:ser>
        <c:ser>
          <c:idx val="3"/>
          <c:order val="3"/>
          <c:tx>
            <c:strRef>
              <c:f>'weights and percentages'!$Z$29</c:f>
              <c:strCache>
                <c:ptCount val="1"/>
                <c:pt idx="0">
                  <c:v>Clay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1.3377077865266841E-3"/>
                  <c:y val="4.0044473607465735E-2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percentages'!$AA$30:$AA$52</c:f>
              <c:numCache>
                <c:formatCode>0.000</c:formatCode>
                <c:ptCount val="23"/>
                <c:pt idx="0">
                  <c:v>4.4239491495114969</c:v>
                </c:pt>
                <c:pt idx="1">
                  <c:v>2.7755520126882245</c:v>
                </c:pt>
                <c:pt idx="2">
                  <c:v>5.5875308025021084</c:v>
                </c:pt>
                <c:pt idx="3">
                  <c:v>3.6670713771013288</c:v>
                </c:pt>
                <c:pt idx="4">
                  <c:v>4.0688932752810745</c:v>
                </c:pt>
                <c:pt idx="5">
                  <c:v>2.8847665461405576</c:v>
                </c:pt>
                <c:pt idx="6">
                  <c:v>3.1820376220683517</c:v>
                </c:pt>
                <c:pt idx="7">
                  <c:v>4.7422386784391009</c:v>
                </c:pt>
                <c:pt idx="8">
                  <c:v>3.2623889240190871</c:v>
                </c:pt>
                <c:pt idx="9">
                  <c:v>2.661482503449196</c:v>
                </c:pt>
                <c:pt idx="10">
                  <c:v>5.8778139774147498</c:v>
                </c:pt>
                <c:pt idx="11">
                  <c:v>5.0456714649372758</c:v>
                </c:pt>
                <c:pt idx="12">
                  <c:v>2.477530426605429</c:v>
                </c:pt>
                <c:pt idx="13">
                  <c:v>1.3274442882954836</c:v>
                </c:pt>
                <c:pt idx="14">
                  <c:v>2.6441931444670419</c:v>
                </c:pt>
                <c:pt idx="15">
                  <c:v>4.4216538213526935</c:v>
                </c:pt>
                <c:pt idx="16">
                  <c:v>1.1149139497983831</c:v>
                </c:pt>
                <c:pt idx="17">
                  <c:v>4.3730253169751769</c:v>
                </c:pt>
                <c:pt idx="18">
                  <c:v>6.0111679715407007</c:v>
                </c:pt>
                <c:pt idx="19">
                  <c:v>4.3850557694204957</c:v>
                </c:pt>
                <c:pt idx="20">
                  <c:v>3.7976054649702036</c:v>
                </c:pt>
                <c:pt idx="21">
                  <c:v>2.0339646184267695</c:v>
                </c:pt>
                <c:pt idx="22">
                  <c:v>3.7329401275632659</c:v>
                </c:pt>
              </c:numCache>
            </c:numRef>
          </c:xVal>
          <c:yVal>
            <c:numRef>
              <c:f>'weights and percentages'!$X$30:$X$52</c:f>
              <c:numCache>
                <c:formatCode>0.00</c:formatCode>
                <c:ptCount val="23"/>
                <c:pt idx="0">
                  <c:v>5.0378289158830398</c:v>
                </c:pt>
                <c:pt idx="1">
                  <c:v>7.3583366935117658</c:v>
                </c:pt>
                <c:pt idx="2">
                  <c:v>5.3663513774370575</c:v>
                </c:pt>
                <c:pt idx="3">
                  <c:v>7.0710761922163341</c:v>
                </c:pt>
                <c:pt idx="4">
                  <c:v>4.4560261958158289</c:v>
                </c:pt>
                <c:pt idx="5">
                  <c:v>4.9729266802614438</c:v>
                </c:pt>
                <c:pt idx="6">
                  <c:v>7.5094795845469049</c:v>
                </c:pt>
                <c:pt idx="7">
                  <c:v>4.6624055362037096</c:v>
                </c:pt>
                <c:pt idx="8">
                  <c:v>8.5800762056456481</c:v>
                </c:pt>
                <c:pt idx="9">
                  <c:v>6.8187962503065007</c:v>
                </c:pt>
                <c:pt idx="10">
                  <c:v>8.5193420033868712</c:v>
                </c:pt>
                <c:pt idx="11">
                  <c:v>10.475402879185209</c:v>
                </c:pt>
                <c:pt idx="12">
                  <c:v>7.0423712903230911</c:v>
                </c:pt>
                <c:pt idx="13">
                  <c:v>5.9148160819853439</c:v>
                </c:pt>
                <c:pt idx="14">
                  <c:v>8.8561960473874848</c:v>
                </c:pt>
                <c:pt idx="15">
                  <c:v>5.2275829606966351</c:v>
                </c:pt>
                <c:pt idx="16">
                  <c:v>3.8867654741936377</c:v>
                </c:pt>
                <c:pt idx="17">
                  <c:v>6.1191767012486</c:v>
                </c:pt>
                <c:pt idx="18">
                  <c:v>10.411038079492451</c:v>
                </c:pt>
                <c:pt idx="19">
                  <c:v>7.5690951091098828</c:v>
                </c:pt>
                <c:pt idx="20">
                  <c:v>10.751164709510199</c:v>
                </c:pt>
                <c:pt idx="21">
                  <c:v>4.6122149956971423</c:v>
                </c:pt>
                <c:pt idx="22">
                  <c:v>5.412747694274497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A56-4BBA-828D-8138C6375D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3906112"/>
        <c:axId val="1013901312"/>
      </c:scatterChart>
      <c:valAx>
        <c:axId val="1013906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% Organics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3901312"/>
        <c:crosses val="autoZero"/>
        <c:crossBetween val="midCat"/>
      </c:valAx>
      <c:valAx>
        <c:axId val="10139013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%</a:t>
                </a:r>
                <a:r>
                  <a:rPr lang="es-AR" baseline="0"/>
                  <a:t> Sediment Size Class</a:t>
                </a:r>
                <a:endParaRPr lang="es-A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3906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>
        <c:manualLayout>
          <c:xMode val="edge"/>
          <c:yMode val="edge"/>
          <c:x val="0.27498037754434768"/>
          <c:y val="0.93196883052565604"/>
          <c:w val="0.50879511294847835"/>
          <c:h val="4.87317719720343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%</a:t>
            </a:r>
            <a:r>
              <a:rPr lang="es-AR" baseline="0"/>
              <a:t> Size Class vs % Organics - SUMMER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'weights and percentages'!$W$29</c:f>
              <c:strCache>
                <c:ptCount val="1"/>
                <c:pt idx="0">
                  <c:v>Coarse Sand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1.3377077865266841E-3"/>
                  <c:y val="6.0760819196558173E-2"/>
                </c:manualLayout>
              </c:layout>
              <c:numFmt formatCode="General" sourceLinked="0"/>
              <c:spPr>
                <a:solidFill>
                  <a:schemeClr val="tx2">
                    <a:lumMod val="10000"/>
                    <a:lumOff val="9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percentages'!$AA$56:$AA$77</c:f>
              <c:numCache>
                <c:formatCode>0.000</c:formatCode>
                <c:ptCount val="22"/>
                <c:pt idx="0">
                  <c:v>24.986772075072381</c:v>
                </c:pt>
                <c:pt idx="1">
                  <c:v>33.109926250747364</c:v>
                </c:pt>
                <c:pt idx="2">
                  <c:v>29.447921115671104</c:v>
                </c:pt>
                <c:pt idx="3">
                  <c:v>25.494608716071966</c:v>
                </c:pt>
                <c:pt idx="4">
                  <c:v>23.540174662685427</c:v>
                </c:pt>
                <c:pt idx="5">
                  <c:v>11.285894650302458</c:v>
                </c:pt>
                <c:pt idx="6">
                  <c:v>9.71413479556821</c:v>
                </c:pt>
                <c:pt idx="7">
                  <c:v>22.88531964015602</c:v>
                </c:pt>
                <c:pt idx="8">
                  <c:v>24.619209039547947</c:v>
                </c:pt>
                <c:pt idx="9">
                  <c:v>8.0442355756705073</c:v>
                </c:pt>
                <c:pt idx="10">
                  <c:v>18.697381077516813</c:v>
                </c:pt>
                <c:pt idx="11">
                  <c:v>3.6403145586210917</c:v>
                </c:pt>
                <c:pt idx="12">
                  <c:v>10.31214421915047</c:v>
                </c:pt>
                <c:pt idx="13">
                  <c:v>21.474368315215646</c:v>
                </c:pt>
                <c:pt idx="14">
                  <c:v>6.672019746918191</c:v>
                </c:pt>
                <c:pt idx="15">
                  <c:v>14.312037622727628</c:v>
                </c:pt>
                <c:pt idx="16">
                  <c:v>22.158816133088362</c:v>
                </c:pt>
                <c:pt idx="17">
                  <c:v>10.746944131596139</c:v>
                </c:pt>
                <c:pt idx="18">
                  <c:v>27.635177782453074</c:v>
                </c:pt>
                <c:pt idx="19">
                  <c:v>6.3947586970563393</c:v>
                </c:pt>
                <c:pt idx="20">
                  <c:v>19.608858255547958</c:v>
                </c:pt>
                <c:pt idx="21">
                  <c:v>12.538769690746875</c:v>
                </c:pt>
              </c:numCache>
            </c:numRef>
          </c:xVal>
          <c:yVal>
            <c:numRef>
              <c:f>'weights and percentages'!$Y$56:$Y$77</c:f>
              <c:numCache>
                <c:formatCode>0.00</c:formatCode>
                <c:ptCount val="22"/>
                <c:pt idx="0">
                  <c:v>12.182646150664771</c:v>
                </c:pt>
                <c:pt idx="1">
                  <c:v>13.00589472645639</c:v>
                </c:pt>
                <c:pt idx="2">
                  <c:v>16.828240813727717</c:v>
                </c:pt>
                <c:pt idx="3">
                  <c:v>20.859656819375026</c:v>
                </c:pt>
                <c:pt idx="4">
                  <c:v>11.907795934566186</c:v>
                </c:pt>
                <c:pt idx="5">
                  <c:v>11.123789920352205</c:v>
                </c:pt>
                <c:pt idx="6">
                  <c:v>31.284510581501813</c:v>
                </c:pt>
                <c:pt idx="7">
                  <c:v>12.628505388122866</c:v>
                </c:pt>
                <c:pt idx="8">
                  <c:v>16.320671863301872</c:v>
                </c:pt>
                <c:pt idx="9">
                  <c:v>17.169433274571244</c:v>
                </c:pt>
                <c:pt idx="10">
                  <c:v>22.153094826004128</c:v>
                </c:pt>
                <c:pt idx="11">
                  <c:v>9.25653650279021</c:v>
                </c:pt>
                <c:pt idx="12">
                  <c:v>14.494566939312087</c:v>
                </c:pt>
                <c:pt idx="13">
                  <c:v>19.99421731308674</c:v>
                </c:pt>
                <c:pt idx="14">
                  <c:v>10.278417296476626</c:v>
                </c:pt>
                <c:pt idx="15">
                  <c:v>15.248076295904472</c:v>
                </c:pt>
                <c:pt idx="16">
                  <c:v>14.231866006292588</c:v>
                </c:pt>
                <c:pt idx="17">
                  <c:v>25.659702071851786</c:v>
                </c:pt>
                <c:pt idx="18">
                  <c:v>20.691323416714365</c:v>
                </c:pt>
                <c:pt idx="19">
                  <c:v>13.726382040247797</c:v>
                </c:pt>
                <c:pt idx="20">
                  <c:v>24.527463901459466</c:v>
                </c:pt>
                <c:pt idx="21">
                  <c:v>12.463542930145847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97-4B42-8164-A3E946A44508}"/>
            </c:ext>
          </c:extLst>
        </c:ser>
        <c:ser>
          <c:idx val="1"/>
          <c:order val="1"/>
          <c:tx>
            <c:strRef>
              <c:f>'weights and percentages'!$X$29</c:f>
              <c:strCache>
                <c:ptCount val="1"/>
                <c:pt idx="0">
                  <c:v>Fine Sand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6.9956255468066495E-3"/>
                  <c:y val="6.6696070002368213E-2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percentages'!$AA$56:$AA$77</c:f>
              <c:numCache>
                <c:formatCode>0.000</c:formatCode>
                <c:ptCount val="22"/>
                <c:pt idx="0">
                  <c:v>24.986772075072381</c:v>
                </c:pt>
                <c:pt idx="1">
                  <c:v>33.109926250747364</c:v>
                </c:pt>
                <c:pt idx="2">
                  <c:v>29.447921115671104</c:v>
                </c:pt>
                <c:pt idx="3">
                  <c:v>25.494608716071966</c:v>
                </c:pt>
                <c:pt idx="4">
                  <c:v>23.540174662685427</c:v>
                </c:pt>
                <c:pt idx="5">
                  <c:v>11.285894650302458</c:v>
                </c:pt>
                <c:pt idx="6">
                  <c:v>9.71413479556821</c:v>
                </c:pt>
                <c:pt idx="7">
                  <c:v>22.88531964015602</c:v>
                </c:pt>
                <c:pt idx="8">
                  <c:v>24.619209039547947</c:v>
                </c:pt>
                <c:pt idx="9">
                  <c:v>8.0442355756705073</c:v>
                </c:pt>
                <c:pt idx="10">
                  <c:v>18.697381077516813</c:v>
                </c:pt>
                <c:pt idx="11">
                  <c:v>3.6403145586210917</c:v>
                </c:pt>
                <c:pt idx="12">
                  <c:v>10.31214421915047</c:v>
                </c:pt>
                <c:pt idx="13">
                  <c:v>21.474368315215646</c:v>
                </c:pt>
                <c:pt idx="14">
                  <c:v>6.672019746918191</c:v>
                </c:pt>
                <c:pt idx="15">
                  <c:v>14.312037622727628</c:v>
                </c:pt>
                <c:pt idx="16">
                  <c:v>22.158816133088362</c:v>
                </c:pt>
                <c:pt idx="17">
                  <c:v>10.746944131596139</c:v>
                </c:pt>
                <c:pt idx="18">
                  <c:v>27.635177782453074</c:v>
                </c:pt>
                <c:pt idx="19">
                  <c:v>6.3947586970563393</c:v>
                </c:pt>
                <c:pt idx="20">
                  <c:v>19.608858255547958</c:v>
                </c:pt>
                <c:pt idx="21">
                  <c:v>12.538769690746875</c:v>
                </c:pt>
              </c:numCache>
            </c:numRef>
          </c:xVal>
          <c:yVal>
            <c:numRef>
              <c:f>'weights and percentages'!$Z$56:$Z$77</c:f>
              <c:numCache>
                <c:formatCode>0.00</c:formatCode>
                <c:ptCount val="22"/>
                <c:pt idx="0">
                  <c:v>1.7818282461582982</c:v>
                </c:pt>
                <c:pt idx="1">
                  <c:v>1.9014087765182386</c:v>
                </c:pt>
                <c:pt idx="2">
                  <c:v>2.1769090587525683</c:v>
                </c:pt>
                <c:pt idx="3">
                  <c:v>2.9101331664942789</c:v>
                </c:pt>
                <c:pt idx="4">
                  <c:v>1.8151890433457127</c:v>
                </c:pt>
                <c:pt idx="5">
                  <c:v>1.5512687080516916</c:v>
                </c:pt>
                <c:pt idx="6">
                  <c:v>3.7573783957827378</c:v>
                </c:pt>
                <c:pt idx="7">
                  <c:v>1.8831517053178186</c:v>
                </c:pt>
                <c:pt idx="8">
                  <c:v>2.2906206123932451</c:v>
                </c:pt>
                <c:pt idx="9">
                  <c:v>2.4200657898297999</c:v>
                </c:pt>
                <c:pt idx="10">
                  <c:v>4.0629055276982431</c:v>
                </c:pt>
                <c:pt idx="11">
                  <c:v>3.1427029446634029</c:v>
                </c:pt>
                <c:pt idx="12">
                  <c:v>2.2222333290934282</c:v>
                </c:pt>
                <c:pt idx="13">
                  <c:v>3.1775090050057528</c:v>
                </c:pt>
                <c:pt idx="14">
                  <c:v>1.5623194290644471</c:v>
                </c:pt>
                <c:pt idx="15">
                  <c:v>2.1752300300117122</c:v>
                </c:pt>
                <c:pt idx="16">
                  <c:v>2.267821111007239</c:v>
                </c:pt>
                <c:pt idx="17">
                  <c:v>4.8561903074044546</c:v>
                </c:pt>
                <c:pt idx="18">
                  <c:v>2.8922952985750818</c:v>
                </c:pt>
                <c:pt idx="19">
                  <c:v>7.0607677313092827</c:v>
                </c:pt>
                <c:pt idx="20">
                  <c:v>3.5458447315170725</c:v>
                </c:pt>
                <c:pt idx="21">
                  <c:v>2.0673473043764852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997-4B42-8164-A3E946A44508}"/>
            </c:ext>
          </c:extLst>
        </c:ser>
        <c:ser>
          <c:idx val="2"/>
          <c:order val="2"/>
          <c:tx>
            <c:strRef>
              <c:f>'weights and percentages'!$Y$29</c:f>
              <c:strCache>
                <c:ptCount val="1"/>
                <c:pt idx="0">
                  <c:v>Silt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solidFill>
                  <a:schemeClr val="accent3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percentages'!$AA$56:$AA$77</c:f>
              <c:numCache>
                <c:formatCode>0.000</c:formatCode>
                <c:ptCount val="22"/>
                <c:pt idx="0">
                  <c:v>24.986772075072381</c:v>
                </c:pt>
                <c:pt idx="1">
                  <c:v>33.109926250747364</c:v>
                </c:pt>
                <c:pt idx="2">
                  <c:v>29.447921115671104</c:v>
                </c:pt>
                <c:pt idx="3">
                  <c:v>25.494608716071966</c:v>
                </c:pt>
                <c:pt idx="4">
                  <c:v>23.540174662685427</c:v>
                </c:pt>
                <c:pt idx="5">
                  <c:v>11.285894650302458</c:v>
                </c:pt>
                <c:pt idx="6">
                  <c:v>9.71413479556821</c:v>
                </c:pt>
                <c:pt idx="7">
                  <c:v>22.88531964015602</c:v>
                </c:pt>
                <c:pt idx="8">
                  <c:v>24.619209039547947</c:v>
                </c:pt>
                <c:pt idx="9">
                  <c:v>8.0442355756705073</c:v>
                </c:pt>
                <c:pt idx="10">
                  <c:v>18.697381077516813</c:v>
                </c:pt>
                <c:pt idx="11">
                  <c:v>3.6403145586210917</c:v>
                </c:pt>
                <c:pt idx="12">
                  <c:v>10.31214421915047</c:v>
                </c:pt>
                <c:pt idx="13">
                  <c:v>21.474368315215646</c:v>
                </c:pt>
                <c:pt idx="14">
                  <c:v>6.672019746918191</c:v>
                </c:pt>
                <c:pt idx="15">
                  <c:v>14.312037622727628</c:v>
                </c:pt>
                <c:pt idx="16">
                  <c:v>22.158816133088362</c:v>
                </c:pt>
                <c:pt idx="17">
                  <c:v>10.746944131596139</c:v>
                </c:pt>
                <c:pt idx="18">
                  <c:v>27.635177782453074</c:v>
                </c:pt>
                <c:pt idx="19">
                  <c:v>6.3947586970563393</c:v>
                </c:pt>
                <c:pt idx="20">
                  <c:v>19.608858255547958</c:v>
                </c:pt>
                <c:pt idx="21">
                  <c:v>12.538769690746875</c:v>
                </c:pt>
              </c:numCache>
            </c:numRef>
          </c:xVal>
          <c:yVal>
            <c:numRef>
              <c:f>'weights and percentages'!$W$56:$W$77</c:f>
              <c:numCache>
                <c:formatCode>0.00</c:formatCode>
                <c:ptCount val="22"/>
                <c:pt idx="0">
                  <c:v>50.776829343182243</c:v>
                </c:pt>
                <c:pt idx="1">
                  <c:v>46.968615696909154</c:v>
                </c:pt>
                <c:pt idx="2">
                  <c:v>50.615390185618779</c:v>
                </c:pt>
                <c:pt idx="3">
                  <c:v>36.411702502643642</c:v>
                </c:pt>
                <c:pt idx="4">
                  <c:v>58.360830745341616</c:v>
                </c:pt>
                <c:pt idx="5">
                  <c:v>66.285431119920716</c:v>
                </c:pt>
                <c:pt idx="6">
                  <c:v>49.159817942578563</c:v>
                </c:pt>
                <c:pt idx="7">
                  <c:v>60.48209123781303</c:v>
                </c:pt>
                <c:pt idx="8">
                  <c:v>59.687790169433988</c:v>
                </c:pt>
                <c:pt idx="9">
                  <c:v>53.965164278283041</c:v>
                </c:pt>
                <c:pt idx="10">
                  <c:v>45.493162489880838</c:v>
                </c:pt>
                <c:pt idx="11">
                  <c:v>68.574726452539963</c:v>
                </c:pt>
                <c:pt idx="12">
                  <c:v>62.647735385103523</c:v>
                </c:pt>
                <c:pt idx="13">
                  <c:v>39.51309588544499</c:v>
                </c:pt>
                <c:pt idx="14">
                  <c:v>71.662825681249132</c:v>
                </c:pt>
                <c:pt idx="15">
                  <c:v>59.477175307405894</c:v>
                </c:pt>
                <c:pt idx="16">
                  <c:v>43.091049135570856</c:v>
                </c:pt>
                <c:pt idx="17">
                  <c:v>33.099669148056243</c:v>
                </c:pt>
                <c:pt idx="18">
                  <c:v>46.999590140879029</c:v>
                </c:pt>
                <c:pt idx="19">
                  <c:v>42.294027811269189</c:v>
                </c:pt>
                <c:pt idx="20">
                  <c:v>44.040895531033684</c:v>
                </c:pt>
                <c:pt idx="21">
                  <c:v>57.290611465903254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997-4B42-8164-A3E946A44508}"/>
            </c:ext>
          </c:extLst>
        </c:ser>
        <c:ser>
          <c:idx val="3"/>
          <c:order val="3"/>
          <c:tx>
            <c:strRef>
              <c:f>'weights and percentages'!$Z$29</c:f>
              <c:strCache>
                <c:ptCount val="1"/>
                <c:pt idx="0">
                  <c:v>Clay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1.3377077865266841E-3"/>
                  <c:y val="4.0044473607465735E-2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percentages'!$AA$56:$AA$77</c:f>
              <c:numCache>
                <c:formatCode>0.000</c:formatCode>
                <c:ptCount val="22"/>
                <c:pt idx="0">
                  <c:v>24.986772075072381</c:v>
                </c:pt>
                <c:pt idx="1">
                  <c:v>33.109926250747364</c:v>
                </c:pt>
                <c:pt idx="2">
                  <c:v>29.447921115671104</c:v>
                </c:pt>
                <c:pt idx="3">
                  <c:v>25.494608716071966</c:v>
                </c:pt>
                <c:pt idx="4">
                  <c:v>23.540174662685427</c:v>
                </c:pt>
                <c:pt idx="5">
                  <c:v>11.285894650302458</c:v>
                </c:pt>
                <c:pt idx="6">
                  <c:v>9.71413479556821</c:v>
                </c:pt>
                <c:pt idx="7">
                  <c:v>22.88531964015602</c:v>
                </c:pt>
                <c:pt idx="8">
                  <c:v>24.619209039547947</c:v>
                </c:pt>
                <c:pt idx="9">
                  <c:v>8.0442355756705073</c:v>
                </c:pt>
                <c:pt idx="10">
                  <c:v>18.697381077516813</c:v>
                </c:pt>
                <c:pt idx="11">
                  <c:v>3.6403145586210917</c:v>
                </c:pt>
                <c:pt idx="12">
                  <c:v>10.31214421915047</c:v>
                </c:pt>
                <c:pt idx="13">
                  <c:v>21.474368315215646</c:v>
                </c:pt>
                <c:pt idx="14">
                  <c:v>6.672019746918191</c:v>
                </c:pt>
                <c:pt idx="15">
                  <c:v>14.312037622727628</c:v>
                </c:pt>
                <c:pt idx="16">
                  <c:v>22.158816133088362</c:v>
                </c:pt>
                <c:pt idx="17">
                  <c:v>10.746944131596139</c:v>
                </c:pt>
                <c:pt idx="18">
                  <c:v>27.635177782453074</c:v>
                </c:pt>
                <c:pt idx="19">
                  <c:v>6.3947586970563393</c:v>
                </c:pt>
                <c:pt idx="20">
                  <c:v>19.608858255547958</c:v>
                </c:pt>
                <c:pt idx="21">
                  <c:v>12.538769690746875</c:v>
                </c:pt>
              </c:numCache>
            </c:numRef>
          </c:xVal>
          <c:yVal>
            <c:numRef>
              <c:f>'weights and percentages'!$X$56:$X$77</c:f>
              <c:numCache>
                <c:formatCode>0.00</c:formatCode>
                <c:ptCount val="22"/>
                <c:pt idx="0">
                  <c:v>38.329766698152611</c:v>
                </c:pt>
                <c:pt idx="1">
                  <c:v>38.723418535384205</c:v>
                </c:pt>
                <c:pt idx="2">
                  <c:v>34.5265464037466</c:v>
                </c:pt>
                <c:pt idx="3">
                  <c:v>46.002318787605745</c:v>
                </c:pt>
                <c:pt idx="4">
                  <c:v>32.124171760669718</c:v>
                </c:pt>
                <c:pt idx="5">
                  <c:v>23.679520186598285</c:v>
                </c:pt>
                <c:pt idx="6">
                  <c:v>20.405454980173946</c:v>
                </c:pt>
                <c:pt idx="7">
                  <c:v>27.148108269349702</c:v>
                </c:pt>
                <c:pt idx="8">
                  <c:v>25.841063783561296</c:v>
                </c:pt>
                <c:pt idx="9">
                  <c:v>28.487732230500136</c:v>
                </c:pt>
                <c:pt idx="10">
                  <c:v>31.709224184793328</c:v>
                </c:pt>
                <c:pt idx="11">
                  <c:v>21.756208534360894</c:v>
                </c:pt>
                <c:pt idx="12">
                  <c:v>24.532655148388166</c:v>
                </c:pt>
                <c:pt idx="13">
                  <c:v>40.349775902916015</c:v>
                </c:pt>
                <c:pt idx="14">
                  <c:v>18.766400612276669</c:v>
                </c:pt>
                <c:pt idx="15">
                  <c:v>26.292377451572495</c:v>
                </c:pt>
                <c:pt idx="16">
                  <c:v>40.956076143957446</c:v>
                </c:pt>
                <c:pt idx="17">
                  <c:v>40.819166080420658</c:v>
                </c:pt>
                <c:pt idx="18">
                  <c:v>33.67858988677142</c:v>
                </c:pt>
                <c:pt idx="19">
                  <c:v>43.373287492328458</c:v>
                </c:pt>
                <c:pt idx="20">
                  <c:v>34.274868797891912</c:v>
                </c:pt>
                <c:pt idx="21">
                  <c:v>28.179041465184785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997-4B42-8164-A3E946A445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3906112"/>
        <c:axId val="1013901312"/>
      </c:scatterChart>
      <c:valAx>
        <c:axId val="1013906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% Organics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3901312"/>
        <c:crosses val="autoZero"/>
        <c:crossBetween val="midCat"/>
      </c:valAx>
      <c:valAx>
        <c:axId val="10139013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%</a:t>
                </a:r>
                <a:r>
                  <a:rPr lang="es-AR" baseline="0"/>
                  <a:t> Sediment Size Class</a:t>
                </a:r>
                <a:endParaRPr lang="es-A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3906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>
        <c:manualLayout>
          <c:xMode val="edge"/>
          <c:yMode val="edge"/>
          <c:x val="0.27498037754434768"/>
          <c:y val="0.93196883052565604"/>
          <c:w val="0.50879511294847835"/>
          <c:h val="4.786474213689271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4" Type="http://schemas.openxmlformats.org/officeDocument/2006/relationships/chart" Target="../charts/chart23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1.xml"/><Relationship Id="rId13" Type="http://schemas.openxmlformats.org/officeDocument/2006/relationships/chart" Target="../charts/chart36.xml"/><Relationship Id="rId3" Type="http://schemas.openxmlformats.org/officeDocument/2006/relationships/chart" Target="../charts/chart26.xml"/><Relationship Id="rId7" Type="http://schemas.openxmlformats.org/officeDocument/2006/relationships/chart" Target="../charts/chart30.xml"/><Relationship Id="rId12" Type="http://schemas.openxmlformats.org/officeDocument/2006/relationships/chart" Target="../charts/chart35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Relationship Id="rId6" Type="http://schemas.openxmlformats.org/officeDocument/2006/relationships/chart" Target="../charts/chart29.xml"/><Relationship Id="rId11" Type="http://schemas.openxmlformats.org/officeDocument/2006/relationships/chart" Target="../charts/chart34.xml"/><Relationship Id="rId5" Type="http://schemas.openxmlformats.org/officeDocument/2006/relationships/chart" Target="../charts/chart28.xml"/><Relationship Id="rId10" Type="http://schemas.openxmlformats.org/officeDocument/2006/relationships/chart" Target="../charts/chart33.xml"/><Relationship Id="rId4" Type="http://schemas.openxmlformats.org/officeDocument/2006/relationships/chart" Target="../charts/chart27.xml"/><Relationship Id="rId9" Type="http://schemas.openxmlformats.org/officeDocument/2006/relationships/chart" Target="../charts/chart32.xml"/><Relationship Id="rId14" Type="http://schemas.openxmlformats.org/officeDocument/2006/relationships/chart" Target="../charts/chart3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0.xml"/><Relationship Id="rId2" Type="http://schemas.openxmlformats.org/officeDocument/2006/relationships/chart" Target="../charts/chart39.xml"/><Relationship Id="rId1" Type="http://schemas.openxmlformats.org/officeDocument/2006/relationships/chart" Target="../charts/chart38.xml"/><Relationship Id="rId4" Type="http://schemas.openxmlformats.org/officeDocument/2006/relationships/chart" Target="../charts/chart4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283038</xdr:colOff>
      <xdr:row>0</xdr:row>
      <xdr:rowOff>53788</xdr:rowOff>
    </xdr:from>
    <xdr:to>
      <xdr:col>14</xdr:col>
      <xdr:colOff>322852</xdr:colOff>
      <xdr:row>12</xdr:row>
      <xdr:rowOff>89728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526338-27D4-DBE4-94CF-C63FF5F0BC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349623</xdr:colOff>
      <xdr:row>0</xdr:row>
      <xdr:rowOff>53788</xdr:rowOff>
    </xdr:from>
    <xdr:to>
      <xdr:col>10</xdr:col>
      <xdr:colOff>170330</xdr:colOff>
      <xdr:row>12</xdr:row>
      <xdr:rowOff>98612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0702977-9FEA-452B-A465-20E767C1C1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443433</xdr:colOff>
      <xdr:row>27</xdr:row>
      <xdr:rowOff>112059</xdr:rowOff>
    </xdr:from>
    <xdr:to>
      <xdr:col>14</xdr:col>
      <xdr:colOff>490818</xdr:colOff>
      <xdr:row>42</xdr:row>
      <xdr:rowOff>9116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48AC182-8301-A209-E157-2FD9C16A79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580500</xdr:colOff>
      <xdr:row>27</xdr:row>
      <xdr:rowOff>97971</xdr:rowOff>
    </xdr:from>
    <xdr:to>
      <xdr:col>20</xdr:col>
      <xdr:colOff>5123</xdr:colOff>
      <xdr:row>41</xdr:row>
      <xdr:rowOff>196734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C4972AA-7193-4629-942E-F34FB11701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470967</xdr:colOff>
      <xdr:row>42</xdr:row>
      <xdr:rowOff>110138</xdr:rowOff>
    </xdr:from>
    <xdr:to>
      <xdr:col>14</xdr:col>
      <xdr:colOff>518352</xdr:colOff>
      <xdr:row>57</xdr:row>
      <xdr:rowOff>68998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3397BEE-417A-40C6-9D90-FB374A6D15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591706</xdr:colOff>
      <xdr:row>42</xdr:row>
      <xdr:rowOff>131908</xdr:rowOff>
    </xdr:from>
    <xdr:to>
      <xdr:col>20</xdr:col>
      <xdr:colOff>16329</xdr:colOff>
      <xdr:row>57</xdr:row>
      <xdr:rowOff>90768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CC1F619-A121-4BAA-94F2-A0A3BD66E5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145677</xdr:colOff>
      <xdr:row>58</xdr:row>
      <xdr:rowOff>10885</xdr:rowOff>
    </xdr:from>
    <xdr:to>
      <xdr:col>17</xdr:col>
      <xdr:colOff>193061</xdr:colOff>
      <xdr:row>73</xdr:row>
      <xdr:rowOff>56029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7E6A13D-A4F9-4E21-85EC-3BEB127C8B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28</xdr:col>
      <xdr:colOff>293916</xdr:colOff>
      <xdr:row>28</xdr:row>
      <xdr:rowOff>38099</xdr:rowOff>
    </xdr:from>
    <xdr:to>
      <xdr:col>36</xdr:col>
      <xdr:colOff>2</xdr:colOff>
      <xdr:row>51</xdr:row>
      <xdr:rowOff>54428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E4269FC-9B42-5ECD-EF4B-6BC3DC7FF1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28</xdr:col>
      <xdr:colOff>359228</xdr:colOff>
      <xdr:row>54</xdr:row>
      <xdr:rowOff>76200</xdr:rowOff>
    </xdr:from>
    <xdr:to>
      <xdr:col>36</xdr:col>
      <xdr:colOff>65314</xdr:colOff>
      <xdr:row>77</xdr:row>
      <xdr:rowOff>92528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663B911-326B-4379-82B8-32270443DA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292003</xdr:colOff>
      <xdr:row>12</xdr:row>
      <xdr:rowOff>161365</xdr:rowOff>
    </xdr:from>
    <xdr:to>
      <xdr:col>14</xdr:col>
      <xdr:colOff>331817</xdr:colOff>
      <xdr:row>25</xdr:row>
      <xdr:rowOff>18011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B518F9F6-5207-4B10-A6E8-781967DD2F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358588</xdr:colOff>
      <xdr:row>12</xdr:row>
      <xdr:rowOff>161365</xdr:rowOff>
    </xdr:from>
    <xdr:to>
      <xdr:col>10</xdr:col>
      <xdr:colOff>179295</xdr:colOff>
      <xdr:row>25</xdr:row>
      <xdr:rowOff>26895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F384FD8-1865-4E6A-B590-71455C7AB5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16</xdr:col>
      <xdr:colOff>517711</xdr:colOff>
      <xdr:row>0</xdr:row>
      <xdr:rowOff>143434</xdr:rowOff>
    </xdr:from>
    <xdr:to>
      <xdr:col>22</xdr:col>
      <xdr:colOff>168088</xdr:colOff>
      <xdr:row>14</xdr:row>
      <xdr:rowOff>44824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224E341-D9B2-4BA5-87A7-3C70A5E361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16</xdr:col>
      <xdr:colOff>504264</xdr:colOff>
      <xdr:row>14</xdr:row>
      <xdr:rowOff>67235</xdr:rowOff>
    </xdr:from>
    <xdr:to>
      <xdr:col>22</xdr:col>
      <xdr:colOff>154641</xdr:colOff>
      <xdr:row>26</xdr:row>
      <xdr:rowOff>145676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5687B26-F017-48B7-BD55-52773684E4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15</xdr:col>
      <xdr:colOff>283202</xdr:colOff>
      <xdr:row>76</xdr:row>
      <xdr:rowOff>135084</xdr:rowOff>
    </xdr:from>
    <xdr:to>
      <xdr:col>20</xdr:col>
      <xdr:colOff>221569</xdr:colOff>
      <xdr:row>92</xdr:row>
      <xdr:rowOff>114506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5B50B81F-26B1-0B43-4B70-DB6CFF6195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10</xdr:col>
      <xdr:colOff>212912</xdr:colOff>
      <xdr:row>76</xdr:row>
      <xdr:rowOff>134470</xdr:rowOff>
    </xdr:from>
    <xdr:to>
      <xdr:col>15</xdr:col>
      <xdr:colOff>151279</xdr:colOff>
      <xdr:row>92</xdr:row>
      <xdr:rowOff>113892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604BF103-686B-4990-88C6-270B436196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10</xdr:col>
      <xdr:colOff>112059</xdr:colOff>
      <xdr:row>110</xdr:row>
      <xdr:rowOff>156882</xdr:rowOff>
    </xdr:from>
    <xdr:to>
      <xdr:col>15</xdr:col>
      <xdr:colOff>50426</xdr:colOff>
      <xdr:row>125</xdr:row>
      <xdr:rowOff>125098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734C583B-1CD3-47E8-A8E3-DBE1BDA16C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10</xdr:col>
      <xdr:colOff>123265</xdr:colOff>
      <xdr:row>95</xdr:row>
      <xdr:rowOff>168089</xdr:rowOff>
    </xdr:from>
    <xdr:to>
      <xdr:col>15</xdr:col>
      <xdr:colOff>61632</xdr:colOff>
      <xdr:row>110</xdr:row>
      <xdr:rowOff>113893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54F9DC5F-635A-4104-9429-E20EBB5E5B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15</xdr:col>
      <xdr:colOff>190500</xdr:colOff>
      <xdr:row>95</xdr:row>
      <xdr:rowOff>156883</xdr:rowOff>
    </xdr:from>
    <xdr:to>
      <xdr:col>20</xdr:col>
      <xdr:colOff>128867</xdr:colOff>
      <xdr:row>110</xdr:row>
      <xdr:rowOff>102687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B4AE980B-C24F-44F3-B702-7620114392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15</xdr:col>
      <xdr:colOff>201706</xdr:colOff>
      <xdr:row>111</xdr:row>
      <xdr:rowOff>11206</xdr:rowOff>
    </xdr:from>
    <xdr:to>
      <xdr:col>20</xdr:col>
      <xdr:colOff>140073</xdr:colOff>
      <xdr:row>125</xdr:row>
      <xdr:rowOff>158716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863B22A8-1749-474C-8E56-21B0088592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180975</xdr:colOff>
      <xdr:row>1</xdr:row>
      <xdr:rowOff>23812</xdr:rowOff>
    </xdr:from>
    <xdr:to>
      <xdr:col>16</xdr:col>
      <xdr:colOff>200025</xdr:colOff>
      <xdr:row>13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DBB8D3-972C-03E6-1846-338382E4FD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266700</xdr:colOff>
      <xdr:row>1</xdr:row>
      <xdr:rowOff>19050</xdr:rowOff>
    </xdr:from>
    <xdr:to>
      <xdr:col>21</xdr:col>
      <xdr:colOff>285750</xdr:colOff>
      <xdr:row>13</xdr:row>
      <xdr:rowOff>4763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7F60828-095D-479D-B931-C1C51C832D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247650</xdr:colOff>
      <xdr:row>13</xdr:row>
      <xdr:rowOff>180975</xdr:rowOff>
    </xdr:from>
    <xdr:to>
      <xdr:col>16</xdr:col>
      <xdr:colOff>266700</xdr:colOff>
      <xdr:row>25</xdr:row>
      <xdr:rowOff>166688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CAF64B3-FC11-4BB6-8192-A40A033930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323850</xdr:colOff>
      <xdr:row>14</xdr:row>
      <xdr:rowOff>0</xdr:rowOff>
    </xdr:from>
    <xdr:to>
      <xdr:col>21</xdr:col>
      <xdr:colOff>342900</xdr:colOff>
      <xdr:row>25</xdr:row>
      <xdr:rowOff>185738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F529FE-B722-4731-96ED-FF853BF111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392206</xdr:colOff>
      <xdr:row>2</xdr:row>
      <xdr:rowOff>57149</xdr:rowOff>
    </xdr:from>
    <xdr:to>
      <xdr:col>29</xdr:col>
      <xdr:colOff>134471</xdr:colOff>
      <xdr:row>14</xdr:row>
      <xdr:rowOff>123264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1C2B64-5EED-1FD0-82C3-A85BC9540F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380999</xdr:colOff>
      <xdr:row>15</xdr:row>
      <xdr:rowOff>1</xdr:rowOff>
    </xdr:from>
    <xdr:to>
      <xdr:col>29</xdr:col>
      <xdr:colOff>123264</xdr:colOff>
      <xdr:row>27</xdr:row>
      <xdr:rowOff>77322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985B9A2-4F42-441B-9BE4-C45F238DB1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369795</xdr:colOff>
      <xdr:row>27</xdr:row>
      <xdr:rowOff>179294</xdr:rowOff>
    </xdr:from>
    <xdr:to>
      <xdr:col>29</xdr:col>
      <xdr:colOff>112060</xdr:colOff>
      <xdr:row>40</xdr:row>
      <xdr:rowOff>77321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CA45DA5-817F-4BD1-82D0-2EDD4A45EC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414618</xdr:colOff>
      <xdr:row>40</xdr:row>
      <xdr:rowOff>168089</xdr:rowOff>
    </xdr:from>
    <xdr:to>
      <xdr:col>29</xdr:col>
      <xdr:colOff>156883</xdr:colOff>
      <xdr:row>53</xdr:row>
      <xdr:rowOff>32499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44961E0-842E-4B9E-9B6D-4858458744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268941</xdr:colOff>
      <xdr:row>2</xdr:row>
      <xdr:rowOff>67235</xdr:rowOff>
    </xdr:from>
    <xdr:to>
      <xdr:col>34</xdr:col>
      <xdr:colOff>11206</xdr:colOff>
      <xdr:row>14</xdr:row>
      <xdr:rowOff>133350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686ED47-7315-49D0-9256-559C51CF62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29</xdr:col>
      <xdr:colOff>235323</xdr:colOff>
      <xdr:row>15</xdr:row>
      <xdr:rowOff>44824</xdr:rowOff>
    </xdr:from>
    <xdr:to>
      <xdr:col>33</xdr:col>
      <xdr:colOff>582705</xdr:colOff>
      <xdr:row>27</xdr:row>
      <xdr:rowOff>122145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FDD76A3-1183-4813-9562-2491F54090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29</xdr:col>
      <xdr:colOff>224118</xdr:colOff>
      <xdr:row>28</xdr:row>
      <xdr:rowOff>22411</xdr:rowOff>
    </xdr:from>
    <xdr:to>
      <xdr:col>33</xdr:col>
      <xdr:colOff>571500</xdr:colOff>
      <xdr:row>40</xdr:row>
      <xdr:rowOff>110938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D6BA7D6-7647-4922-8126-B34F01C93F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29</xdr:col>
      <xdr:colOff>246530</xdr:colOff>
      <xdr:row>41</xdr:row>
      <xdr:rowOff>0</xdr:rowOff>
    </xdr:from>
    <xdr:to>
      <xdr:col>33</xdr:col>
      <xdr:colOff>593912</xdr:colOff>
      <xdr:row>53</xdr:row>
      <xdr:rowOff>66116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9926558-4E17-4A82-ACBF-4D78A76B82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324971</xdr:colOff>
      <xdr:row>28</xdr:row>
      <xdr:rowOff>0</xdr:rowOff>
    </xdr:from>
    <xdr:to>
      <xdr:col>17</xdr:col>
      <xdr:colOff>179294</xdr:colOff>
      <xdr:row>40</xdr:row>
      <xdr:rowOff>88527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7F5B71A-F20D-4212-99A9-588C7A5D55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17</xdr:col>
      <xdr:colOff>537882</xdr:colOff>
      <xdr:row>28</xdr:row>
      <xdr:rowOff>11207</xdr:rowOff>
    </xdr:from>
    <xdr:to>
      <xdr:col>21</xdr:col>
      <xdr:colOff>459441</xdr:colOff>
      <xdr:row>40</xdr:row>
      <xdr:rowOff>99734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35F0367-FC75-4706-8F8D-1D4942FBB6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13</xdr:col>
      <xdr:colOff>336176</xdr:colOff>
      <xdr:row>40</xdr:row>
      <xdr:rowOff>168089</xdr:rowOff>
    </xdr:from>
    <xdr:to>
      <xdr:col>17</xdr:col>
      <xdr:colOff>190499</xdr:colOff>
      <xdr:row>53</xdr:row>
      <xdr:rowOff>32499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944A384-9833-4052-82B0-6E6CE5226C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17</xdr:col>
      <xdr:colOff>571500</xdr:colOff>
      <xdr:row>40</xdr:row>
      <xdr:rowOff>179294</xdr:rowOff>
    </xdr:from>
    <xdr:to>
      <xdr:col>21</xdr:col>
      <xdr:colOff>493059</xdr:colOff>
      <xdr:row>53</xdr:row>
      <xdr:rowOff>43704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1EB45BEF-F5AE-4384-9560-369F224D32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35</xdr:col>
      <xdr:colOff>0</xdr:colOff>
      <xdr:row>2</xdr:row>
      <xdr:rowOff>0</xdr:rowOff>
    </xdr:from>
    <xdr:to>
      <xdr:col>39</xdr:col>
      <xdr:colOff>347382</xdr:colOff>
      <xdr:row>14</xdr:row>
      <xdr:rowOff>66115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E0D5E293-E33E-47D5-A465-C91CEF8EF5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34</xdr:col>
      <xdr:colOff>593912</xdr:colOff>
      <xdr:row>15</xdr:row>
      <xdr:rowOff>22412</xdr:rowOff>
    </xdr:from>
    <xdr:to>
      <xdr:col>39</xdr:col>
      <xdr:colOff>336176</xdr:colOff>
      <xdr:row>27</xdr:row>
      <xdr:rowOff>99733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9E9B73F6-DB24-4F99-AC06-D936BD87D8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502920</xdr:colOff>
      <xdr:row>1</xdr:row>
      <xdr:rowOff>118110</xdr:rowOff>
    </xdr:from>
    <xdr:to>
      <xdr:col>17</xdr:col>
      <xdr:colOff>449580</xdr:colOff>
      <xdr:row>17</xdr:row>
      <xdr:rowOff>129540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A52BA81-1E54-00C9-C3CE-ADC97401BD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114300</xdr:colOff>
      <xdr:row>1</xdr:row>
      <xdr:rowOff>129540</xdr:rowOff>
    </xdr:from>
    <xdr:to>
      <xdr:col>25</xdr:col>
      <xdr:colOff>60960</xdr:colOff>
      <xdr:row>17</xdr:row>
      <xdr:rowOff>140970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1DFA8FF-3F94-4EDA-9D4A-0ABFC578F7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21772</xdr:colOff>
      <xdr:row>18</xdr:row>
      <xdr:rowOff>32658</xdr:rowOff>
    </xdr:from>
    <xdr:to>
      <xdr:col>17</xdr:col>
      <xdr:colOff>578032</xdr:colOff>
      <xdr:row>34</xdr:row>
      <xdr:rowOff>76746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D332790-FC19-42B5-8CE9-AFB73D1D4F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242752</xdr:colOff>
      <xdr:row>18</xdr:row>
      <xdr:rowOff>44088</xdr:rowOff>
    </xdr:from>
    <xdr:to>
      <xdr:col>25</xdr:col>
      <xdr:colOff>189412</xdr:colOff>
      <xdr:row>34</xdr:row>
      <xdr:rowOff>88176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89456F6-6081-463A-A12B-3C5D8AFDEA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57AD1F-8511-4FBC-B9C9-6FE3AF479F28}">
  <dimension ref="A1:AB123"/>
  <sheetViews>
    <sheetView zoomScale="85" zoomScaleNormal="85" workbookViewId="0">
      <selection activeCell="A16" activeCellId="1" sqref="A2:A13 A16:A25"/>
    </sheetView>
  </sheetViews>
  <sheetFormatPr defaultRowHeight="15" x14ac:dyDescent="0.25"/>
  <cols>
    <col min="2" max="2" width="22.28515625" customWidth="1"/>
    <col min="3" max="3" width="15.42578125" customWidth="1"/>
    <col min="4" max="4" width="16.7109375" customWidth="1"/>
    <col min="5" max="5" width="11.42578125" customWidth="1"/>
    <col min="6" max="6" width="13.42578125" customWidth="1"/>
    <col min="7" max="8" width="11.28515625" customWidth="1"/>
    <col min="23" max="23" width="16.28515625" customWidth="1"/>
    <col min="24" max="24" width="14" customWidth="1"/>
    <col min="25" max="25" width="10.42578125" customWidth="1"/>
    <col min="26" max="26" width="11.5703125" bestFit="1" customWidth="1"/>
    <col min="27" max="27" width="12.28515625" customWidth="1"/>
  </cols>
  <sheetData>
    <row r="1" spans="1:25" x14ac:dyDescent="0.25">
      <c r="A1" s="91" t="s">
        <v>0</v>
      </c>
      <c r="B1" s="92"/>
      <c r="C1" s="92"/>
      <c r="D1" s="92"/>
      <c r="E1" s="92"/>
    </row>
    <row r="2" spans="1:25" ht="15.75" x14ac:dyDescent="0.25">
      <c r="A2" s="2" t="s">
        <v>1</v>
      </c>
      <c r="B2" s="9" t="s">
        <v>13</v>
      </c>
      <c r="C2" s="9" t="s">
        <v>68</v>
      </c>
      <c r="D2" s="62" t="s">
        <v>69</v>
      </c>
      <c r="E2" s="2" t="s">
        <v>14</v>
      </c>
      <c r="F2" s="1" t="s">
        <v>16</v>
      </c>
      <c r="X2" s="62" t="s">
        <v>69</v>
      </c>
      <c r="Y2" s="2" t="s">
        <v>14</v>
      </c>
    </row>
    <row r="3" spans="1:25" x14ac:dyDescent="0.25">
      <c r="A3" s="3" t="s">
        <v>2</v>
      </c>
      <c r="B3" s="10">
        <v>-1.6483971368232724</v>
      </c>
      <c r="C3" s="25">
        <v>-0.37260761394721104</v>
      </c>
      <c r="D3" s="71">
        <v>-0.63264271038860531</v>
      </c>
      <c r="E3" s="12">
        <v>0.22851828638601948</v>
      </c>
      <c r="F3" s="26">
        <v>-0.41446964008822801</v>
      </c>
      <c r="X3" s="71">
        <v>-0.63264271038860531</v>
      </c>
      <c r="Y3" s="12">
        <v>0.22851828638601948</v>
      </c>
    </row>
    <row r="4" spans="1:25" x14ac:dyDescent="0.25">
      <c r="A4" s="3" t="s">
        <v>3</v>
      </c>
      <c r="B4" s="10">
        <v>1.9204594254007796</v>
      </c>
      <c r="C4" s="25">
        <v>0.5237038573595546</v>
      </c>
      <c r="D4" s="71">
        <v>-0.25216621692443686</v>
      </c>
      <c r="E4" s="12">
        <v>0.22851828638601948</v>
      </c>
      <c r="F4" s="26">
        <v>-0.50920004601714819</v>
      </c>
      <c r="X4" s="71">
        <v>-0.25216621692443686</v>
      </c>
      <c r="Y4" s="12">
        <v>0.22851828638601948</v>
      </c>
    </row>
    <row r="5" spans="1:25" x14ac:dyDescent="0.25">
      <c r="A5" s="4" t="s">
        <v>4</v>
      </c>
      <c r="B5" s="10">
        <v>-1.1841267291405169</v>
      </c>
      <c r="C5" s="25">
        <v>-0.2910193630130834</v>
      </c>
      <c r="D5" s="71">
        <v>7.0360183713265176E-2</v>
      </c>
      <c r="E5" s="13">
        <v>-0.3027637470411495</v>
      </c>
      <c r="F5" s="27">
        <v>0.50971708940059157</v>
      </c>
      <c r="X5" s="71">
        <v>7.0360183713265176E-2</v>
      </c>
      <c r="Y5" s="13">
        <v>-0.3027637470411495</v>
      </c>
    </row>
    <row r="6" spans="1:25" x14ac:dyDescent="0.25">
      <c r="A6" s="5" t="s">
        <v>5</v>
      </c>
      <c r="B6" s="10">
        <v>-1.5602010563707491</v>
      </c>
      <c r="C6" s="25">
        <v>-0.3290009554905588</v>
      </c>
      <c r="D6" s="71">
        <v>-0.18146998704026138</v>
      </c>
      <c r="E6" s="14">
        <v>-9.3318329100743891E-2</v>
      </c>
      <c r="F6" s="28">
        <v>0.2198676282142184</v>
      </c>
      <c r="X6" s="71">
        <v>-0.18146998704026138</v>
      </c>
      <c r="Y6" s="14">
        <v>-9.3318329100743891E-2</v>
      </c>
    </row>
    <row r="7" spans="1:25" x14ac:dyDescent="0.25">
      <c r="A7" s="6" t="s">
        <v>6</v>
      </c>
      <c r="B7" s="10">
        <v>-0.60090642056989108</v>
      </c>
      <c r="C7" s="25">
        <v>-0.18419214709373363</v>
      </c>
      <c r="D7" s="71">
        <v>-0.52597353469146801</v>
      </c>
      <c r="E7" s="15">
        <v>5.0766638815107075E-2</v>
      </c>
      <c r="F7" s="29">
        <v>-0.41894839131562506</v>
      </c>
      <c r="X7" s="71">
        <v>-0.52597353469146801</v>
      </c>
      <c r="Y7" s="15">
        <v>5.0766638815107075E-2</v>
      </c>
    </row>
    <row r="8" spans="1:25" x14ac:dyDescent="0.25">
      <c r="A8" s="6" t="s">
        <v>7</v>
      </c>
      <c r="B8" s="10">
        <v>0.83214251247747395</v>
      </c>
      <c r="C8" s="25">
        <v>0.16492205611484825</v>
      </c>
      <c r="D8" s="71">
        <v>2.0493574298844346E-2</v>
      </c>
      <c r="E8" s="15">
        <v>5.0766638815107075E-2</v>
      </c>
      <c r="F8" s="29">
        <v>-0.12398124068290874</v>
      </c>
      <c r="X8" s="71">
        <v>2.0493574298844346E-2</v>
      </c>
      <c r="Y8" s="15">
        <v>5.0766638815107075E-2</v>
      </c>
    </row>
    <row r="9" spans="1:25" x14ac:dyDescent="0.25">
      <c r="A9" s="7" t="s">
        <v>8</v>
      </c>
      <c r="B9" s="10">
        <v>-1.1500861383099454</v>
      </c>
      <c r="C9" s="25">
        <v>-0.46420666562134938</v>
      </c>
      <c r="D9" s="71">
        <v>-0.4688084854749065</v>
      </c>
      <c r="E9" s="16">
        <v>-3.8520880931257544E-2</v>
      </c>
      <c r="F9" s="30">
        <v>-8.5887963852589976E-3</v>
      </c>
      <c r="X9" s="71">
        <v>-0.4688084854749065</v>
      </c>
      <c r="Y9" s="16">
        <v>-3.8520880931257544E-2</v>
      </c>
    </row>
    <row r="10" spans="1:25" x14ac:dyDescent="0.25">
      <c r="A10" s="7" t="s">
        <v>9</v>
      </c>
      <c r="B10" s="10">
        <v>-1.7774606768856516</v>
      </c>
      <c r="C10" s="25">
        <v>-0.4019900129454011</v>
      </c>
      <c r="D10" s="71">
        <v>-0.45240919340255326</v>
      </c>
      <c r="E10" s="16">
        <v>-3.8520880931257544E-2</v>
      </c>
      <c r="F10" s="30">
        <v>-8.4311602730054072E-2</v>
      </c>
      <c r="X10" s="71">
        <v>-0.45240919340255326</v>
      </c>
      <c r="Y10" s="16">
        <v>-3.8520880931257544E-2</v>
      </c>
    </row>
    <row r="11" spans="1:25" x14ac:dyDescent="0.25">
      <c r="A11" s="4" t="s">
        <v>10</v>
      </c>
      <c r="B11" s="10">
        <v>3.2581113671767938</v>
      </c>
      <c r="C11" s="25">
        <v>2.9222985036342748</v>
      </c>
      <c r="D11" s="71">
        <v>3.5291526914175813</v>
      </c>
      <c r="E11" s="13">
        <v>-6.340384840026668E-2</v>
      </c>
      <c r="F11" s="27">
        <v>0.1547190218238147</v>
      </c>
      <c r="X11" s="71"/>
      <c r="Y11" s="13">
        <v>-6.340384840026668E-2</v>
      </c>
    </row>
    <row r="12" spans="1:25" x14ac:dyDescent="0.25">
      <c r="A12" s="4" t="s">
        <v>11</v>
      </c>
      <c r="B12" s="10">
        <v>1.626112202120205</v>
      </c>
      <c r="C12" s="25">
        <v>0.37083044951446603</v>
      </c>
      <c r="D12" s="71">
        <v>0.19587801447599956</v>
      </c>
      <c r="E12" s="13">
        <v>-6.340384840026668E-2</v>
      </c>
      <c r="F12" s="27">
        <v>-0.12762514510852357</v>
      </c>
      <c r="X12" s="71">
        <v>0.19587801447599956</v>
      </c>
      <c r="Y12" s="13">
        <v>-6.340384840026668E-2</v>
      </c>
    </row>
    <row r="13" spans="1:25" x14ac:dyDescent="0.25">
      <c r="A13" s="8" t="s">
        <v>12</v>
      </c>
      <c r="B13" s="10">
        <v>-1.6989755091364964</v>
      </c>
      <c r="C13" s="25">
        <v>-0.45513066137643327</v>
      </c>
      <c r="D13" s="71">
        <v>-0.51398019451713794</v>
      </c>
      <c r="E13" s="17">
        <v>-3.2730377491297959E-2</v>
      </c>
      <c r="F13" s="26">
        <v>-0.10800668888685966</v>
      </c>
      <c r="X13" s="71">
        <v>-0.51398019451713794</v>
      </c>
      <c r="Y13" s="17">
        <v>-3.2730377491297959E-2</v>
      </c>
    </row>
    <row r="14" spans="1:25" ht="15.75" x14ac:dyDescent="0.25">
      <c r="X14" s="62" t="s">
        <v>69</v>
      </c>
      <c r="Y14" s="2" t="s">
        <v>14</v>
      </c>
    </row>
    <row r="15" spans="1:25" x14ac:dyDescent="0.25">
      <c r="A15" s="93" t="s">
        <v>15</v>
      </c>
      <c r="B15" s="94"/>
      <c r="C15" s="94"/>
      <c r="D15" s="94"/>
      <c r="E15" s="94"/>
      <c r="X15" s="70">
        <v>0.46604876018608732</v>
      </c>
      <c r="Y15" s="21">
        <v>-0.10058679002726996</v>
      </c>
    </row>
    <row r="16" spans="1:25" ht="15.75" x14ac:dyDescent="0.25">
      <c r="A16" s="18" t="s">
        <v>1</v>
      </c>
      <c r="B16" s="9" t="s">
        <v>13</v>
      </c>
      <c r="C16" s="9" t="s">
        <v>68</v>
      </c>
      <c r="D16" s="62" t="s">
        <v>69</v>
      </c>
      <c r="E16" s="2" t="s">
        <v>14</v>
      </c>
      <c r="F16" s="2" t="s">
        <v>17</v>
      </c>
      <c r="X16" s="70">
        <v>1.2490035528539172</v>
      </c>
      <c r="Y16" s="21">
        <v>-0.10058679002726996</v>
      </c>
    </row>
    <row r="17" spans="1:28" x14ac:dyDescent="0.25">
      <c r="A17" s="3" t="s">
        <v>2</v>
      </c>
      <c r="B17" s="20">
        <v>8.1231541756749834</v>
      </c>
      <c r="C17" s="19">
        <v>0.32509818200082385</v>
      </c>
      <c r="D17" s="70">
        <v>0.46604876018608732</v>
      </c>
      <c r="E17" s="21">
        <v>-0.10058679002726996</v>
      </c>
      <c r="F17" s="31">
        <v>0.10636991288633117</v>
      </c>
      <c r="X17" s="70">
        <v>-0.29578886742586713</v>
      </c>
      <c r="Y17" s="22">
        <v>-0.32001589401318453</v>
      </c>
    </row>
    <row r="18" spans="1:28" x14ac:dyDescent="0.25">
      <c r="A18" s="3" t="s">
        <v>3</v>
      </c>
      <c r="B18" s="20">
        <v>3.9533123995991382</v>
      </c>
      <c r="C18" s="19">
        <v>0.1550646430241914</v>
      </c>
      <c r="D18" s="70">
        <v>1.2490035528539172</v>
      </c>
      <c r="E18" s="21">
        <v>-0.10058679002726996</v>
      </c>
      <c r="F18" s="31">
        <v>0.10636991288633117</v>
      </c>
      <c r="X18" s="70">
        <v>-0.75698005037210736</v>
      </c>
      <c r="Y18" s="23">
        <v>0.11743877238132332</v>
      </c>
    </row>
    <row r="19" spans="1:28" x14ac:dyDescent="0.25">
      <c r="A19" s="4" t="s">
        <v>4</v>
      </c>
      <c r="B19" s="20">
        <v>-12.254280012382969</v>
      </c>
      <c r="C19" s="19">
        <v>-0.5205687803076402</v>
      </c>
      <c r="D19" s="70">
        <v>-0.29578886742586713</v>
      </c>
      <c r="E19" s="22">
        <v>-0.32001589401318453</v>
      </c>
      <c r="F19" s="32">
        <v>0.46884704968944091</v>
      </c>
      <c r="X19" s="70"/>
      <c r="Y19" s="23">
        <v>0.11743877238132332</v>
      </c>
    </row>
    <row r="20" spans="1:28" x14ac:dyDescent="0.25">
      <c r="A20" s="6" t="s">
        <v>6</v>
      </c>
      <c r="B20" s="20">
        <v>-16.574973463877441</v>
      </c>
      <c r="C20" s="19">
        <v>-0.67325369540717739</v>
      </c>
      <c r="D20" s="70">
        <v>-0.75698005037210736</v>
      </c>
      <c r="E20" s="23">
        <v>0.11743877238132332</v>
      </c>
      <c r="F20" s="33">
        <v>-0.25624269896262869</v>
      </c>
      <c r="X20" s="70">
        <v>0.88690691108488529</v>
      </c>
      <c r="Y20" s="16">
        <v>-4.5718099286610456E-2</v>
      </c>
    </row>
    <row r="21" spans="1:28" x14ac:dyDescent="0.25">
      <c r="A21" s="6" t="s">
        <v>7</v>
      </c>
      <c r="B21" s="20">
        <v>15.05706651889572</v>
      </c>
      <c r="C21" s="19">
        <v>4.1361992971835821</v>
      </c>
      <c r="D21" s="70">
        <v>2.4748578463643631</v>
      </c>
      <c r="E21" s="23">
        <v>0.11743877238132332</v>
      </c>
      <c r="F21" s="33">
        <v>-0.3234573572194151</v>
      </c>
      <c r="X21" s="70">
        <v>0.58802326064616095</v>
      </c>
      <c r="Y21" s="22">
        <v>-0.11251612892623995</v>
      </c>
    </row>
    <row r="22" spans="1:28" x14ac:dyDescent="0.25">
      <c r="A22" s="7" t="s">
        <v>9</v>
      </c>
      <c r="B22" s="20">
        <v>14.802348568297454</v>
      </c>
      <c r="C22" s="19">
        <v>2.2185708570683809</v>
      </c>
      <c r="D22" s="70">
        <v>0.88690691108488529</v>
      </c>
      <c r="E22" s="16">
        <v>-4.5718099286610456E-2</v>
      </c>
      <c r="F22" s="34">
        <v>-0.41374386493899812</v>
      </c>
      <c r="X22" s="70">
        <v>-0.69772415464918003</v>
      </c>
      <c r="Y22" s="22">
        <v>-0.11251612892623995</v>
      </c>
    </row>
    <row r="23" spans="1:28" x14ac:dyDescent="0.25">
      <c r="A23" s="4" t="s">
        <v>10</v>
      </c>
      <c r="B23" s="20">
        <v>7.8467785103607337</v>
      </c>
      <c r="C23" s="19">
        <v>0.54826424560958309</v>
      </c>
      <c r="D23" s="70">
        <v>0.58802326064616095</v>
      </c>
      <c r="E23" s="22">
        <v>-0.11251612892623995</v>
      </c>
      <c r="F23" s="32">
        <v>2.567973467663719E-2</v>
      </c>
      <c r="X23" s="70">
        <v>0.58541681947144408</v>
      </c>
      <c r="Y23" s="24">
        <v>-4.9570413884485784E-2</v>
      </c>
    </row>
    <row r="24" spans="1:28" x14ac:dyDescent="0.25">
      <c r="A24" s="4" t="s">
        <v>11</v>
      </c>
      <c r="B24" s="20">
        <v>-16.888233650856932</v>
      </c>
      <c r="C24" s="19">
        <v>-0.61111362422933635</v>
      </c>
      <c r="D24" s="70">
        <v>-0.69772415464918003</v>
      </c>
      <c r="E24" s="22">
        <v>-0.11251612892623995</v>
      </c>
      <c r="F24" s="32">
        <v>-0.22271423175524177</v>
      </c>
    </row>
    <row r="25" spans="1:28" x14ac:dyDescent="0.25">
      <c r="A25" s="8" t="s">
        <v>12</v>
      </c>
      <c r="B25" s="20">
        <v>7.0700885648010825</v>
      </c>
      <c r="C25" s="19">
        <v>0.56385823642797528</v>
      </c>
      <c r="D25" s="70">
        <v>0.58541681947144408</v>
      </c>
      <c r="E25" s="24">
        <v>-4.9570413884485784E-2</v>
      </c>
      <c r="F25" s="31">
        <v>1.3785509799603692E-2</v>
      </c>
    </row>
    <row r="29" spans="1:28" ht="15.75" x14ac:dyDescent="0.25">
      <c r="A29" s="9" t="s">
        <v>47</v>
      </c>
      <c r="B29" s="35" t="s">
        <v>18</v>
      </c>
      <c r="C29" s="36" t="s">
        <v>19</v>
      </c>
      <c r="D29" s="36" t="s">
        <v>20</v>
      </c>
      <c r="E29" s="37" t="s">
        <v>21</v>
      </c>
      <c r="F29" s="37" t="s">
        <v>22</v>
      </c>
      <c r="G29" s="52" t="s">
        <v>46</v>
      </c>
      <c r="H29" s="84" t="s">
        <v>70</v>
      </c>
      <c r="I29" s="1" t="s">
        <v>14</v>
      </c>
      <c r="V29" s="9" t="s">
        <v>47</v>
      </c>
      <c r="W29" s="36" t="s">
        <v>48</v>
      </c>
      <c r="X29" s="36" t="s">
        <v>49</v>
      </c>
      <c r="Y29" s="37" t="s">
        <v>50</v>
      </c>
      <c r="Z29" s="37" t="s">
        <v>51</v>
      </c>
      <c r="AA29" s="52" t="s">
        <v>46</v>
      </c>
    </row>
    <row r="30" spans="1:28" ht="15.75" x14ac:dyDescent="0.25">
      <c r="A30" s="38" t="s">
        <v>23</v>
      </c>
      <c r="B30" s="39">
        <v>47.014299999999999</v>
      </c>
      <c r="C30" s="40">
        <v>44.028299999999994</v>
      </c>
      <c r="D30" s="40">
        <v>2.3685</v>
      </c>
      <c r="E30" s="41">
        <v>0.27960327599156076</v>
      </c>
      <c r="F30" s="41">
        <v>4.1710890168449068E-2</v>
      </c>
      <c r="G30" s="51">
        <v>4.4239491495114969</v>
      </c>
      <c r="H30" s="88">
        <v>2.0798887249987836</v>
      </c>
      <c r="I30" s="12">
        <v>0.22851828638601948</v>
      </c>
      <c r="V30" s="38" t="s">
        <v>23</v>
      </c>
      <c r="W30" s="11">
        <f>C30/B30*100</f>
        <v>93.6487409149982</v>
      </c>
      <c r="X30" s="11">
        <f>D30/B30*100</f>
        <v>5.0378289158830398</v>
      </c>
      <c r="Y30" s="11">
        <f>E30/B30*100</f>
        <v>0.5947196406020312</v>
      </c>
      <c r="Z30" s="11">
        <f>F30/B30*100</f>
        <v>8.8719581421927096E-2</v>
      </c>
      <c r="AA30" s="51">
        <v>4.4239491495114969</v>
      </c>
      <c r="AB30" s="58">
        <f>SUM(W30:Z30)</f>
        <v>99.370009052905203</v>
      </c>
    </row>
    <row r="31" spans="1:28" ht="15.75" x14ac:dyDescent="0.25">
      <c r="A31" s="38" t="s">
        <v>35</v>
      </c>
      <c r="B31" s="49">
        <v>27.528300000000002</v>
      </c>
      <c r="C31" s="50">
        <v>25.384799999999998</v>
      </c>
      <c r="D31" s="50">
        <v>2.0256249999999998</v>
      </c>
      <c r="E31" s="41">
        <v>0.25369435068216323</v>
      </c>
      <c r="F31" s="41">
        <v>3.8539464375947526E-2</v>
      </c>
      <c r="G31" s="51">
        <v>2.7755520126882245</v>
      </c>
      <c r="H31" s="88">
        <v>0.76406228470885251</v>
      </c>
      <c r="I31" s="12">
        <v>0.22851828638601948</v>
      </c>
      <c r="V31" s="38" t="s">
        <v>35</v>
      </c>
      <c r="W31" s="11">
        <f t="shared" ref="W31:W52" si="0">C31/B31*100</f>
        <v>92.213467595165682</v>
      </c>
      <c r="X31" s="11">
        <f t="shared" ref="X31:X52" si="1">D31/B31*100</f>
        <v>7.3583366935117658</v>
      </c>
      <c r="Y31" s="11">
        <f t="shared" ref="Y31:Y52" si="2">E31/B31*100</f>
        <v>0.92157652554703051</v>
      </c>
      <c r="Z31" s="11">
        <f t="shared" ref="Z31:Z52" si="3">F31/B31*100</f>
        <v>0.1399994346761243</v>
      </c>
      <c r="AA31" s="51">
        <v>2.7755520126882245</v>
      </c>
      <c r="AB31" s="58">
        <f t="shared" ref="AB31:AB52" si="4">SUM(W31:Z31)</f>
        <v>100.63338024890059</v>
      </c>
    </row>
    <row r="32" spans="1:28" ht="15.75" x14ac:dyDescent="0.25">
      <c r="A32" s="38" t="s">
        <v>36</v>
      </c>
      <c r="B32" s="49">
        <v>14.5052</v>
      </c>
      <c r="C32" s="50">
        <v>13.639100000000001</v>
      </c>
      <c r="D32" s="50">
        <v>0.77839999999999998</v>
      </c>
      <c r="E32" s="41">
        <v>8.5453471812150295E-2</v>
      </c>
      <c r="F32" s="41">
        <v>1.3605092222723929E-2</v>
      </c>
      <c r="G32" s="51">
        <v>5.5875308025021084</v>
      </c>
      <c r="H32" s="88">
        <v>0.81048251796453585</v>
      </c>
      <c r="I32" s="12">
        <v>0.22851828638601948</v>
      </c>
      <c r="V32" s="38" t="s">
        <v>36</v>
      </c>
      <c r="W32" s="11">
        <f t="shared" si="0"/>
        <v>94.029037862283872</v>
      </c>
      <c r="X32" s="11">
        <f t="shared" si="1"/>
        <v>5.3663513774370575</v>
      </c>
      <c r="Y32" s="11">
        <f t="shared" si="2"/>
        <v>0.58912301665713196</v>
      </c>
      <c r="Z32" s="11">
        <f t="shared" si="3"/>
        <v>9.3794585546727566E-2</v>
      </c>
      <c r="AA32" s="51">
        <v>5.5875308025021084</v>
      </c>
      <c r="AB32" s="58">
        <f t="shared" si="4"/>
        <v>100.07830684192479</v>
      </c>
    </row>
    <row r="33" spans="1:28" ht="15.75" x14ac:dyDescent="0.25">
      <c r="A33" s="38" t="s">
        <v>24</v>
      </c>
      <c r="B33" s="39">
        <v>29.554200000000002</v>
      </c>
      <c r="C33" s="40">
        <v>27.388499999999997</v>
      </c>
      <c r="D33" s="40">
        <v>2.0897999999999999</v>
      </c>
      <c r="E33" s="41">
        <v>0.29239804470440822</v>
      </c>
      <c r="F33" s="41">
        <v>4.3790198454146709E-2</v>
      </c>
      <c r="G33" s="51">
        <v>3.6670713771013288</v>
      </c>
      <c r="H33" s="88">
        <v>1.0837736089312811</v>
      </c>
      <c r="I33" s="12">
        <v>0.22851828638601948</v>
      </c>
      <c r="V33" s="38" t="s">
        <v>24</v>
      </c>
      <c r="W33" s="11">
        <f t="shared" si="0"/>
        <v>92.672107517713201</v>
      </c>
      <c r="X33" s="11">
        <f t="shared" si="1"/>
        <v>7.0710761922163341</v>
      </c>
      <c r="Y33" s="11">
        <f t="shared" si="2"/>
        <v>0.98936206936546478</v>
      </c>
      <c r="Z33" s="11">
        <f t="shared" si="3"/>
        <v>0.14816912132335408</v>
      </c>
      <c r="AA33" s="51">
        <v>3.6670713771013288</v>
      </c>
      <c r="AB33" s="58">
        <f t="shared" si="4"/>
        <v>100.88071490061836</v>
      </c>
    </row>
    <row r="34" spans="1:28" ht="15.75" x14ac:dyDescent="0.25">
      <c r="A34" s="42" t="s">
        <v>25</v>
      </c>
      <c r="B34" s="39">
        <v>47.488500000000002</v>
      </c>
      <c r="C34" s="40">
        <v>45.276400000000002</v>
      </c>
      <c r="D34" s="40">
        <v>2.1161000000000003</v>
      </c>
      <c r="E34" s="41">
        <v>0.31304628367983878</v>
      </c>
      <c r="F34" s="41">
        <v>4.4134394092567426E-2</v>
      </c>
      <c r="G34" s="51">
        <v>4.0688932752810745</v>
      </c>
      <c r="H34" s="88">
        <v>1.9322563830318531</v>
      </c>
      <c r="I34" s="13">
        <v>-0.3027637470411495</v>
      </c>
      <c r="V34" s="42" t="s">
        <v>25</v>
      </c>
      <c r="W34" s="11">
        <f t="shared" si="0"/>
        <v>95.341819598429083</v>
      </c>
      <c r="X34" s="11">
        <f t="shared" si="1"/>
        <v>4.4560261958158289</v>
      </c>
      <c r="Y34" s="11">
        <f t="shared" si="2"/>
        <v>0.65920440460288021</v>
      </c>
      <c r="Z34" s="11">
        <f t="shared" si="3"/>
        <v>9.293701441942244E-2</v>
      </c>
      <c r="AA34" s="51">
        <v>4.0688932752810745</v>
      </c>
      <c r="AB34" s="58">
        <f t="shared" si="4"/>
        <v>100.5499872132672</v>
      </c>
    </row>
    <row r="35" spans="1:28" ht="15.75" x14ac:dyDescent="0.25">
      <c r="A35" s="42" t="s">
        <v>37</v>
      </c>
      <c r="B35" s="49">
        <v>71.694199999999995</v>
      </c>
      <c r="C35" s="50">
        <v>68.053600000000003</v>
      </c>
      <c r="D35" s="50">
        <v>3.5653000000000001</v>
      </c>
      <c r="E35" s="41">
        <v>0.50113894120439817</v>
      </c>
      <c r="F35" s="41">
        <v>7.4483302999129308E-2</v>
      </c>
      <c r="G35" s="51">
        <v>2.8847665461405576</v>
      </c>
      <c r="H35" s="88">
        <v>2.0682102971231036</v>
      </c>
      <c r="I35" s="13">
        <v>-0.3027637470411495</v>
      </c>
      <c r="V35" s="42" t="s">
        <v>37</v>
      </c>
      <c r="W35" s="11">
        <f t="shared" si="0"/>
        <v>94.92204390313303</v>
      </c>
      <c r="X35" s="11">
        <f t="shared" si="1"/>
        <v>4.9729266802614438</v>
      </c>
      <c r="Y35" s="11">
        <f t="shared" si="2"/>
        <v>0.69899509472788346</v>
      </c>
      <c r="Z35" s="11">
        <f t="shared" si="3"/>
        <v>0.10389027703653757</v>
      </c>
      <c r="AA35" s="51">
        <v>2.8847665461405576</v>
      </c>
      <c r="AB35" s="58">
        <f t="shared" si="4"/>
        <v>100.69785595515889</v>
      </c>
    </row>
    <row r="36" spans="1:28" ht="15.75" x14ac:dyDescent="0.25">
      <c r="A36" s="43" t="s">
        <v>38</v>
      </c>
      <c r="B36" s="49">
        <v>47.312199999999997</v>
      </c>
      <c r="C36" s="50">
        <v>43.554200000000002</v>
      </c>
      <c r="D36" s="50">
        <v>3.5529000000000002</v>
      </c>
      <c r="E36" s="41">
        <v>0.45355329537273337</v>
      </c>
      <c r="F36" s="41">
        <v>6.2409922115321627E-2</v>
      </c>
      <c r="G36" s="51">
        <v>3.1820376220683517</v>
      </c>
      <c r="H36" s="88">
        <v>1.5054920038282225</v>
      </c>
      <c r="I36" s="14">
        <v>-9.3318329100743891E-2</v>
      </c>
      <c r="V36" s="43" t="s">
        <v>38</v>
      </c>
      <c r="W36" s="11">
        <f t="shared" si="0"/>
        <v>92.057017006184466</v>
      </c>
      <c r="X36" s="11">
        <f t="shared" si="1"/>
        <v>7.5094795845469049</v>
      </c>
      <c r="Y36" s="11">
        <f t="shared" si="2"/>
        <v>0.95863919955684451</v>
      </c>
      <c r="Z36" s="11">
        <f t="shared" si="3"/>
        <v>0.13191084353575108</v>
      </c>
      <c r="AA36" s="51">
        <v>3.1820376220683517</v>
      </c>
      <c r="AB36" s="58">
        <f t="shared" si="4"/>
        <v>100.65704663382397</v>
      </c>
    </row>
    <row r="37" spans="1:28" ht="15.75" x14ac:dyDescent="0.25">
      <c r="A37" s="43" t="s">
        <v>26</v>
      </c>
      <c r="B37" s="39">
        <v>38.784700000000001</v>
      </c>
      <c r="C37" s="40">
        <v>36.733499999999999</v>
      </c>
      <c r="D37" s="40">
        <v>1.8083</v>
      </c>
      <c r="E37" s="44">
        <v>0.27205109449554804</v>
      </c>
      <c r="F37" s="44">
        <v>3.6471966156721894E-2</v>
      </c>
      <c r="G37" s="51">
        <v>4.7422386784391009</v>
      </c>
      <c r="H37" s="88">
        <v>1.8392630447165701</v>
      </c>
      <c r="I37" s="14">
        <v>-9.3318329100743891E-2</v>
      </c>
      <c r="V37" s="43" t="s">
        <v>26</v>
      </c>
      <c r="W37" s="11">
        <f t="shared" si="0"/>
        <v>94.711316575866249</v>
      </c>
      <c r="X37" s="11">
        <f t="shared" si="1"/>
        <v>4.6624055362037096</v>
      </c>
      <c r="Y37" s="11">
        <f t="shared" si="2"/>
        <v>0.70143921313184854</v>
      </c>
      <c r="Z37" s="11">
        <f t="shared" si="3"/>
        <v>9.4036994373353139E-2</v>
      </c>
      <c r="AA37" s="51">
        <v>4.7422386784391009</v>
      </c>
      <c r="AB37" s="58">
        <f t="shared" si="4"/>
        <v>100.16919831957516</v>
      </c>
    </row>
    <row r="38" spans="1:28" ht="15.75" x14ac:dyDescent="0.25">
      <c r="A38" s="45" t="s">
        <v>27</v>
      </c>
      <c r="B38" s="39">
        <v>54.746600000000001</v>
      </c>
      <c r="C38" s="40">
        <v>49.902200000000001</v>
      </c>
      <c r="D38" s="40">
        <v>4.6973000000000003</v>
      </c>
      <c r="E38" s="41">
        <v>0.55754949149693245</v>
      </c>
      <c r="F38" s="41">
        <v>8.8638710671560303E-2</v>
      </c>
      <c r="G38" s="51">
        <v>3.2623889240190871</v>
      </c>
      <c r="H38" s="88">
        <v>1.7860470146770338</v>
      </c>
      <c r="I38" s="15">
        <v>5.0766638815107075E-2</v>
      </c>
      <c r="V38" s="45" t="s">
        <v>27</v>
      </c>
      <c r="W38" s="11">
        <f t="shared" si="0"/>
        <v>91.151231309341583</v>
      </c>
      <c r="X38" s="11">
        <f t="shared" si="1"/>
        <v>8.5800762056456481</v>
      </c>
      <c r="Y38" s="11">
        <f t="shared" si="2"/>
        <v>1.0184184798634663</v>
      </c>
      <c r="Z38" s="11">
        <f t="shared" si="3"/>
        <v>0.16190724295492379</v>
      </c>
      <c r="AA38" s="51">
        <v>3.2623889240190871</v>
      </c>
      <c r="AB38" s="58">
        <f t="shared" si="4"/>
        <v>100.91163323780563</v>
      </c>
    </row>
    <row r="39" spans="1:28" ht="15.75" x14ac:dyDescent="0.25">
      <c r="A39" s="45" t="s">
        <v>39</v>
      </c>
      <c r="B39" s="49">
        <v>31.810600000000001</v>
      </c>
      <c r="C39" s="50">
        <v>29.5212</v>
      </c>
      <c r="D39" s="50">
        <v>2.1690999999999998</v>
      </c>
      <c r="E39" s="41">
        <v>0.23401260001928059</v>
      </c>
      <c r="F39" s="41">
        <v>3.5804203219897773E-2</v>
      </c>
      <c r="G39" s="51">
        <v>2.661482503449196</v>
      </c>
      <c r="H39" s="88">
        <v>0.84663355324221001</v>
      </c>
      <c r="I39" s="15">
        <v>5.0766638815107075E-2</v>
      </c>
      <c r="V39" s="45" t="s">
        <v>39</v>
      </c>
      <c r="W39" s="11">
        <f t="shared" si="0"/>
        <v>92.803027921510434</v>
      </c>
      <c r="X39" s="11">
        <f t="shared" si="1"/>
        <v>6.8187962503065007</v>
      </c>
      <c r="Y39" s="11">
        <f t="shared" si="2"/>
        <v>0.7356434648176412</v>
      </c>
      <c r="Z39" s="11">
        <f t="shared" si="3"/>
        <v>0.11255431591952925</v>
      </c>
      <c r="AA39" s="51">
        <v>2.661482503449196</v>
      </c>
      <c r="AB39" s="58">
        <f t="shared" si="4"/>
        <v>100.47002195255411</v>
      </c>
    </row>
    <row r="40" spans="1:28" ht="15.75" x14ac:dyDescent="0.25">
      <c r="A40" s="45" t="s">
        <v>40</v>
      </c>
      <c r="B40" s="49">
        <v>24.152100000000001</v>
      </c>
      <c r="C40" s="50">
        <v>22.049499999999998</v>
      </c>
      <c r="D40" s="50">
        <v>2.0576000000000003</v>
      </c>
      <c r="E40" s="41">
        <v>0.27897364763201327</v>
      </c>
      <c r="F40" s="41">
        <v>4.0140782403095307E-2</v>
      </c>
      <c r="G40" s="51">
        <v>5.8778139774147498</v>
      </c>
      <c r="H40" s="88">
        <v>1.419615509639188</v>
      </c>
      <c r="I40" s="15">
        <v>5.0766638815107075E-2</v>
      </c>
      <c r="V40" s="45" t="s">
        <v>40</v>
      </c>
      <c r="W40" s="11">
        <f t="shared" si="0"/>
        <v>91.294338794556168</v>
      </c>
      <c r="X40" s="11">
        <f t="shared" si="1"/>
        <v>8.5193420033868712</v>
      </c>
      <c r="Y40" s="11">
        <f t="shared" si="2"/>
        <v>1.1550699427048301</v>
      </c>
      <c r="Z40" s="11">
        <f t="shared" si="3"/>
        <v>0.16619996771748755</v>
      </c>
      <c r="AA40" s="51">
        <v>5.8778139774147498</v>
      </c>
      <c r="AB40" s="58">
        <f t="shared" si="4"/>
        <v>101.13495070836535</v>
      </c>
    </row>
    <row r="41" spans="1:28" ht="15.75" x14ac:dyDescent="0.25">
      <c r="A41" s="45" t="s">
        <v>28</v>
      </c>
      <c r="B41" s="39">
        <v>27.5703</v>
      </c>
      <c r="C41" s="40">
        <v>24.480800000000002</v>
      </c>
      <c r="D41" s="40">
        <v>2.8880999999999997</v>
      </c>
      <c r="E41" s="41">
        <v>0.3231506739181837</v>
      </c>
      <c r="F41" s="41">
        <v>4.7908079136123549E-2</v>
      </c>
      <c r="G41" s="51">
        <v>5.0456714649372758</v>
      </c>
      <c r="H41" s="88">
        <v>1.3911067598976019</v>
      </c>
      <c r="I41" s="15">
        <v>5.0766638815107075E-2</v>
      </c>
      <c r="V41" s="45" t="s">
        <v>28</v>
      </c>
      <c r="W41" s="11">
        <f t="shared" si="0"/>
        <v>88.794100898430557</v>
      </c>
      <c r="X41" s="11">
        <f t="shared" si="1"/>
        <v>10.475402879185209</v>
      </c>
      <c r="Y41" s="11">
        <f t="shared" si="2"/>
        <v>1.1720970534168424</v>
      </c>
      <c r="Z41" s="11">
        <f t="shared" si="3"/>
        <v>0.17376698525632131</v>
      </c>
      <c r="AA41" s="51">
        <v>5.0456714649372758</v>
      </c>
      <c r="AB41" s="58">
        <f t="shared" si="4"/>
        <v>100.61536781628894</v>
      </c>
    </row>
    <row r="42" spans="1:28" ht="15.75" x14ac:dyDescent="0.25">
      <c r="A42" s="46" t="s">
        <v>29</v>
      </c>
      <c r="B42" s="39">
        <v>63.384900000000002</v>
      </c>
      <c r="C42" s="40">
        <v>58.877499999999998</v>
      </c>
      <c r="D42" s="40">
        <v>4.4638000000000009</v>
      </c>
      <c r="E42" s="41">
        <v>0.54910414162951515</v>
      </c>
      <c r="F42" s="41">
        <v>8.0472158687084114E-2</v>
      </c>
      <c r="G42" s="51">
        <v>2.477530426605429</v>
      </c>
      <c r="H42" s="88">
        <v>1.5703801833734246</v>
      </c>
      <c r="I42" s="16">
        <v>-3.8520880931257544E-2</v>
      </c>
      <c r="V42" s="46" t="s">
        <v>29</v>
      </c>
      <c r="W42" s="11">
        <f t="shared" si="0"/>
        <v>92.888842610779534</v>
      </c>
      <c r="X42" s="11">
        <f t="shared" si="1"/>
        <v>7.0423712903230911</v>
      </c>
      <c r="Y42" s="11">
        <f t="shared" si="2"/>
        <v>0.8663011878689012</v>
      </c>
      <c r="Z42" s="11">
        <f t="shared" si="3"/>
        <v>0.12695793270492517</v>
      </c>
      <c r="AA42" s="51">
        <v>2.477530426605429</v>
      </c>
      <c r="AB42" s="58">
        <f t="shared" si="4"/>
        <v>100.92447302167645</v>
      </c>
    </row>
    <row r="43" spans="1:28" ht="15.75" x14ac:dyDescent="0.25">
      <c r="A43" s="46" t="s">
        <v>41</v>
      </c>
      <c r="B43" s="49">
        <v>62.840499999999999</v>
      </c>
      <c r="C43" s="50">
        <v>59.076099999999997</v>
      </c>
      <c r="D43" s="50">
        <v>3.7168999999999999</v>
      </c>
      <c r="E43" s="41">
        <v>0.51587058130731067</v>
      </c>
      <c r="F43" s="41">
        <v>8.0405754185244399E-2</v>
      </c>
      <c r="G43" s="51">
        <v>1.3274442882954836</v>
      </c>
      <c r="H43" s="88">
        <v>0.83417262798632341</v>
      </c>
      <c r="I43" s="16">
        <v>-3.8520880931257544E-2</v>
      </c>
      <c r="V43" s="46" t="s">
        <v>41</v>
      </c>
      <c r="W43" s="11">
        <f t="shared" si="0"/>
        <v>94.009595722503789</v>
      </c>
      <c r="X43" s="11">
        <f t="shared" si="1"/>
        <v>5.9148160819853439</v>
      </c>
      <c r="Y43" s="11">
        <f t="shared" si="2"/>
        <v>0.8209205549085552</v>
      </c>
      <c r="Z43" s="11">
        <f t="shared" si="3"/>
        <v>0.1279521235274137</v>
      </c>
      <c r="AA43" s="51">
        <v>1.3274442882954836</v>
      </c>
      <c r="AB43" s="58">
        <f t="shared" si="4"/>
        <v>100.8732844829251</v>
      </c>
    </row>
    <row r="44" spans="1:28" ht="15.75" x14ac:dyDescent="0.25">
      <c r="A44" s="46" t="s">
        <v>42</v>
      </c>
      <c r="B44" s="49">
        <v>29.180700000000002</v>
      </c>
      <c r="C44" s="50">
        <v>26.549900000000001</v>
      </c>
      <c r="D44" s="50">
        <v>2.5842999999999998</v>
      </c>
      <c r="E44" s="41">
        <v>0.30833826054297686</v>
      </c>
      <c r="F44" s="41">
        <v>4.3114347032943465E-2</v>
      </c>
      <c r="G44" s="51">
        <v>2.6441931444670419</v>
      </c>
      <c r="H44" s="88">
        <v>0.77159406890749405</v>
      </c>
      <c r="I44" s="16">
        <v>-3.8520880931257544E-2</v>
      </c>
      <c r="V44" s="46" t="s">
        <v>42</v>
      </c>
      <c r="W44" s="11">
        <f t="shared" si="0"/>
        <v>90.984452052212589</v>
      </c>
      <c r="X44" s="11">
        <f t="shared" si="1"/>
        <v>8.8561960473874848</v>
      </c>
      <c r="Y44" s="11">
        <f t="shared" si="2"/>
        <v>1.0566513501834325</v>
      </c>
      <c r="Z44" s="11">
        <f t="shared" si="3"/>
        <v>0.14774952976776931</v>
      </c>
      <c r="AA44" s="51">
        <v>2.6441931444670419</v>
      </c>
      <c r="AB44" s="58">
        <f t="shared" si="4"/>
        <v>101.04504897955127</v>
      </c>
    </row>
    <row r="45" spans="1:28" ht="15.75" x14ac:dyDescent="0.25">
      <c r="A45" s="46" t="s">
        <v>30</v>
      </c>
      <c r="B45" s="39">
        <v>31.8675</v>
      </c>
      <c r="C45" s="40">
        <v>30.0379</v>
      </c>
      <c r="D45" s="40">
        <v>1.6659000000000002</v>
      </c>
      <c r="E45" s="41">
        <v>0.26449829115393531</v>
      </c>
      <c r="F45" s="41">
        <v>3.7891311817970716E-2</v>
      </c>
      <c r="G45" s="51">
        <v>4.4216538213526935</v>
      </c>
      <c r="H45" s="88">
        <v>1.4090705315195695</v>
      </c>
      <c r="I45" s="16">
        <v>-3.8520880931257544E-2</v>
      </c>
      <c r="V45" s="46" t="s">
        <v>30</v>
      </c>
      <c r="W45" s="11">
        <f t="shared" si="0"/>
        <v>94.258727543735787</v>
      </c>
      <c r="X45" s="11">
        <f t="shared" si="1"/>
        <v>5.2275829606966351</v>
      </c>
      <c r="Y45" s="11">
        <f t="shared" si="2"/>
        <v>0.82999385315426466</v>
      </c>
      <c r="Z45" s="11">
        <f t="shared" si="3"/>
        <v>0.1189026808440283</v>
      </c>
      <c r="AA45" s="51">
        <v>4.4216538213526935</v>
      </c>
      <c r="AB45" s="58">
        <f t="shared" si="4"/>
        <v>100.43520703843072</v>
      </c>
    </row>
    <row r="46" spans="1:28" ht="15.75" x14ac:dyDescent="0.25">
      <c r="A46" s="47" t="s">
        <v>31</v>
      </c>
      <c r="B46" s="39">
        <v>21.8202</v>
      </c>
      <c r="C46" s="40">
        <v>20.923299999999998</v>
      </c>
      <c r="D46" s="40">
        <v>0.84810000000000008</v>
      </c>
      <c r="E46" s="41">
        <v>0.10085409817692768</v>
      </c>
      <c r="F46" s="41">
        <v>1.5334541243275554E-2</v>
      </c>
      <c r="G46" s="51">
        <v>1.1149139497983831</v>
      </c>
      <c r="H46" s="88">
        <v>0.2432764536739068</v>
      </c>
      <c r="I46" s="13">
        <v>-6.340384840026668E-2</v>
      </c>
      <c r="V46" s="47" t="s">
        <v>31</v>
      </c>
      <c r="W46" s="11">
        <f t="shared" si="0"/>
        <v>95.889588546392773</v>
      </c>
      <c r="X46" s="11">
        <f t="shared" si="1"/>
        <v>3.8867654741936377</v>
      </c>
      <c r="Y46" s="11">
        <f t="shared" si="2"/>
        <v>0.46220519599695548</v>
      </c>
      <c r="Z46" s="11">
        <f t="shared" si="3"/>
        <v>7.0276813426437684E-2</v>
      </c>
      <c r="AA46" s="51">
        <v>1.1149139497983831</v>
      </c>
      <c r="AB46" s="58">
        <f t="shared" si="4"/>
        <v>100.3088360300098</v>
      </c>
    </row>
    <row r="47" spans="1:28" ht="15.75" x14ac:dyDescent="0.25">
      <c r="A47" s="47" t="s">
        <v>43</v>
      </c>
      <c r="B47" s="49">
        <v>25.196200000000001</v>
      </c>
      <c r="C47" s="50">
        <v>23.637300000000003</v>
      </c>
      <c r="D47" s="50">
        <v>1.5417999999999998</v>
      </c>
      <c r="E47" s="41">
        <v>0.18477577915320148</v>
      </c>
      <c r="F47" s="41">
        <v>2.591160650709317E-2</v>
      </c>
      <c r="G47" s="51">
        <v>4.3730253169751769</v>
      </c>
      <c r="H47" s="88">
        <v>1.1018362049156996</v>
      </c>
      <c r="I47" s="13">
        <v>-6.340384840026668E-2</v>
      </c>
      <c r="V47" s="47" t="s">
        <v>43</v>
      </c>
      <c r="W47" s="11">
        <f t="shared" si="0"/>
        <v>93.81295592192474</v>
      </c>
      <c r="X47" s="11">
        <f t="shared" si="1"/>
        <v>6.1191767012486</v>
      </c>
      <c r="Y47" s="11">
        <f t="shared" si="2"/>
        <v>0.7333478030544347</v>
      </c>
      <c r="Z47" s="11">
        <f t="shared" si="3"/>
        <v>0.10283934286556373</v>
      </c>
      <c r="AA47" s="51">
        <v>4.3730253169751769</v>
      </c>
      <c r="AB47" s="58">
        <f t="shared" si="4"/>
        <v>100.76831976909334</v>
      </c>
    </row>
    <row r="48" spans="1:28" ht="15.75" x14ac:dyDescent="0.25">
      <c r="A48" s="47" t="s">
        <v>44</v>
      </c>
      <c r="B48" s="49">
        <v>14.8794</v>
      </c>
      <c r="C48" s="50">
        <v>13.130300000000002</v>
      </c>
      <c r="D48" s="50">
        <v>1.5490999999999999</v>
      </c>
      <c r="E48" s="41">
        <v>0.19187872286865068</v>
      </c>
      <c r="F48" s="41">
        <v>2.5502517341687181E-2</v>
      </c>
      <c r="G48" s="51">
        <v>6.0111679715407007</v>
      </c>
      <c r="H48" s="88">
        <v>0.89442572715742696</v>
      </c>
      <c r="I48" s="13">
        <v>-6.340384840026668E-2</v>
      </c>
      <c r="V48" s="47" t="s">
        <v>44</v>
      </c>
      <c r="W48" s="11">
        <f t="shared" si="0"/>
        <v>88.244821699799729</v>
      </c>
      <c r="X48" s="11">
        <f t="shared" si="1"/>
        <v>10.411038079492451</v>
      </c>
      <c r="Y48" s="11">
        <f t="shared" si="2"/>
        <v>1.2895595445290178</v>
      </c>
      <c r="Z48" s="11">
        <f t="shared" si="3"/>
        <v>0.17139479644130262</v>
      </c>
      <c r="AA48" s="51">
        <v>6.0111679715407007</v>
      </c>
      <c r="AB48" s="58">
        <f t="shared" si="4"/>
        <v>100.1168141202625</v>
      </c>
    </row>
    <row r="49" spans="1:28" ht="15.75" x14ac:dyDescent="0.25">
      <c r="A49" s="47" t="s">
        <v>32</v>
      </c>
      <c r="B49" s="39">
        <v>17.0562</v>
      </c>
      <c r="C49" s="40">
        <v>15.7163</v>
      </c>
      <c r="D49" s="40">
        <v>1.2909999999999999</v>
      </c>
      <c r="E49" s="41">
        <v>0.16554061049429994</v>
      </c>
      <c r="F49" s="41">
        <v>2.2172247789252614E-2</v>
      </c>
      <c r="G49" s="51">
        <v>4.3850557694204957</v>
      </c>
      <c r="H49" s="88">
        <v>0.7479238821438986</v>
      </c>
      <c r="I49" s="13">
        <v>-6.340384840026668E-2</v>
      </c>
      <c r="V49" s="47" t="s">
        <v>32</v>
      </c>
      <c r="W49" s="11">
        <f t="shared" si="0"/>
        <v>92.14420562610664</v>
      </c>
      <c r="X49" s="11">
        <f t="shared" si="1"/>
        <v>7.5690951091098828</v>
      </c>
      <c r="Y49" s="11">
        <f t="shared" si="2"/>
        <v>0.97055974070601858</v>
      </c>
      <c r="Z49" s="11">
        <f t="shared" si="3"/>
        <v>0.12999523803222648</v>
      </c>
      <c r="AA49" s="51">
        <v>4.3850557694204957</v>
      </c>
      <c r="AB49" s="58">
        <f t="shared" si="4"/>
        <v>100.81385571395477</v>
      </c>
    </row>
    <row r="50" spans="1:28" ht="15.75" x14ac:dyDescent="0.25">
      <c r="A50" s="48" t="s">
        <v>33</v>
      </c>
      <c r="B50" s="39">
        <v>23.997399999999999</v>
      </c>
      <c r="C50" s="40">
        <v>21.3203</v>
      </c>
      <c r="D50" s="40">
        <v>2.58</v>
      </c>
      <c r="E50" s="41">
        <v>0.35591082209558267</v>
      </c>
      <c r="F50" s="41">
        <v>4.9882130564802889E-2</v>
      </c>
      <c r="G50" s="51">
        <v>3.7976054649702036</v>
      </c>
      <c r="H50" s="88">
        <v>0.91132657385075955</v>
      </c>
      <c r="I50" s="17">
        <v>-3.2730377491297959E-2</v>
      </c>
      <c r="V50" s="48" t="s">
        <v>33</v>
      </c>
      <c r="W50" s="11">
        <f t="shared" si="0"/>
        <v>88.844208122546604</v>
      </c>
      <c r="X50" s="11">
        <f t="shared" si="1"/>
        <v>10.751164709510199</v>
      </c>
      <c r="Y50" s="11">
        <f t="shared" si="2"/>
        <v>1.4831224303282133</v>
      </c>
      <c r="Z50" s="11">
        <f t="shared" si="3"/>
        <v>0.20786472936569333</v>
      </c>
      <c r="AA50" s="51">
        <v>3.7976054649702036</v>
      </c>
      <c r="AB50" s="58">
        <f t="shared" si="4"/>
        <v>101.2863599917507</v>
      </c>
    </row>
    <row r="51" spans="1:28" ht="15.75" x14ac:dyDescent="0.25">
      <c r="A51" s="48" t="s">
        <v>45</v>
      </c>
      <c r="B51" s="49">
        <v>31.258299999999998</v>
      </c>
      <c r="C51" s="50">
        <v>29.733700000000002</v>
      </c>
      <c r="D51" s="50">
        <v>1.4417</v>
      </c>
      <c r="E51" s="41">
        <v>0.18388270662809969</v>
      </c>
      <c r="F51" s="41">
        <v>2.697574619976607E-2</v>
      </c>
      <c r="G51" s="51">
        <v>2.0339646184267695</v>
      </c>
      <c r="H51" s="88">
        <v>0.63578276232169484</v>
      </c>
      <c r="I51" s="17">
        <v>-3.2730377491297959E-2</v>
      </c>
      <c r="V51" s="48" t="s">
        <v>45</v>
      </c>
      <c r="W51" s="11">
        <f t="shared" si="0"/>
        <v>95.122575443962091</v>
      </c>
      <c r="X51" s="11">
        <f t="shared" si="1"/>
        <v>4.6122149956971423</v>
      </c>
      <c r="Y51" s="11">
        <f t="shared" si="2"/>
        <v>0.58826841711833244</v>
      </c>
      <c r="Z51" s="11">
        <f t="shared" si="3"/>
        <v>8.6299466700895666E-2</v>
      </c>
      <c r="AA51" s="51">
        <v>2.0339646184267695</v>
      </c>
      <c r="AB51" s="58">
        <f t="shared" si="4"/>
        <v>100.40935832347846</v>
      </c>
    </row>
    <row r="52" spans="1:28" ht="15.75" x14ac:dyDescent="0.25">
      <c r="A52" s="48" t="s">
        <v>34</v>
      </c>
      <c r="B52" s="39">
        <v>35.043199999999999</v>
      </c>
      <c r="C52" s="40">
        <v>33.042800000000007</v>
      </c>
      <c r="D52" s="40">
        <v>1.8968000000000003</v>
      </c>
      <c r="E52" s="41">
        <v>0.2526524510867873</v>
      </c>
      <c r="F52" s="41">
        <v>3.6906018418033447E-2</v>
      </c>
      <c r="G52" s="51">
        <v>3.7329401275632659</v>
      </c>
      <c r="H52" s="88">
        <v>1.3081416747822505</v>
      </c>
      <c r="I52" s="17">
        <v>-3.2730377491297959E-2</v>
      </c>
      <c r="V52" s="48" t="s">
        <v>34</v>
      </c>
      <c r="W52" s="11">
        <f t="shared" si="0"/>
        <v>94.291617203908345</v>
      </c>
      <c r="X52" s="11">
        <f t="shared" si="1"/>
        <v>5.412747694274497</v>
      </c>
      <c r="Y52" s="11">
        <f t="shared" si="2"/>
        <v>0.72097425773555868</v>
      </c>
      <c r="Z52" s="11">
        <f t="shared" si="3"/>
        <v>0.10531577714944253</v>
      </c>
      <c r="AA52" s="51">
        <v>3.7329401275632659</v>
      </c>
      <c r="AB52" s="58">
        <f t="shared" si="4"/>
        <v>100.53065493306785</v>
      </c>
    </row>
    <row r="54" spans="1:28" x14ac:dyDescent="0.25">
      <c r="F54" t="s">
        <v>54</v>
      </c>
      <c r="G54" s="60">
        <f>AVERAGE(G30:G52)</f>
        <v>3.6738648362160076</v>
      </c>
    </row>
    <row r="55" spans="1:28" ht="15.75" x14ac:dyDescent="0.25">
      <c r="V55" s="9" t="s">
        <v>52</v>
      </c>
      <c r="W55" s="36" t="s">
        <v>48</v>
      </c>
      <c r="X55" s="36" t="s">
        <v>49</v>
      </c>
      <c r="Y55" s="37" t="s">
        <v>50</v>
      </c>
      <c r="Z55" s="37" t="s">
        <v>51</v>
      </c>
      <c r="AA55" s="52" t="s">
        <v>46</v>
      </c>
    </row>
    <row r="56" spans="1:28" ht="15.75" x14ac:dyDescent="0.25">
      <c r="V56" s="38" t="s">
        <v>23</v>
      </c>
      <c r="W56" s="59">
        <f>C58/B58*100</f>
        <v>50.776829343182243</v>
      </c>
      <c r="X56" s="59">
        <f>D58/B58*100</f>
        <v>38.329766698152611</v>
      </c>
      <c r="Y56" s="59">
        <f>E58/B58*100</f>
        <v>12.182646150664771</v>
      </c>
      <c r="Z56" s="59">
        <f>F58/B58*100</f>
        <v>1.7818282461582982</v>
      </c>
      <c r="AA56" s="57">
        <v>24.986772075072381</v>
      </c>
      <c r="AB56" s="58">
        <f>SUM(W56:Z56)</f>
        <v>103.07107043815792</v>
      </c>
    </row>
    <row r="57" spans="1:28" ht="15.75" x14ac:dyDescent="0.25">
      <c r="A57" s="9" t="s">
        <v>52</v>
      </c>
      <c r="B57" s="35" t="s">
        <v>18</v>
      </c>
      <c r="C57" s="42" t="s">
        <v>19</v>
      </c>
      <c r="D57" s="36" t="s">
        <v>20</v>
      </c>
      <c r="E57" s="36" t="s">
        <v>21</v>
      </c>
      <c r="F57" s="36" t="s">
        <v>22</v>
      </c>
      <c r="G57" s="52" t="s">
        <v>46</v>
      </c>
      <c r="H57" s="84" t="s">
        <v>70</v>
      </c>
      <c r="I57" s="1" t="s">
        <v>14</v>
      </c>
      <c r="V57" s="38" t="s">
        <v>35</v>
      </c>
      <c r="W57" s="59">
        <f t="shared" ref="W57:W77" si="5">C59/B59*100</f>
        <v>46.968615696909154</v>
      </c>
      <c r="X57" s="59">
        <f t="shared" ref="X57:X77" si="6">D59/B59*100</f>
        <v>38.723418535384205</v>
      </c>
      <c r="Y57" s="59">
        <f t="shared" ref="Y57:Y77" si="7">E59/B59*100</f>
        <v>13.00589472645639</v>
      </c>
      <c r="Z57" s="59">
        <f t="shared" ref="Z57:Z77" si="8">F59/B59*100</f>
        <v>1.9014087765182386</v>
      </c>
      <c r="AA57" s="57">
        <v>33.109926250747364</v>
      </c>
      <c r="AB57" s="58">
        <f t="shared" ref="AB57:AB77" si="9">SUM(W57:Z57)</f>
        <v>100.59933773526799</v>
      </c>
    </row>
    <row r="58" spans="1:28" ht="15.75" x14ac:dyDescent="0.25">
      <c r="A58" s="38" t="s">
        <v>23</v>
      </c>
      <c r="B58" s="39">
        <v>11.398899999999999</v>
      </c>
      <c r="C58" s="53">
        <v>5.7880000000000003</v>
      </c>
      <c r="D58" s="55">
        <v>4.3691717761557181</v>
      </c>
      <c r="E58" s="55">
        <v>1.3886876520681266</v>
      </c>
      <c r="F58" s="55">
        <v>0.20310881995133825</v>
      </c>
      <c r="G58" s="57">
        <v>24.986772075072381</v>
      </c>
      <c r="H58" s="89">
        <v>2.8482171620654255</v>
      </c>
      <c r="I58" s="21">
        <v>-0.10058679002726996</v>
      </c>
      <c r="V58" s="38" t="s">
        <v>36</v>
      </c>
      <c r="W58" s="59">
        <f t="shared" si="5"/>
        <v>50.615390185618779</v>
      </c>
      <c r="X58" s="59">
        <f t="shared" si="6"/>
        <v>34.5265464037466</v>
      </c>
      <c r="Y58" s="59">
        <f t="shared" si="7"/>
        <v>16.828240813727717</v>
      </c>
      <c r="Z58" s="59">
        <f t="shared" si="8"/>
        <v>2.1769090587525683</v>
      </c>
      <c r="AA58" s="57">
        <v>29.447921115671104</v>
      </c>
      <c r="AB58" s="58">
        <f t="shared" si="9"/>
        <v>104.14708646184566</v>
      </c>
    </row>
    <row r="59" spans="1:28" ht="15.75" x14ac:dyDescent="0.25">
      <c r="A59" s="38" t="s">
        <v>35</v>
      </c>
      <c r="B59" s="49">
        <v>12.6114</v>
      </c>
      <c r="C59" s="54">
        <v>5.9234000000000009</v>
      </c>
      <c r="D59" s="55">
        <v>4.8835652051714433</v>
      </c>
      <c r="E59" s="55">
        <v>1.640225407532321</v>
      </c>
      <c r="F59" s="55">
        <v>0.23979426644182111</v>
      </c>
      <c r="G59" s="57">
        <v>33.109926250747364</v>
      </c>
      <c r="H59" s="89">
        <v>4.1756252391867532</v>
      </c>
      <c r="I59" s="21">
        <v>-0.10058679002726996</v>
      </c>
      <c r="V59" s="38" t="s">
        <v>24</v>
      </c>
      <c r="W59" s="59">
        <f t="shared" si="5"/>
        <v>36.411702502643642</v>
      </c>
      <c r="X59" s="59">
        <f t="shared" si="6"/>
        <v>46.002318787605745</v>
      </c>
      <c r="Y59" s="59">
        <f t="shared" si="7"/>
        <v>20.859656819375026</v>
      </c>
      <c r="Z59" s="59">
        <f t="shared" si="8"/>
        <v>2.9101331664942789</v>
      </c>
      <c r="AA59" s="57">
        <v>25.494608716071966</v>
      </c>
      <c r="AB59" s="58">
        <f t="shared" si="9"/>
        <v>106.1838112761187</v>
      </c>
    </row>
    <row r="60" spans="1:28" ht="15.75" x14ac:dyDescent="0.25">
      <c r="A60" s="38" t="s">
        <v>36</v>
      </c>
      <c r="B60" s="49">
        <v>16.5716</v>
      </c>
      <c r="C60" s="54">
        <v>8.3877800000000011</v>
      </c>
      <c r="D60" s="55">
        <v>5.7216011638432711</v>
      </c>
      <c r="E60" s="55">
        <v>2.7887087546877027</v>
      </c>
      <c r="F60" s="55">
        <v>0.3607486615802406</v>
      </c>
      <c r="G60" s="57">
        <v>29.447921115671104</v>
      </c>
      <c r="H60" s="89">
        <v>4.8799916956045521</v>
      </c>
      <c r="I60" s="21">
        <v>-0.10058679002726996</v>
      </c>
      <c r="V60" s="42" t="s">
        <v>25</v>
      </c>
      <c r="W60" s="59">
        <f t="shared" si="5"/>
        <v>58.360830745341616</v>
      </c>
      <c r="X60" s="59">
        <f t="shared" si="6"/>
        <v>32.124171760669718</v>
      </c>
      <c r="Y60" s="59">
        <f t="shared" si="7"/>
        <v>11.907795934566186</v>
      </c>
      <c r="Z60" s="59">
        <f t="shared" si="8"/>
        <v>1.8151890433457127</v>
      </c>
      <c r="AA60" s="57">
        <v>23.540174662685427</v>
      </c>
      <c r="AB60" s="58">
        <f t="shared" si="9"/>
        <v>104.20798748392323</v>
      </c>
    </row>
    <row r="61" spans="1:28" ht="15.75" x14ac:dyDescent="0.25">
      <c r="A61" s="38" t="s">
        <v>24</v>
      </c>
      <c r="B61" s="39">
        <v>8.5109999999999992</v>
      </c>
      <c r="C61" s="54">
        <v>3.0990000000000002</v>
      </c>
      <c r="D61" s="55">
        <v>3.9152573520131244</v>
      </c>
      <c r="E61" s="55">
        <v>1.7753653918970083</v>
      </c>
      <c r="F61" s="55">
        <v>0.24768143380032806</v>
      </c>
      <c r="G61" s="57">
        <v>25.494608716071966</v>
      </c>
      <c r="H61" s="89">
        <v>2.1698461478248849</v>
      </c>
      <c r="I61" s="21">
        <v>-0.10058679002726996</v>
      </c>
      <c r="V61" s="42" t="s">
        <v>37</v>
      </c>
      <c r="W61" s="59">
        <f t="shared" si="5"/>
        <v>66.285431119920716</v>
      </c>
      <c r="X61" s="59">
        <f t="shared" si="6"/>
        <v>23.679520186598285</v>
      </c>
      <c r="Y61" s="59">
        <f t="shared" si="7"/>
        <v>11.123789920352205</v>
      </c>
      <c r="Z61" s="59">
        <f t="shared" si="8"/>
        <v>1.5512687080516916</v>
      </c>
      <c r="AA61" s="57">
        <v>11.285894650302458</v>
      </c>
      <c r="AB61" s="58">
        <f t="shared" si="9"/>
        <v>102.6400099349229</v>
      </c>
    </row>
    <row r="62" spans="1:28" ht="15.75" x14ac:dyDescent="0.25">
      <c r="A62" s="42" t="s">
        <v>25</v>
      </c>
      <c r="B62" s="39">
        <v>10.304</v>
      </c>
      <c r="C62" s="54">
        <v>6.0135000000000005</v>
      </c>
      <c r="D62" s="55">
        <v>3.3100746582194081</v>
      </c>
      <c r="E62" s="55">
        <v>1.2269792930976999</v>
      </c>
      <c r="F62" s="55">
        <v>0.18703707902634226</v>
      </c>
      <c r="G62" s="57">
        <v>23.540174662685427</v>
      </c>
      <c r="H62" s="89">
        <v>2.4255795972431065</v>
      </c>
      <c r="I62" s="22">
        <v>-0.32001589401318453</v>
      </c>
      <c r="V62" s="43" t="s">
        <v>38</v>
      </c>
      <c r="W62" s="59">
        <f t="shared" si="5"/>
        <v>49.159817942578563</v>
      </c>
      <c r="X62" s="59">
        <f t="shared" si="6"/>
        <v>20.405454980173946</v>
      </c>
      <c r="Y62" s="59">
        <f t="shared" si="7"/>
        <v>31.284510581501813</v>
      </c>
      <c r="Z62" s="59">
        <f t="shared" si="8"/>
        <v>3.7573783957827378</v>
      </c>
      <c r="AA62" s="57">
        <v>9.71413479556821</v>
      </c>
      <c r="AB62" s="58">
        <f t="shared" si="9"/>
        <v>104.60716190003707</v>
      </c>
    </row>
    <row r="63" spans="1:28" ht="15.75" x14ac:dyDescent="0.25">
      <c r="A63" s="42" t="s">
        <v>37</v>
      </c>
      <c r="B63" s="49">
        <v>15.135</v>
      </c>
      <c r="C63" s="54">
        <v>10.032299999999999</v>
      </c>
      <c r="D63" s="55">
        <v>3.5838953802416502</v>
      </c>
      <c r="E63" s="55">
        <v>1.6835856044453064</v>
      </c>
      <c r="F63" s="55">
        <v>0.23478451896362351</v>
      </c>
      <c r="G63" s="57">
        <v>11.285894650302458</v>
      </c>
      <c r="H63" s="89">
        <v>1.708120155323277</v>
      </c>
      <c r="I63" s="22">
        <v>-0.32001589401318453</v>
      </c>
      <c r="V63" s="43" t="s">
        <v>26</v>
      </c>
      <c r="W63" s="59">
        <f t="shared" si="5"/>
        <v>60.48209123781303</v>
      </c>
      <c r="X63" s="59">
        <f t="shared" si="6"/>
        <v>27.148108269349702</v>
      </c>
      <c r="Y63" s="59">
        <f t="shared" si="7"/>
        <v>12.628505388122866</v>
      </c>
      <c r="Z63" s="59">
        <f t="shared" si="8"/>
        <v>1.8831517053178186</v>
      </c>
      <c r="AA63" s="57">
        <v>22.88531964015602</v>
      </c>
      <c r="AB63" s="58">
        <f t="shared" si="9"/>
        <v>102.1418566006034</v>
      </c>
    </row>
    <row r="64" spans="1:28" ht="15.75" x14ac:dyDescent="0.25">
      <c r="A64" s="43" t="s">
        <v>38</v>
      </c>
      <c r="B64" s="49">
        <v>4.6359000000000004</v>
      </c>
      <c r="C64" s="54">
        <v>2.2789999999999999</v>
      </c>
      <c r="D64" s="55">
        <v>0.94597648742588403</v>
      </c>
      <c r="E64" s="55">
        <v>1.4503186260478427</v>
      </c>
      <c r="F64" s="55">
        <v>0.17418830505009195</v>
      </c>
      <c r="G64" s="57">
        <v>9.71413479556821</v>
      </c>
      <c r="H64" s="89">
        <v>0.45033757498774668</v>
      </c>
      <c r="I64" s="82">
        <v>-0.3029856615539851</v>
      </c>
      <c r="V64" s="45" t="s">
        <v>27</v>
      </c>
      <c r="W64" s="59">
        <f t="shared" si="5"/>
        <v>59.687790169433988</v>
      </c>
      <c r="X64" s="59">
        <f t="shared" si="6"/>
        <v>25.841063783561296</v>
      </c>
      <c r="Y64" s="59">
        <f t="shared" si="7"/>
        <v>16.320671863301872</v>
      </c>
      <c r="Z64" s="59">
        <f t="shared" si="8"/>
        <v>2.2906206123932451</v>
      </c>
      <c r="AA64" s="57">
        <v>24.619209039547947</v>
      </c>
      <c r="AB64" s="58">
        <f t="shared" si="9"/>
        <v>104.1401464286904</v>
      </c>
    </row>
    <row r="65" spans="1:28" ht="15.75" x14ac:dyDescent="0.25">
      <c r="A65" s="43" t="s">
        <v>26</v>
      </c>
      <c r="B65" s="39">
        <v>19.3034</v>
      </c>
      <c r="C65" s="54">
        <v>11.6751</v>
      </c>
      <c r="D65" s="55">
        <v>5.2405079316656504</v>
      </c>
      <c r="E65" s="55">
        <v>2.4377309090909089</v>
      </c>
      <c r="F65" s="55">
        <v>0.3635123062843198</v>
      </c>
      <c r="G65" s="57">
        <v>22.88531964015602</v>
      </c>
      <c r="H65" s="89">
        <v>4.4176447914178771</v>
      </c>
      <c r="I65" s="82">
        <v>-0.3029856615539851</v>
      </c>
      <c r="V65" s="45" t="s">
        <v>39</v>
      </c>
      <c r="W65" s="59">
        <f t="shared" si="5"/>
        <v>53.965164278283041</v>
      </c>
      <c r="X65" s="59">
        <f t="shared" si="6"/>
        <v>28.487732230500136</v>
      </c>
      <c r="Y65" s="59">
        <f t="shared" si="7"/>
        <v>17.169433274571244</v>
      </c>
      <c r="Z65" s="59">
        <f t="shared" si="8"/>
        <v>2.4200657898297999</v>
      </c>
      <c r="AA65" s="57">
        <v>8.0442355756705073</v>
      </c>
      <c r="AB65" s="58">
        <f t="shared" si="9"/>
        <v>102.04239557318422</v>
      </c>
    </row>
    <row r="66" spans="1:28" ht="15.75" x14ac:dyDescent="0.25">
      <c r="A66" s="45" t="s">
        <v>27</v>
      </c>
      <c r="B66" s="39">
        <v>20.031400000000001</v>
      </c>
      <c r="C66" s="54">
        <v>11.956300000000001</v>
      </c>
      <c r="D66" s="55">
        <v>5.1763268507402982</v>
      </c>
      <c r="E66" s="55">
        <v>3.2692590636254515</v>
      </c>
      <c r="F66" s="55">
        <v>0.45884337735094055</v>
      </c>
      <c r="G66" s="57">
        <v>24.619209039547947</v>
      </c>
      <c r="H66" s="89">
        <v>4.9315722395480073</v>
      </c>
      <c r="I66" s="23">
        <v>0.11743877238132332</v>
      </c>
      <c r="V66" s="45" t="s">
        <v>40</v>
      </c>
      <c r="W66" s="59">
        <f t="shared" si="5"/>
        <v>45.493162489880838</v>
      </c>
      <c r="X66" s="59">
        <f t="shared" si="6"/>
        <v>31.709224184793328</v>
      </c>
      <c r="Y66" s="59">
        <f t="shared" si="7"/>
        <v>22.153094826004128</v>
      </c>
      <c r="Z66" s="59">
        <f t="shared" si="8"/>
        <v>4.0629055276982431</v>
      </c>
      <c r="AA66" s="57">
        <v>18.697381077516813</v>
      </c>
      <c r="AB66" s="58">
        <f t="shared" si="9"/>
        <v>103.41838702837653</v>
      </c>
    </row>
    <row r="67" spans="1:28" ht="15.75" x14ac:dyDescent="0.25">
      <c r="A67" s="45" t="s">
        <v>39</v>
      </c>
      <c r="B67" s="49">
        <v>14.8985</v>
      </c>
      <c r="C67" s="54">
        <v>8.0399999999999991</v>
      </c>
      <c r="D67" s="56">
        <v>4.2442447863610626</v>
      </c>
      <c r="E67" s="56">
        <v>2.557988016411997</v>
      </c>
      <c r="F67" s="56">
        <v>0.36055350169779277</v>
      </c>
      <c r="G67" s="57">
        <v>8.0442355756705073</v>
      </c>
      <c r="H67" s="89">
        <v>1.1984704372412707</v>
      </c>
      <c r="I67" s="23">
        <v>0.11743877238132332</v>
      </c>
      <c r="V67" s="45" t="s">
        <v>28</v>
      </c>
      <c r="W67" s="59">
        <f t="shared" si="5"/>
        <v>68.574726452539963</v>
      </c>
      <c r="X67" s="59">
        <f t="shared" si="6"/>
        <v>21.756208534360894</v>
      </c>
      <c r="Y67" s="59">
        <f t="shared" si="7"/>
        <v>9.25653650279021</v>
      </c>
      <c r="Z67" s="59">
        <f t="shared" si="8"/>
        <v>3.1427029446634029</v>
      </c>
      <c r="AA67" s="57">
        <v>3.6403145586210917</v>
      </c>
      <c r="AB67" s="58">
        <f t="shared" si="9"/>
        <v>102.73017443435447</v>
      </c>
    </row>
    <row r="68" spans="1:28" ht="15.75" x14ac:dyDescent="0.25">
      <c r="A68" s="45" t="s">
        <v>40</v>
      </c>
      <c r="B68" s="49">
        <v>11.488099999999999</v>
      </c>
      <c r="C68" s="54">
        <v>5.2263000000000002</v>
      </c>
      <c r="D68" s="56">
        <v>3.6427873835732418</v>
      </c>
      <c r="E68" s="56">
        <v>2.5449696867061804</v>
      </c>
      <c r="F68" s="56">
        <v>0.46675064992750182</v>
      </c>
      <c r="G68" s="57">
        <v>18.697381077516813</v>
      </c>
      <c r="H68" s="89">
        <v>2.1479738355662086</v>
      </c>
      <c r="I68" s="23">
        <v>0.11743877238132332</v>
      </c>
      <c r="V68" s="46" t="s">
        <v>41</v>
      </c>
      <c r="W68" s="59">
        <f t="shared" si="5"/>
        <v>62.647735385103523</v>
      </c>
      <c r="X68" s="59">
        <f t="shared" si="6"/>
        <v>24.532655148388166</v>
      </c>
      <c r="Y68" s="59">
        <f t="shared" si="7"/>
        <v>14.494566939312087</v>
      </c>
      <c r="Z68" s="59">
        <f t="shared" si="8"/>
        <v>2.2222333290934282</v>
      </c>
      <c r="AA68" s="57">
        <v>10.31214421915047</v>
      </c>
      <c r="AB68" s="58">
        <f t="shared" si="9"/>
        <v>103.89719080189721</v>
      </c>
    </row>
    <row r="69" spans="1:28" ht="15.75" x14ac:dyDescent="0.25">
      <c r="A69" s="45" t="s">
        <v>28</v>
      </c>
      <c r="B69" s="39">
        <v>16.980599999999999</v>
      </c>
      <c r="C69" s="54">
        <v>11.644400000000001</v>
      </c>
      <c r="D69" s="56">
        <v>3.6943347463856857</v>
      </c>
      <c r="E69" s="56">
        <v>1.5718154373927942</v>
      </c>
      <c r="F69" s="56">
        <v>0.53364981622151375</v>
      </c>
      <c r="G69" s="57">
        <v>3.6403145586210917</v>
      </c>
      <c r="H69" s="89">
        <v>0.61814725394121306</v>
      </c>
      <c r="I69" s="23">
        <v>0.11743877238132332</v>
      </c>
      <c r="V69" s="46" t="s">
        <v>42</v>
      </c>
      <c r="W69" s="59">
        <f t="shared" si="5"/>
        <v>39.51309588544499</v>
      </c>
      <c r="X69" s="59">
        <f t="shared" si="6"/>
        <v>40.349775902916015</v>
      </c>
      <c r="Y69" s="59">
        <f t="shared" si="7"/>
        <v>19.99421731308674</v>
      </c>
      <c r="Z69" s="59">
        <f t="shared" si="8"/>
        <v>3.1775090050057528</v>
      </c>
      <c r="AA69" s="57">
        <v>21.474368315215646</v>
      </c>
      <c r="AB69" s="58">
        <f t="shared" si="9"/>
        <v>103.0345981064535</v>
      </c>
    </row>
    <row r="70" spans="1:28" ht="15.75" x14ac:dyDescent="0.25">
      <c r="A70" s="46" t="s">
        <v>41</v>
      </c>
      <c r="B70" s="49">
        <v>17.649799999999999</v>
      </c>
      <c r="C70" s="54">
        <v>11.0572</v>
      </c>
      <c r="D70" s="56">
        <v>4.3299645683802144</v>
      </c>
      <c r="E70" s="56">
        <v>2.5582620756547048</v>
      </c>
      <c r="F70" s="56">
        <v>0.39221973811833188</v>
      </c>
      <c r="G70" s="57">
        <v>10.31214421915047</v>
      </c>
      <c r="H70" s="89">
        <v>1.8200728303916196</v>
      </c>
      <c r="I70" s="16">
        <v>-4.5718099286610456E-2</v>
      </c>
      <c r="V70" s="46" t="s">
        <v>30</v>
      </c>
      <c r="W70" s="59">
        <f t="shared" si="5"/>
        <v>71.662825681249132</v>
      </c>
      <c r="X70" s="59">
        <f t="shared" si="6"/>
        <v>18.766400612276669</v>
      </c>
      <c r="Y70" s="59">
        <f t="shared" si="7"/>
        <v>10.278417296476626</v>
      </c>
      <c r="Z70" s="59">
        <f t="shared" si="8"/>
        <v>1.5623194290644471</v>
      </c>
      <c r="AA70" s="57">
        <v>6.672019746918191</v>
      </c>
      <c r="AB70" s="58">
        <f t="shared" si="9"/>
        <v>102.26996301906686</v>
      </c>
    </row>
    <row r="71" spans="1:28" ht="15.75" x14ac:dyDescent="0.25">
      <c r="A71" s="46" t="s">
        <v>42</v>
      </c>
      <c r="B71" s="49">
        <v>8.8271999999999995</v>
      </c>
      <c r="C71" s="54">
        <v>3.4878999999999998</v>
      </c>
      <c r="D71" s="56">
        <v>3.561755418502202</v>
      </c>
      <c r="E71" s="56">
        <v>1.7649295506607927</v>
      </c>
      <c r="F71" s="56">
        <v>0.28048507488986779</v>
      </c>
      <c r="G71" s="57">
        <v>21.474368315215646</v>
      </c>
      <c r="H71" s="89">
        <v>1.8955854399207155</v>
      </c>
      <c r="I71" s="16">
        <v>-4.5718099286610456E-2</v>
      </c>
      <c r="V71" s="47" t="s">
        <v>31</v>
      </c>
      <c r="W71" s="59">
        <f t="shared" si="5"/>
        <v>59.477175307405894</v>
      </c>
      <c r="X71" s="59">
        <f t="shared" si="6"/>
        <v>26.292377451572495</v>
      </c>
      <c r="Y71" s="59">
        <f t="shared" si="7"/>
        <v>15.248076295904472</v>
      </c>
      <c r="Z71" s="59">
        <f t="shared" si="8"/>
        <v>2.1752300300117122</v>
      </c>
      <c r="AA71" s="57">
        <v>14.312037622727628</v>
      </c>
      <c r="AB71" s="58">
        <f t="shared" si="9"/>
        <v>103.19285908489458</v>
      </c>
    </row>
    <row r="72" spans="1:28" ht="15.75" x14ac:dyDescent="0.25">
      <c r="A72" s="46" t="s">
        <v>30</v>
      </c>
      <c r="B72" s="39">
        <v>15.056900000000001</v>
      </c>
      <c r="C72" s="54">
        <v>10.7902</v>
      </c>
      <c r="D72" s="56">
        <v>2.8256381737898861</v>
      </c>
      <c r="E72" s="56">
        <v>1.5476110139131891</v>
      </c>
      <c r="F72" s="56">
        <v>0.23523687411480473</v>
      </c>
      <c r="G72" s="57">
        <v>6.672019746918191</v>
      </c>
      <c r="H72" s="89">
        <v>1.0045993412737253</v>
      </c>
      <c r="I72" s="16">
        <v>-4.5718099286610456E-2</v>
      </c>
      <c r="V72" s="47" t="s">
        <v>43</v>
      </c>
      <c r="W72" s="59">
        <f t="shared" si="5"/>
        <v>43.091049135570856</v>
      </c>
      <c r="X72" s="59">
        <f t="shared" si="6"/>
        <v>40.956076143957446</v>
      </c>
      <c r="Y72" s="59">
        <f t="shared" si="7"/>
        <v>14.231866006292588</v>
      </c>
      <c r="Z72" s="59">
        <f t="shared" si="8"/>
        <v>2.267821111007239</v>
      </c>
      <c r="AA72" s="57">
        <v>22.158816133088362</v>
      </c>
      <c r="AB72" s="58">
        <f t="shared" si="9"/>
        <v>100.54681239682813</v>
      </c>
    </row>
    <row r="73" spans="1:28" ht="15.75" x14ac:dyDescent="0.25">
      <c r="A73" s="47" t="s">
        <v>31</v>
      </c>
      <c r="B73" s="39">
        <v>12.7844</v>
      </c>
      <c r="C73" s="54">
        <v>7.6037999999999997</v>
      </c>
      <c r="D73" s="56">
        <v>3.3613227029188342</v>
      </c>
      <c r="E73" s="56">
        <v>1.9493750659736113</v>
      </c>
      <c r="F73" s="56">
        <v>0.27809010795681738</v>
      </c>
      <c r="G73" s="57">
        <v>14.312037622727628</v>
      </c>
      <c r="H73" s="89">
        <v>1.8297081378399909</v>
      </c>
      <c r="I73" s="22">
        <v>-0.11251612892623995</v>
      </c>
      <c r="V73" s="47" t="s">
        <v>44</v>
      </c>
      <c r="W73" s="59">
        <f t="shared" si="5"/>
        <v>33.099669148056243</v>
      </c>
      <c r="X73" s="59">
        <f t="shared" si="6"/>
        <v>40.819166080420658</v>
      </c>
      <c r="Y73" s="59">
        <f t="shared" si="7"/>
        <v>25.659702071851786</v>
      </c>
      <c r="Z73" s="59">
        <f t="shared" si="8"/>
        <v>4.8561903074044546</v>
      </c>
      <c r="AA73" s="57">
        <v>10.746944131596139</v>
      </c>
      <c r="AB73" s="58">
        <f t="shared" si="9"/>
        <v>104.43472760773314</v>
      </c>
    </row>
    <row r="74" spans="1:28" ht="15.75" x14ac:dyDescent="0.25">
      <c r="A74" s="47" t="s">
        <v>43</v>
      </c>
      <c r="B74" s="49">
        <v>13.1127</v>
      </c>
      <c r="C74" s="54">
        <v>5.6504000000000003</v>
      </c>
      <c r="D74" s="56">
        <v>5.3704473965287081</v>
      </c>
      <c r="E74" s="56">
        <v>1.866181893807128</v>
      </c>
      <c r="F74" s="56">
        <v>0.29737257882304624</v>
      </c>
      <c r="G74" s="57">
        <v>22.158816133088362</v>
      </c>
      <c r="H74" s="89">
        <v>2.9056190830834776</v>
      </c>
      <c r="I74" s="22">
        <v>-0.11251612892623995</v>
      </c>
      <c r="V74" s="47" t="s">
        <v>32</v>
      </c>
      <c r="W74" s="59">
        <f t="shared" si="5"/>
        <v>46.999590140879029</v>
      </c>
      <c r="X74" s="59">
        <f t="shared" si="6"/>
        <v>33.67858988677142</v>
      </c>
      <c r="Y74" s="59">
        <f t="shared" si="7"/>
        <v>20.691323416714365</v>
      </c>
      <c r="Z74" s="59">
        <f t="shared" si="8"/>
        <v>2.8922952985750818</v>
      </c>
      <c r="AA74" s="57">
        <v>27.635177782453074</v>
      </c>
      <c r="AB74" s="58">
        <f t="shared" si="9"/>
        <v>104.2617987429399</v>
      </c>
    </row>
    <row r="75" spans="1:28" ht="15.75" x14ac:dyDescent="0.25">
      <c r="A75" s="47" t="s">
        <v>44</v>
      </c>
      <c r="B75" s="49">
        <v>9.6720000000000006</v>
      </c>
      <c r="C75" s="54">
        <v>3.2014</v>
      </c>
      <c r="D75" s="56">
        <v>3.9480297432982865</v>
      </c>
      <c r="E75" s="56">
        <v>2.4818063843895048</v>
      </c>
      <c r="F75" s="56">
        <v>0.46969072653215888</v>
      </c>
      <c r="G75" s="57">
        <v>10.746944131596139</v>
      </c>
      <c r="H75" s="89">
        <v>1.0394444364079787</v>
      </c>
      <c r="I75" s="22">
        <v>-0.11251612892623995</v>
      </c>
      <c r="V75" s="48" t="s">
        <v>33</v>
      </c>
      <c r="W75" s="59">
        <f t="shared" si="5"/>
        <v>42.294027811269189</v>
      </c>
      <c r="X75" s="59">
        <f t="shared" si="6"/>
        <v>43.373287492328458</v>
      </c>
      <c r="Y75" s="59">
        <f t="shared" si="7"/>
        <v>13.726382040247797</v>
      </c>
      <c r="Z75" s="59">
        <f t="shared" si="8"/>
        <v>7.0607677313092827</v>
      </c>
      <c r="AA75" s="57">
        <v>6.3947586970563393</v>
      </c>
      <c r="AB75" s="58">
        <f t="shared" si="9"/>
        <v>106.45446507515473</v>
      </c>
    </row>
    <row r="76" spans="1:28" ht="15.75" x14ac:dyDescent="0.25">
      <c r="A76" s="47" t="s">
        <v>32</v>
      </c>
      <c r="B76" s="39">
        <v>12.443300000000001</v>
      </c>
      <c r="C76" s="54">
        <v>5.8483000000000001</v>
      </c>
      <c r="D76" s="56">
        <v>4.1907279753806286</v>
      </c>
      <c r="E76" s="56">
        <v>2.5746834467120188</v>
      </c>
      <c r="F76" s="56">
        <v>0.3598969808875932</v>
      </c>
      <c r="G76" s="57">
        <v>27.635177782453074</v>
      </c>
      <c r="H76" s="89">
        <v>3.4387280770039839</v>
      </c>
      <c r="I76" s="22">
        <v>-0.11251612892623995</v>
      </c>
      <c r="V76" s="48" t="s">
        <v>45</v>
      </c>
      <c r="W76" s="59">
        <f t="shared" si="5"/>
        <v>44.040895531033684</v>
      </c>
      <c r="X76" s="59">
        <f t="shared" si="6"/>
        <v>34.274868797891912</v>
      </c>
      <c r="Y76" s="59">
        <f t="shared" si="7"/>
        <v>24.527463901459466</v>
      </c>
      <c r="Z76" s="59">
        <f t="shared" si="8"/>
        <v>3.5458447315170725</v>
      </c>
      <c r="AA76" s="57">
        <v>19.608858255547958</v>
      </c>
      <c r="AB76" s="58">
        <f t="shared" si="9"/>
        <v>106.38907296190214</v>
      </c>
    </row>
    <row r="77" spans="1:28" ht="15.75" x14ac:dyDescent="0.25">
      <c r="A77" s="48" t="s">
        <v>33</v>
      </c>
      <c r="B77" s="39">
        <v>12.441000000000001</v>
      </c>
      <c r="C77" s="54">
        <v>5.2618</v>
      </c>
      <c r="D77" s="56">
        <v>5.3960706969205834</v>
      </c>
      <c r="E77" s="56">
        <v>1.7076991896272284</v>
      </c>
      <c r="F77" s="56">
        <v>0.8784301134521878</v>
      </c>
      <c r="G77" s="57">
        <v>6.3947586970563393</v>
      </c>
      <c r="H77" s="89">
        <v>0.79557192950077915</v>
      </c>
      <c r="I77" s="24">
        <v>-4.9570413884485784E-2</v>
      </c>
      <c r="V77" s="48" t="s">
        <v>34</v>
      </c>
      <c r="W77" s="59">
        <f t="shared" si="5"/>
        <v>57.290611465903254</v>
      </c>
      <c r="X77" s="59">
        <f t="shared" si="6"/>
        <v>28.179041465184785</v>
      </c>
      <c r="Y77" s="59">
        <f t="shared" si="7"/>
        <v>12.463542930145847</v>
      </c>
      <c r="Z77" s="59">
        <f t="shared" si="8"/>
        <v>2.0673473043764852</v>
      </c>
      <c r="AA77" s="57">
        <v>12.538769690746875</v>
      </c>
      <c r="AB77" s="58">
        <f t="shared" si="9"/>
        <v>100.00054316561037</v>
      </c>
    </row>
    <row r="78" spans="1:28" ht="15.75" x14ac:dyDescent="0.25">
      <c r="A78" s="48" t="s">
        <v>45</v>
      </c>
      <c r="B78" s="49">
        <v>13.8108</v>
      </c>
      <c r="C78" s="54">
        <v>6.0823999999999998</v>
      </c>
      <c r="D78" s="56">
        <v>4.7336335799392559</v>
      </c>
      <c r="E78" s="56">
        <v>3.3874389845027637</v>
      </c>
      <c r="F78" s="56">
        <v>0.48970952418035985</v>
      </c>
      <c r="G78" s="57">
        <v>19.608858255547958</v>
      </c>
      <c r="H78" s="89">
        <v>2.7081401959572173</v>
      </c>
      <c r="I78" s="24">
        <v>-4.9570413884485784E-2</v>
      </c>
    </row>
    <row r="79" spans="1:28" ht="15.75" x14ac:dyDescent="0.25">
      <c r="A79" s="48" t="s">
        <v>34</v>
      </c>
      <c r="B79" s="39">
        <v>13.622999999999999</v>
      </c>
      <c r="C79" s="54">
        <v>7.8046999999999995</v>
      </c>
      <c r="D79" s="56">
        <v>3.8388308188021232</v>
      </c>
      <c r="E79" s="56">
        <v>1.6979084533737685</v>
      </c>
      <c r="F79" s="56">
        <v>0.28163472327520855</v>
      </c>
      <c r="G79" s="57">
        <v>12.538769690746875</v>
      </c>
      <c r="H79" s="89">
        <v>1.7081565949704467</v>
      </c>
      <c r="I79" s="24">
        <v>-4.9570413884485784E-2</v>
      </c>
    </row>
    <row r="81" spans="2:7" x14ac:dyDescent="0.25">
      <c r="F81" t="s">
        <v>53</v>
      </c>
      <c r="G81" s="60">
        <f>AVERAGE(G58:G79)</f>
        <v>17.605444852369633</v>
      </c>
    </row>
    <row r="82" spans="2:7" x14ac:dyDescent="0.25">
      <c r="B82" t="s">
        <v>55</v>
      </c>
      <c r="C82" s="61">
        <f>G81/G54</f>
        <v>4.792077454461503</v>
      </c>
    </row>
    <row r="83" spans="2:7" x14ac:dyDescent="0.25">
      <c r="B83" t="s">
        <v>56</v>
      </c>
    </row>
    <row r="97" spans="1:9" x14ac:dyDescent="0.25">
      <c r="A97" s="95" t="s">
        <v>71</v>
      </c>
      <c r="B97" s="95"/>
      <c r="C97" s="95"/>
      <c r="D97" s="95"/>
      <c r="F97" s="95" t="s">
        <v>72</v>
      </c>
      <c r="G97" s="95"/>
      <c r="H97" s="95"/>
      <c r="I97" s="95"/>
    </row>
    <row r="98" spans="1:9" ht="15.75" x14ac:dyDescent="0.25">
      <c r="A98" s="86" t="s">
        <v>47</v>
      </c>
      <c r="B98" s="52" t="s">
        <v>46</v>
      </c>
      <c r="C98" s="84" t="s">
        <v>70</v>
      </c>
      <c r="D98" s="1" t="s">
        <v>14</v>
      </c>
      <c r="F98" s="86" t="s">
        <v>47</v>
      </c>
      <c r="G98" s="52" t="s">
        <v>46</v>
      </c>
      <c r="H98" s="84" t="s">
        <v>70</v>
      </c>
      <c r="I98" s="1" t="s">
        <v>14</v>
      </c>
    </row>
    <row r="99" spans="1:9" ht="15.75" x14ac:dyDescent="0.25">
      <c r="A99" s="38" t="s">
        <v>23</v>
      </c>
      <c r="B99" s="51">
        <v>4.4239491495114969</v>
      </c>
      <c r="C99" s="88">
        <v>2.0798887249987836</v>
      </c>
      <c r="D99" s="12">
        <v>0.22851828638601948</v>
      </c>
      <c r="F99" s="38" t="s">
        <v>35</v>
      </c>
      <c r="G99" s="51">
        <v>2.7755520126882245</v>
      </c>
      <c r="H99" s="88">
        <v>0.76406228470885251</v>
      </c>
      <c r="I99" s="12">
        <v>0.22851828638601948</v>
      </c>
    </row>
    <row r="100" spans="1:9" ht="15.75" x14ac:dyDescent="0.25">
      <c r="A100" s="38" t="s">
        <v>24</v>
      </c>
      <c r="B100" s="51">
        <v>3.6670713771013288</v>
      </c>
      <c r="C100" s="88">
        <v>1.0837736089312811</v>
      </c>
      <c r="D100" s="12">
        <v>0.22851828638601948</v>
      </c>
      <c r="F100" s="38" t="s">
        <v>36</v>
      </c>
      <c r="G100" s="51">
        <v>5.5875308025021084</v>
      </c>
      <c r="H100" s="88">
        <v>0.81048251796453585</v>
      </c>
      <c r="I100" s="12">
        <v>0.22851828638601948</v>
      </c>
    </row>
    <row r="101" spans="1:9" ht="15.75" x14ac:dyDescent="0.25">
      <c r="A101" s="42" t="s">
        <v>25</v>
      </c>
      <c r="B101" s="51">
        <v>4.0688932752810745</v>
      </c>
      <c r="C101" s="88">
        <v>1.9322563830318531</v>
      </c>
      <c r="D101" s="13">
        <v>-0.3027637470411495</v>
      </c>
      <c r="F101" s="42" t="s">
        <v>37</v>
      </c>
      <c r="G101" s="51">
        <v>2.8847665461405576</v>
      </c>
      <c r="H101" s="88">
        <v>2.0682102971231036</v>
      </c>
      <c r="I101" s="13">
        <v>-0.3027637470411495</v>
      </c>
    </row>
    <row r="102" spans="1:9" ht="15.75" x14ac:dyDescent="0.25">
      <c r="A102" s="43" t="s">
        <v>26</v>
      </c>
      <c r="B102" s="51">
        <v>4.7422386784391009</v>
      </c>
      <c r="C102" s="88">
        <v>1.8392630447165701</v>
      </c>
      <c r="D102" s="14">
        <v>-9.3318329100743891E-2</v>
      </c>
      <c r="F102" s="43" t="s">
        <v>38</v>
      </c>
      <c r="G102" s="51">
        <v>3.1820376220683517</v>
      </c>
      <c r="H102" s="88">
        <v>1.5054920038282225</v>
      </c>
      <c r="I102" s="14">
        <v>-9.3318329100743891E-2</v>
      </c>
    </row>
    <row r="103" spans="1:9" ht="15.75" x14ac:dyDescent="0.25">
      <c r="A103" s="45" t="s">
        <v>27</v>
      </c>
      <c r="B103" s="51">
        <v>3.2623889240190871</v>
      </c>
      <c r="C103" s="88">
        <v>1.7860470146770338</v>
      </c>
      <c r="D103" s="15">
        <v>5.0766638815107075E-2</v>
      </c>
      <c r="F103" s="45" t="s">
        <v>39</v>
      </c>
      <c r="G103" s="51">
        <v>2.661482503449196</v>
      </c>
      <c r="H103" s="88">
        <v>0.84663355324221001</v>
      </c>
      <c r="I103" s="15">
        <v>5.0766638815107075E-2</v>
      </c>
    </row>
    <row r="104" spans="1:9" ht="15.75" x14ac:dyDescent="0.25">
      <c r="A104" s="45" t="s">
        <v>28</v>
      </c>
      <c r="B104" s="51">
        <v>5.0456714649372758</v>
      </c>
      <c r="C104" s="88">
        <v>1.3911067598976019</v>
      </c>
      <c r="D104" s="15">
        <v>5.0766638815107075E-2</v>
      </c>
      <c r="F104" s="45" t="s">
        <v>40</v>
      </c>
      <c r="G104" s="51">
        <v>5.8778139774147498</v>
      </c>
      <c r="H104" s="88">
        <v>1.419615509639188</v>
      </c>
      <c r="I104" s="15">
        <v>5.0766638815107075E-2</v>
      </c>
    </row>
    <row r="105" spans="1:9" ht="15.75" x14ac:dyDescent="0.25">
      <c r="A105" s="46" t="s">
        <v>29</v>
      </c>
      <c r="B105" s="51">
        <v>2.477530426605429</v>
      </c>
      <c r="C105" s="88">
        <v>1.5703801833734246</v>
      </c>
      <c r="D105" s="16">
        <v>-3.8520880931257544E-2</v>
      </c>
      <c r="F105" s="46" t="s">
        <v>41</v>
      </c>
      <c r="G105" s="51">
        <v>1.3274442882954836</v>
      </c>
      <c r="H105" s="88">
        <v>0.83417262798632341</v>
      </c>
      <c r="I105" s="16">
        <v>-3.8520880931257544E-2</v>
      </c>
    </row>
    <row r="106" spans="1:9" ht="15.75" x14ac:dyDescent="0.25">
      <c r="A106" s="46" t="s">
        <v>30</v>
      </c>
      <c r="B106" s="51">
        <v>4.4216538213526935</v>
      </c>
      <c r="C106" s="88">
        <v>1.4090705315195695</v>
      </c>
      <c r="D106" s="16">
        <v>-3.8520880931257544E-2</v>
      </c>
      <c r="F106" s="46" t="s">
        <v>42</v>
      </c>
      <c r="G106" s="51">
        <v>2.6441931444670419</v>
      </c>
      <c r="H106" s="88">
        <v>0.77159406890749405</v>
      </c>
      <c r="I106" s="16">
        <v>-3.8520880931257544E-2</v>
      </c>
    </row>
    <row r="107" spans="1:9" ht="15.75" x14ac:dyDescent="0.25">
      <c r="A107" s="47" t="s">
        <v>31</v>
      </c>
      <c r="B107" s="51">
        <v>1.1149139497983831</v>
      </c>
      <c r="C107" s="88">
        <v>0.2432764536739068</v>
      </c>
      <c r="D107" s="13">
        <v>-6.340384840026668E-2</v>
      </c>
      <c r="F107" s="47" t="s">
        <v>43</v>
      </c>
      <c r="G107" s="51">
        <v>4.3730253169751769</v>
      </c>
      <c r="H107" s="88">
        <v>1.1018362049156996</v>
      </c>
      <c r="I107" s="13">
        <v>-6.340384840026668E-2</v>
      </c>
    </row>
    <row r="108" spans="1:9" ht="15.75" x14ac:dyDescent="0.25">
      <c r="A108" s="47" t="s">
        <v>32</v>
      </c>
      <c r="B108" s="51">
        <v>4.3850557694204957</v>
      </c>
      <c r="C108" s="88">
        <v>0.7479238821438986</v>
      </c>
      <c r="D108" s="13">
        <v>-6.340384840026668E-2</v>
      </c>
      <c r="F108" s="47" t="s">
        <v>44</v>
      </c>
      <c r="G108" s="51">
        <v>6.0111679715407007</v>
      </c>
      <c r="H108" s="88">
        <v>0.89442572715742696</v>
      </c>
      <c r="I108" s="13">
        <v>-6.340384840026668E-2</v>
      </c>
    </row>
    <row r="109" spans="1:9" ht="15.75" x14ac:dyDescent="0.25">
      <c r="A109" s="48" t="s">
        <v>33</v>
      </c>
      <c r="B109" s="51">
        <v>3.7976054649702036</v>
      </c>
      <c r="C109" s="88">
        <v>0.91132657385075955</v>
      </c>
      <c r="D109" s="17">
        <v>-3.2730377491297959E-2</v>
      </c>
      <c r="F109" s="48" t="s">
        <v>45</v>
      </c>
      <c r="G109" s="51">
        <v>2.0339646184267695</v>
      </c>
      <c r="H109" s="88">
        <v>0.63578276232169484</v>
      </c>
      <c r="I109" s="17">
        <v>-3.2730377491297959E-2</v>
      </c>
    </row>
    <row r="110" spans="1:9" ht="15.75" x14ac:dyDescent="0.25">
      <c r="A110" s="48" t="s">
        <v>34</v>
      </c>
      <c r="B110" s="51">
        <v>3.7329401275632659</v>
      </c>
      <c r="C110" s="88">
        <v>1.3081416747822505</v>
      </c>
      <c r="D110" s="17">
        <v>-3.2730377491297959E-2</v>
      </c>
    </row>
    <row r="112" spans="1:9" ht="15.75" x14ac:dyDescent="0.25">
      <c r="A112" s="86" t="s">
        <v>52</v>
      </c>
      <c r="B112" s="52" t="s">
        <v>46</v>
      </c>
      <c r="C112" s="84" t="s">
        <v>70</v>
      </c>
      <c r="D112" s="1" t="s">
        <v>14</v>
      </c>
      <c r="F112" s="86" t="s">
        <v>52</v>
      </c>
      <c r="G112" s="52" t="s">
        <v>46</v>
      </c>
      <c r="H112" s="84" t="s">
        <v>70</v>
      </c>
      <c r="I112" s="1" t="s">
        <v>14</v>
      </c>
    </row>
    <row r="113" spans="1:9" ht="15.75" x14ac:dyDescent="0.25">
      <c r="A113" s="38" t="s">
        <v>23</v>
      </c>
      <c r="B113" s="57">
        <v>24.986772075072381</v>
      </c>
      <c r="C113" s="89">
        <v>2.8482171620654255</v>
      </c>
      <c r="D113" s="21">
        <v>-0.10058679002726996</v>
      </c>
      <c r="F113" s="38" t="s">
        <v>35</v>
      </c>
      <c r="G113" s="57">
        <v>33.109926250747364</v>
      </c>
      <c r="H113" s="89">
        <v>4.1756252391867532</v>
      </c>
      <c r="I113" s="21">
        <v>-0.10058679002726996</v>
      </c>
    </row>
    <row r="114" spans="1:9" ht="15.75" x14ac:dyDescent="0.25">
      <c r="A114" s="38" t="s">
        <v>24</v>
      </c>
      <c r="B114" s="57">
        <v>25.494608716071966</v>
      </c>
      <c r="C114" s="89">
        <v>2.1698461478248849</v>
      </c>
      <c r="D114" s="21">
        <v>-0.10058679002726996</v>
      </c>
      <c r="F114" s="38" t="s">
        <v>36</v>
      </c>
      <c r="G114" s="57">
        <v>29.447921115671104</v>
      </c>
      <c r="H114" s="89">
        <v>4.8799916956045521</v>
      </c>
      <c r="I114" s="21">
        <v>-0.10058679002726996</v>
      </c>
    </row>
    <row r="115" spans="1:9" ht="15.75" x14ac:dyDescent="0.25">
      <c r="A115" s="42" t="s">
        <v>25</v>
      </c>
      <c r="B115" s="57">
        <v>23.540174662685427</v>
      </c>
      <c r="C115" s="89">
        <v>2.4255795972431065</v>
      </c>
      <c r="D115" s="22">
        <v>-0.32001589401318453</v>
      </c>
      <c r="F115" s="42" t="s">
        <v>37</v>
      </c>
      <c r="G115" s="57">
        <v>11.285894650302458</v>
      </c>
      <c r="H115" s="89">
        <v>1.708120155323277</v>
      </c>
      <c r="I115" s="22">
        <v>-0.32001589401318453</v>
      </c>
    </row>
    <row r="116" spans="1:9" ht="15.75" x14ac:dyDescent="0.25">
      <c r="A116" s="43" t="s">
        <v>26</v>
      </c>
      <c r="B116" s="57">
        <v>22.88531964015602</v>
      </c>
      <c r="C116" s="89">
        <v>4.4176447914178771</v>
      </c>
      <c r="D116" s="82">
        <v>-0.3029856615539851</v>
      </c>
      <c r="F116" s="43" t="s">
        <v>38</v>
      </c>
      <c r="G116" s="57">
        <v>9.71413479556821</v>
      </c>
      <c r="H116" s="89">
        <v>0.45033757498774668</v>
      </c>
      <c r="I116" s="82">
        <v>-0.3029856615539851</v>
      </c>
    </row>
    <row r="117" spans="1:9" ht="15.75" x14ac:dyDescent="0.25">
      <c r="A117" s="45" t="s">
        <v>27</v>
      </c>
      <c r="B117" s="57">
        <v>24.619209039547947</v>
      </c>
      <c r="C117" s="89">
        <v>4.9315722395480073</v>
      </c>
      <c r="D117" s="23">
        <v>0.11743877238132332</v>
      </c>
      <c r="F117" s="45" t="s">
        <v>39</v>
      </c>
      <c r="G117" s="57">
        <v>8.0442355756705073</v>
      </c>
      <c r="H117" s="89">
        <v>1.1984704372412707</v>
      </c>
      <c r="I117" s="23">
        <v>0.11743877238132332</v>
      </c>
    </row>
    <row r="118" spans="1:9" ht="15.75" x14ac:dyDescent="0.25">
      <c r="A118" s="45" t="s">
        <v>28</v>
      </c>
      <c r="B118" s="57">
        <v>3.6403145586210917</v>
      </c>
      <c r="C118" s="89">
        <v>0.61814725394121306</v>
      </c>
      <c r="D118" s="23">
        <v>0.11743877238132332</v>
      </c>
      <c r="F118" s="45" t="s">
        <v>40</v>
      </c>
      <c r="G118" s="57">
        <v>18.697381077516813</v>
      </c>
      <c r="H118" s="89">
        <v>2.1479738355662086</v>
      </c>
      <c r="I118" s="23">
        <v>0.11743877238132332</v>
      </c>
    </row>
    <row r="119" spans="1:9" ht="15.75" x14ac:dyDescent="0.25">
      <c r="A119" s="46" t="s">
        <v>30</v>
      </c>
      <c r="B119" s="57">
        <v>6.672019746918191</v>
      </c>
      <c r="C119" s="89">
        <v>1.0045993412737253</v>
      </c>
      <c r="D119" s="16">
        <v>-4.5718099286610456E-2</v>
      </c>
      <c r="F119" s="46" t="s">
        <v>41</v>
      </c>
      <c r="G119" s="57">
        <v>10.31214421915047</v>
      </c>
      <c r="H119" s="89">
        <v>1.8200728303916196</v>
      </c>
      <c r="I119" s="16">
        <v>-4.5718099286610456E-2</v>
      </c>
    </row>
    <row r="120" spans="1:9" ht="15.75" x14ac:dyDescent="0.25">
      <c r="A120" s="47" t="s">
        <v>31</v>
      </c>
      <c r="B120" s="57">
        <v>14.312037622727628</v>
      </c>
      <c r="C120" s="89">
        <v>1.8297081378399909</v>
      </c>
      <c r="D120" s="22">
        <v>-0.11251612892623995</v>
      </c>
      <c r="F120" s="46" t="s">
        <v>42</v>
      </c>
      <c r="G120" s="57">
        <v>21.474368315215646</v>
      </c>
      <c r="H120" s="89">
        <v>1.8955854399207155</v>
      </c>
      <c r="I120" s="16">
        <v>-4.5718099286610456E-2</v>
      </c>
    </row>
    <row r="121" spans="1:9" ht="15.75" x14ac:dyDescent="0.25">
      <c r="A121" s="47" t="s">
        <v>32</v>
      </c>
      <c r="B121" s="57">
        <v>27.635177782453074</v>
      </c>
      <c r="C121" s="89">
        <v>3.4387280770039839</v>
      </c>
      <c r="D121" s="22">
        <v>-0.11251612892623995</v>
      </c>
      <c r="F121" s="47" t="s">
        <v>43</v>
      </c>
      <c r="G121" s="57">
        <v>22.158816133088362</v>
      </c>
      <c r="H121" s="89">
        <v>2.9056190830834776</v>
      </c>
      <c r="I121" s="22">
        <v>-0.11251612892623995</v>
      </c>
    </row>
    <row r="122" spans="1:9" ht="15.75" x14ac:dyDescent="0.25">
      <c r="A122" s="48" t="s">
        <v>33</v>
      </c>
      <c r="B122" s="57">
        <v>6.3947586970563393</v>
      </c>
      <c r="C122" s="89">
        <v>0.79557192950077915</v>
      </c>
      <c r="D122" s="24">
        <v>-4.9570413884485784E-2</v>
      </c>
      <c r="F122" s="47" t="s">
        <v>44</v>
      </c>
      <c r="G122" s="57">
        <v>10.746944131596139</v>
      </c>
      <c r="H122" s="89">
        <v>1.0394444364079787</v>
      </c>
      <c r="I122" s="22">
        <v>-0.11251612892623995</v>
      </c>
    </row>
    <row r="123" spans="1:9" ht="15.75" x14ac:dyDescent="0.25">
      <c r="A123" s="48" t="s">
        <v>34</v>
      </c>
      <c r="B123" s="57">
        <v>12.538769690746875</v>
      </c>
      <c r="C123" s="89">
        <v>1.7081565949704467</v>
      </c>
      <c r="D123" s="24">
        <v>-4.9570413884485784E-2</v>
      </c>
      <c r="F123" s="48" t="s">
        <v>45</v>
      </c>
      <c r="G123" s="57">
        <v>19.608858255547958</v>
      </c>
      <c r="H123" s="89">
        <v>2.7081401959572173</v>
      </c>
      <c r="I123" s="24">
        <v>-4.9570413884485784E-2</v>
      </c>
    </row>
  </sheetData>
  <mergeCells count="4">
    <mergeCell ref="A1:E1"/>
    <mergeCell ref="A15:E15"/>
    <mergeCell ref="A97:D97"/>
    <mergeCell ref="F97:I9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FCA31-1D95-4921-BD99-995DCFC23FE4}">
  <dimension ref="A2:L56"/>
  <sheetViews>
    <sheetView workbookViewId="0">
      <selection activeCell="K52" sqref="A1:K52"/>
    </sheetView>
  </sheetViews>
  <sheetFormatPr defaultRowHeight="15" x14ac:dyDescent="0.25"/>
  <cols>
    <col min="2" max="2" width="17.85546875" customWidth="1"/>
    <col min="3" max="3" width="15.140625" customWidth="1"/>
    <col min="4" max="4" width="14.7109375" customWidth="1"/>
    <col min="7" max="7" width="14.28515625" customWidth="1"/>
    <col min="8" max="8" width="15.140625" customWidth="1"/>
    <col min="10" max="11" width="9.140625" style="87"/>
  </cols>
  <sheetData>
    <row r="2" spans="1:11" ht="15.75" x14ac:dyDescent="0.25">
      <c r="A2" s="87" t="s">
        <v>47</v>
      </c>
      <c r="B2" s="35" t="s">
        <v>18</v>
      </c>
      <c r="C2" s="36" t="s">
        <v>19</v>
      </c>
      <c r="D2" s="36" t="s">
        <v>20</v>
      </c>
      <c r="E2" s="37" t="s">
        <v>21</v>
      </c>
      <c r="F2" s="37" t="s">
        <v>22</v>
      </c>
      <c r="G2" s="52" t="s">
        <v>46</v>
      </c>
      <c r="H2" s="84" t="s">
        <v>70</v>
      </c>
      <c r="I2" s="1" t="s">
        <v>14</v>
      </c>
      <c r="J2" s="87" t="s">
        <v>73</v>
      </c>
      <c r="K2" s="87" t="s">
        <v>74</v>
      </c>
    </row>
    <row r="3" spans="1:11" ht="15.75" x14ac:dyDescent="0.25">
      <c r="A3" s="38" t="s">
        <v>23</v>
      </c>
      <c r="B3" s="39">
        <v>47.014299999999999</v>
      </c>
      <c r="C3" s="40">
        <v>44.028299999999994</v>
      </c>
      <c r="D3" s="40">
        <v>2.3685</v>
      </c>
      <c r="E3" s="41">
        <v>0.27960327599156076</v>
      </c>
      <c r="F3" s="41">
        <v>4.1710890168449068E-2</v>
      </c>
      <c r="G3" s="51">
        <v>4.4239491495114969</v>
      </c>
      <c r="H3" s="88">
        <v>2.0798887249987836</v>
      </c>
      <c r="I3" s="12">
        <v>0.22851828638601948</v>
      </c>
      <c r="J3" s="10">
        <f t="shared" ref="J3:J25" si="0">E3+F3</f>
        <v>0.32131416616000985</v>
      </c>
      <c r="K3" s="10">
        <f>SUM(D3:F3)</f>
        <v>2.6898141661600099</v>
      </c>
    </row>
    <row r="4" spans="1:11" ht="15.75" x14ac:dyDescent="0.25">
      <c r="A4" s="38" t="s">
        <v>35</v>
      </c>
      <c r="B4" s="49">
        <v>27.528300000000002</v>
      </c>
      <c r="C4" s="50">
        <v>25.384799999999998</v>
      </c>
      <c r="D4" s="50">
        <v>2.0256249999999998</v>
      </c>
      <c r="E4" s="41">
        <v>0.25369435068216323</v>
      </c>
      <c r="F4" s="41">
        <v>3.8539464375947526E-2</v>
      </c>
      <c r="G4" s="51">
        <v>2.7755520126882245</v>
      </c>
      <c r="H4" s="88">
        <v>0.76406228470885251</v>
      </c>
      <c r="I4" s="12">
        <v>0.22851828638601948</v>
      </c>
      <c r="J4" s="10">
        <f t="shared" si="0"/>
        <v>0.29223381505811075</v>
      </c>
      <c r="K4" s="10">
        <f t="shared" ref="K4:K25" si="1">SUM(D4:F4)</f>
        <v>2.3178588150581105</v>
      </c>
    </row>
    <row r="5" spans="1:11" ht="15.75" x14ac:dyDescent="0.25">
      <c r="A5" s="38" t="s">
        <v>36</v>
      </c>
      <c r="B5" s="49">
        <v>14.5052</v>
      </c>
      <c r="C5" s="50">
        <v>13.639100000000001</v>
      </c>
      <c r="D5" s="50">
        <v>0.77839999999999998</v>
      </c>
      <c r="E5" s="41">
        <v>8.5453471812150295E-2</v>
      </c>
      <c r="F5" s="41">
        <v>1.3605092222723929E-2</v>
      </c>
      <c r="G5" s="51">
        <v>5.5875308025021084</v>
      </c>
      <c r="H5" s="88">
        <v>0.81048251796453585</v>
      </c>
      <c r="I5" s="12">
        <v>0.22851828638601948</v>
      </c>
      <c r="J5" s="10">
        <f t="shared" si="0"/>
        <v>9.905856403487423E-2</v>
      </c>
      <c r="K5" s="10">
        <f t="shared" si="1"/>
        <v>0.8774585640348741</v>
      </c>
    </row>
    <row r="6" spans="1:11" ht="15.75" x14ac:dyDescent="0.25">
      <c r="A6" s="38" t="s">
        <v>24</v>
      </c>
      <c r="B6" s="39">
        <v>29.554200000000002</v>
      </c>
      <c r="C6" s="40">
        <v>27.388499999999997</v>
      </c>
      <c r="D6" s="40">
        <v>2.0897999999999999</v>
      </c>
      <c r="E6" s="41">
        <v>0.29239804470440822</v>
      </c>
      <c r="F6" s="41">
        <v>4.3790198454146709E-2</v>
      </c>
      <c r="G6" s="51">
        <v>3.6670713771013288</v>
      </c>
      <c r="H6" s="88">
        <v>1.0837736089312811</v>
      </c>
      <c r="I6" s="12">
        <v>0.22851828638601948</v>
      </c>
      <c r="J6" s="10">
        <f t="shared" si="0"/>
        <v>0.33618824315855494</v>
      </c>
      <c r="K6" s="10">
        <f>SUM(D6:F6)</f>
        <v>2.4259882431585549</v>
      </c>
    </row>
    <row r="7" spans="1:11" ht="15.75" x14ac:dyDescent="0.25">
      <c r="A7" s="42" t="s">
        <v>25</v>
      </c>
      <c r="B7" s="39">
        <v>47.488500000000002</v>
      </c>
      <c r="C7" s="40">
        <v>45.276400000000002</v>
      </c>
      <c r="D7" s="40">
        <v>2.1161000000000003</v>
      </c>
      <c r="E7" s="41">
        <v>0.31304628367983878</v>
      </c>
      <c r="F7" s="41">
        <v>4.4134394092567426E-2</v>
      </c>
      <c r="G7" s="51">
        <v>4.0688932752810745</v>
      </c>
      <c r="H7" s="88">
        <v>1.9322563830318531</v>
      </c>
      <c r="I7" s="13">
        <v>-0.3027637470411495</v>
      </c>
      <c r="J7" s="10">
        <f t="shared" si="0"/>
        <v>0.3571806777724062</v>
      </c>
      <c r="K7" s="10">
        <f t="shared" si="1"/>
        <v>2.4732806777724066</v>
      </c>
    </row>
    <row r="8" spans="1:11" ht="15.75" x14ac:dyDescent="0.25">
      <c r="A8" s="42" t="s">
        <v>37</v>
      </c>
      <c r="B8" s="49">
        <v>71.694199999999995</v>
      </c>
      <c r="C8" s="50">
        <v>68.053600000000003</v>
      </c>
      <c r="D8" s="50">
        <v>3.5653000000000001</v>
      </c>
      <c r="E8" s="41">
        <v>0.50113894120439817</v>
      </c>
      <c r="F8" s="41">
        <v>7.4483302999129308E-2</v>
      </c>
      <c r="G8" s="51">
        <v>2.8847665461405576</v>
      </c>
      <c r="H8" s="88">
        <v>2.0682102971231036</v>
      </c>
      <c r="I8" s="13">
        <v>-0.3027637470411495</v>
      </c>
      <c r="J8" s="10">
        <f t="shared" si="0"/>
        <v>0.57562224420352748</v>
      </c>
      <c r="K8" s="10">
        <f t="shared" si="1"/>
        <v>4.1409222442035283</v>
      </c>
    </row>
    <row r="9" spans="1:11" ht="15.75" x14ac:dyDescent="0.25">
      <c r="A9" s="43" t="s">
        <v>38</v>
      </c>
      <c r="B9" s="49">
        <v>47.312199999999997</v>
      </c>
      <c r="C9" s="50">
        <v>43.554200000000002</v>
      </c>
      <c r="D9" s="50">
        <v>3.5529000000000002</v>
      </c>
      <c r="E9" s="41">
        <v>0.45355329537273337</v>
      </c>
      <c r="F9" s="41">
        <v>6.2409922115321627E-2</v>
      </c>
      <c r="G9" s="51">
        <v>3.1820376220683517</v>
      </c>
      <c r="H9" s="88">
        <v>1.5054920038282225</v>
      </c>
      <c r="I9" s="14">
        <v>-9.3318329100743891E-2</v>
      </c>
      <c r="J9" s="10">
        <f t="shared" si="0"/>
        <v>0.51596321748805496</v>
      </c>
      <c r="K9" s="10">
        <f t="shared" si="1"/>
        <v>4.0688632174880555</v>
      </c>
    </row>
    <row r="10" spans="1:11" ht="15.75" x14ac:dyDescent="0.25">
      <c r="A10" s="43" t="s">
        <v>26</v>
      </c>
      <c r="B10" s="39">
        <v>38.784700000000001</v>
      </c>
      <c r="C10" s="40">
        <v>36.733499999999999</v>
      </c>
      <c r="D10" s="40">
        <v>1.8083</v>
      </c>
      <c r="E10" s="44">
        <v>0.27205109449554804</v>
      </c>
      <c r="F10" s="44">
        <v>3.6471966156721894E-2</v>
      </c>
      <c r="G10" s="51">
        <v>4.7422386784391009</v>
      </c>
      <c r="H10" s="88">
        <v>1.8392630447165701</v>
      </c>
      <c r="I10" s="14">
        <v>-9.3318329100743891E-2</v>
      </c>
      <c r="J10" s="10">
        <f t="shared" si="0"/>
        <v>0.30852306065226992</v>
      </c>
      <c r="K10" s="10">
        <f t="shared" si="1"/>
        <v>2.11682306065227</v>
      </c>
    </row>
    <row r="11" spans="1:11" ht="15.75" x14ac:dyDescent="0.25">
      <c r="A11" s="45" t="s">
        <v>27</v>
      </c>
      <c r="B11" s="39">
        <v>54.746600000000001</v>
      </c>
      <c r="C11" s="40">
        <v>49.902200000000001</v>
      </c>
      <c r="D11" s="40">
        <v>4.6973000000000003</v>
      </c>
      <c r="E11" s="41">
        <v>0.55754949149693245</v>
      </c>
      <c r="F11" s="41">
        <v>8.8638710671560303E-2</v>
      </c>
      <c r="G11" s="51">
        <v>3.2623889240190871</v>
      </c>
      <c r="H11" s="88">
        <v>1.7860470146770338</v>
      </c>
      <c r="I11" s="15">
        <v>5.0766638815107075E-2</v>
      </c>
      <c r="J11" s="10">
        <f t="shared" si="0"/>
        <v>0.64618820216849271</v>
      </c>
      <c r="K11" s="10">
        <f t="shared" si="1"/>
        <v>5.3434882021684933</v>
      </c>
    </row>
    <row r="12" spans="1:11" ht="15.75" x14ac:dyDescent="0.25">
      <c r="A12" s="45" t="s">
        <v>39</v>
      </c>
      <c r="B12" s="49">
        <v>31.810600000000001</v>
      </c>
      <c r="C12" s="50">
        <v>29.5212</v>
      </c>
      <c r="D12" s="50">
        <v>2.1690999999999998</v>
      </c>
      <c r="E12" s="41">
        <v>0.23401260001928059</v>
      </c>
      <c r="F12" s="41">
        <v>3.5804203219897773E-2</v>
      </c>
      <c r="G12" s="51">
        <v>2.661482503449196</v>
      </c>
      <c r="H12" s="88">
        <v>0.84663355324221001</v>
      </c>
      <c r="I12" s="15">
        <v>5.0766638815107075E-2</v>
      </c>
      <c r="J12" s="10">
        <f t="shared" si="0"/>
        <v>0.26981680323917834</v>
      </c>
      <c r="K12" s="10">
        <f t="shared" si="1"/>
        <v>2.4389168032391786</v>
      </c>
    </row>
    <row r="13" spans="1:11" ht="15.75" x14ac:dyDescent="0.25">
      <c r="A13" s="45" t="s">
        <v>40</v>
      </c>
      <c r="B13" s="49">
        <v>24.152100000000001</v>
      </c>
      <c r="C13" s="50">
        <v>22.049499999999998</v>
      </c>
      <c r="D13" s="50">
        <v>2.0576000000000003</v>
      </c>
      <c r="E13" s="41">
        <v>0.27897364763201327</v>
      </c>
      <c r="F13" s="41">
        <v>4.0140782403095307E-2</v>
      </c>
      <c r="G13" s="51">
        <v>5.8778139774147498</v>
      </c>
      <c r="H13" s="88">
        <v>1.419615509639188</v>
      </c>
      <c r="I13" s="15">
        <v>5.0766638815107075E-2</v>
      </c>
      <c r="J13" s="10">
        <f t="shared" si="0"/>
        <v>0.31911443003510859</v>
      </c>
      <c r="K13" s="10">
        <f t="shared" si="1"/>
        <v>2.3767144300351086</v>
      </c>
    </row>
    <row r="14" spans="1:11" ht="15.75" x14ac:dyDescent="0.25">
      <c r="A14" s="45" t="s">
        <v>28</v>
      </c>
      <c r="B14" s="39">
        <v>27.5703</v>
      </c>
      <c r="C14" s="40">
        <v>24.480800000000002</v>
      </c>
      <c r="D14" s="40">
        <v>2.8880999999999997</v>
      </c>
      <c r="E14" s="41">
        <v>0.3231506739181837</v>
      </c>
      <c r="F14" s="41">
        <v>4.7908079136123549E-2</v>
      </c>
      <c r="G14" s="51">
        <v>5.0456714649372758</v>
      </c>
      <c r="H14" s="88">
        <v>1.3911067598976019</v>
      </c>
      <c r="I14" s="15">
        <v>5.0766638815107075E-2</v>
      </c>
      <c r="J14" s="10">
        <f t="shared" si="0"/>
        <v>0.37105875305430724</v>
      </c>
      <c r="K14" s="10">
        <f t="shared" si="1"/>
        <v>3.2591587530543067</v>
      </c>
    </row>
    <row r="15" spans="1:11" ht="15.75" x14ac:dyDescent="0.25">
      <c r="A15" s="46" t="s">
        <v>29</v>
      </c>
      <c r="B15" s="39">
        <v>63.384900000000002</v>
      </c>
      <c r="C15" s="40">
        <v>58.877499999999998</v>
      </c>
      <c r="D15" s="40">
        <v>4.4638000000000009</v>
      </c>
      <c r="E15" s="41">
        <v>0.54910414162951515</v>
      </c>
      <c r="F15" s="41">
        <v>8.0472158687084114E-2</v>
      </c>
      <c r="G15" s="51">
        <v>2.477530426605429</v>
      </c>
      <c r="H15" s="88">
        <v>1.5703801833734246</v>
      </c>
      <c r="I15" s="16">
        <v>-3.8520880931257544E-2</v>
      </c>
      <c r="J15" s="10">
        <f t="shared" si="0"/>
        <v>0.62957630031659928</v>
      </c>
      <c r="K15" s="10">
        <f t="shared" si="1"/>
        <v>5.0933763003166002</v>
      </c>
    </row>
    <row r="16" spans="1:11" ht="15.75" x14ac:dyDescent="0.25">
      <c r="A16" s="46" t="s">
        <v>41</v>
      </c>
      <c r="B16" s="49">
        <v>62.840499999999999</v>
      </c>
      <c r="C16" s="50">
        <v>59.076099999999997</v>
      </c>
      <c r="D16" s="50">
        <v>3.7168999999999999</v>
      </c>
      <c r="E16" s="41">
        <v>0.51587058130731067</v>
      </c>
      <c r="F16" s="41">
        <v>8.0405754185244399E-2</v>
      </c>
      <c r="G16" s="51">
        <v>1.3274442882954836</v>
      </c>
      <c r="H16" s="88">
        <v>0.83417262798632341</v>
      </c>
      <c r="I16" s="16">
        <v>-3.8520880931257544E-2</v>
      </c>
      <c r="J16" s="10">
        <f t="shared" si="0"/>
        <v>0.5962763354925551</v>
      </c>
      <c r="K16" s="10">
        <f t="shared" si="1"/>
        <v>4.313176335492555</v>
      </c>
    </row>
    <row r="17" spans="1:11" ht="15.75" x14ac:dyDescent="0.25">
      <c r="A17" s="46" t="s">
        <v>42</v>
      </c>
      <c r="B17" s="49">
        <v>29.180700000000002</v>
      </c>
      <c r="C17" s="50">
        <v>26.549900000000001</v>
      </c>
      <c r="D17" s="50">
        <v>2.5842999999999998</v>
      </c>
      <c r="E17" s="41">
        <v>0.30833826054297686</v>
      </c>
      <c r="F17" s="41">
        <v>4.3114347032943465E-2</v>
      </c>
      <c r="G17" s="51">
        <v>2.6441931444670419</v>
      </c>
      <c r="H17" s="88">
        <v>0.77159406890749405</v>
      </c>
      <c r="I17" s="16">
        <v>-3.8520880931257544E-2</v>
      </c>
      <c r="J17" s="10">
        <f t="shared" si="0"/>
        <v>0.35145260757592034</v>
      </c>
      <c r="K17" s="10">
        <f t="shared" si="1"/>
        <v>2.9357526075759202</v>
      </c>
    </row>
    <row r="18" spans="1:11" ht="15.75" x14ac:dyDescent="0.25">
      <c r="A18" s="46" t="s">
        <v>30</v>
      </c>
      <c r="B18" s="39">
        <v>31.8675</v>
      </c>
      <c r="C18" s="40">
        <v>30.0379</v>
      </c>
      <c r="D18" s="40">
        <v>1.6659000000000002</v>
      </c>
      <c r="E18" s="41">
        <v>0.26449829115393531</v>
      </c>
      <c r="F18" s="41">
        <v>3.7891311817970716E-2</v>
      </c>
      <c r="G18" s="51">
        <v>4.4216538213526935</v>
      </c>
      <c r="H18" s="88">
        <v>1.4090705315195695</v>
      </c>
      <c r="I18" s="16">
        <v>-3.8520880931257544E-2</v>
      </c>
      <c r="J18" s="10">
        <f t="shared" si="0"/>
        <v>0.30238960297190604</v>
      </c>
      <c r="K18" s="10">
        <f t="shared" si="1"/>
        <v>1.9682896029719061</v>
      </c>
    </row>
    <row r="19" spans="1:11" ht="15.75" x14ac:dyDescent="0.25">
      <c r="A19" s="47" t="s">
        <v>31</v>
      </c>
      <c r="B19" s="39">
        <v>21.8202</v>
      </c>
      <c r="C19" s="40">
        <v>20.923299999999998</v>
      </c>
      <c r="D19" s="40">
        <v>0.84810000000000008</v>
      </c>
      <c r="E19" s="41">
        <v>0.10085409817692768</v>
      </c>
      <c r="F19" s="41">
        <v>1.5334541243275554E-2</v>
      </c>
      <c r="G19" s="51">
        <v>1.1149139497983831</v>
      </c>
      <c r="H19" s="88">
        <v>0.2432764536739068</v>
      </c>
      <c r="I19" s="13">
        <v>-6.340384840026668E-2</v>
      </c>
      <c r="J19" s="10">
        <f t="shared" si="0"/>
        <v>0.11618863942020324</v>
      </c>
      <c r="K19" s="10">
        <f t="shared" si="1"/>
        <v>0.96428863942020338</v>
      </c>
    </row>
    <row r="20" spans="1:11" ht="15.75" x14ac:dyDescent="0.25">
      <c r="A20" s="47" t="s">
        <v>43</v>
      </c>
      <c r="B20" s="49">
        <v>25.196200000000001</v>
      </c>
      <c r="C20" s="50">
        <v>23.637300000000003</v>
      </c>
      <c r="D20" s="50">
        <v>1.5417999999999998</v>
      </c>
      <c r="E20" s="41">
        <v>0.18477577915320148</v>
      </c>
      <c r="F20" s="41">
        <v>2.591160650709317E-2</v>
      </c>
      <c r="G20" s="51">
        <v>4.3730253169751769</v>
      </c>
      <c r="H20" s="88">
        <v>1.1018362049156996</v>
      </c>
      <c r="I20" s="13">
        <v>-6.340384840026668E-2</v>
      </c>
      <c r="J20" s="10">
        <f t="shared" si="0"/>
        <v>0.21068738566029466</v>
      </c>
      <c r="K20" s="10">
        <f t="shared" si="1"/>
        <v>1.7524873856602945</v>
      </c>
    </row>
    <row r="21" spans="1:11" ht="15.75" x14ac:dyDescent="0.25">
      <c r="A21" s="47" t="s">
        <v>44</v>
      </c>
      <c r="B21" s="49">
        <v>14.8794</v>
      </c>
      <c r="C21" s="50">
        <v>13.130300000000002</v>
      </c>
      <c r="D21" s="50">
        <v>1.5490999999999999</v>
      </c>
      <c r="E21" s="41">
        <v>0.19187872286865068</v>
      </c>
      <c r="F21" s="41">
        <v>2.5502517341687181E-2</v>
      </c>
      <c r="G21" s="51">
        <v>6.0111679715407007</v>
      </c>
      <c r="H21" s="88">
        <v>0.89442572715742696</v>
      </c>
      <c r="I21" s="13">
        <v>-6.340384840026668E-2</v>
      </c>
      <c r="J21" s="10">
        <f t="shared" si="0"/>
        <v>0.21738124021033786</v>
      </c>
      <c r="K21" s="10">
        <f t="shared" si="1"/>
        <v>1.7664812402103378</v>
      </c>
    </row>
    <row r="22" spans="1:11" ht="15.75" x14ac:dyDescent="0.25">
      <c r="A22" s="47" t="s">
        <v>32</v>
      </c>
      <c r="B22" s="39">
        <v>17.0562</v>
      </c>
      <c r="C22" s="40">
        <v>15.7163</v>
      </c>
      <c r="D22" s="40">
        <v>1.2909999999999999</v>
      </c>
      <c r="E22" s="41">
        <v>0.16554061049429994</v>
      </c>
      <c r="F22" s="41">
        <v>2.2172247789252614E-2</v>
      </c>
      <c r="G22" s="51">
        <v>4.3850557694204957</v>
      </c>
      <c r="H22" s="88">
        <v>0.7479238821438986</v>
      </c>
      <c r="I22" s="13">
        <v>-6.340384840026668E-2</v>
      </c>
      <c r="J22" s="10">
        <f t="shared" si="0"/>
        <v>0.18771285828355255</v>
      </c>
      <c r="K22" s="10">
        <f t="shared" si="1"/>
        <v>1.4787128582835525</v>
      </c>
    </row>
    <row r="23" spans="1:11" ht="15.75" x14ac:dyDescent="0.25">
      <c r="A23" s="48" t="s">
        <v>33</v>
      </c>
      <c r="B23" s="39">
        <v>23.997399999999999</v>
      </c>
      <c r="C23" s="40">
        <v>21.3203</v>
      </c>
      <c r="D23" s="40">
        <v>2.58</v>
      </c>
      <c r="E23" s="41">
        <v>0.35591082209558267</v>
      </c>
      <c r="F23" s="41">
        <v>4.9882130564802889E-2</v>
      </c>
      <c r="G23" s="51">
        <v>3.7976054649702036</v>
      </c>
      <c r="H23" s="88">
        <v>0.91132657385075955</v>
      </c>
      <c r="I23" s="17">
        <v>-3.2730377491297959E-2</v>
      </c>
      <c r="J23" s="10">
        <f t="shared" si="0"/>
        <v>0.40579295266038556</v>
      </c>
      <c r="K23" s="10">
        <f t="shared" si="1"/>
        <v>2.9857929526603852</v>
      </c>
    </row>
    <row r="24" spans="1:11" ht="15.75" x14ac:dyDescent="0.25">
      <c r="A24" s="48" t="s">
        <v>45</v>
      </c>
      <c r="B24" s="49">
        <v>31.258299999999998</v>
      </c>
      <c r="C24" s="50">
        <v>29.733700000000002</v>
      </c>
      <c r="D24" s="50">
        <v>1.4417</v>
      </c>
      <c r="E24" s="41">
        <v>0.18388270662809969</v>
      </c>
      <c r="F24" s="41">
        <v>2.697574619976607E-2</v>
      </c>
      <c r="G24" s="51">
        <v>2.0339646184267695</v>
      </c>
      <c r="H24" s="88">
        <v>0.63578276232169484</v>
      </c>
      <c r="I24" s="17">
        <v>-3.2730377491297959E-2</v>
      </c>
      <c r="J24" s="10">
        <f t="shared" si="0"/>
        <v>0.21085845282786575</v>
      </c>
      <c r="K24" s="10">
        <f t="shared" si="1"/>
        <v>1.6525584528278658</v>
      </c>
    </row>
    <row r="25" spans="1:11" ht="15.75" x14ac:dyDescent="0.25">
      <c r="A25" s="48" t="s">
        <v>34</v>
      </c>
      <c r="B25" s="39">
        <v>35.043199999999999</v>
      </c>
      <c r="C25" s="40">
        <v>33.042800000000007</v>
      </c>
      <c r="D25" s="40">
        <v>1.8968000000000003</v>
      </c>
      <c r="E25" s="41">
        <v>0.2526524510867873</v>
      </c>
      <c r="F25" s="41">
        <v>3.6906018418033447E-2</v>
      </c>
      <c r="G25" s="51">
        <v>3.7329401275632659</v>
      </c>
      <c r="H25" s="88">
        <v>1.3081416747822505</v>
      </c>
      <c r="I25" s="17">
        <v>-3.2730377491297959E-2</v>
      </c>
      <c r="J25" s="10">
        <f t="shared" si="0"/>
        <v>0.28955846950482073</v>
      </c>
      <c r="K25" s="10">
        <f t="shared" si="1"/>
        <v>2.186358469504821</v>
      </c>
    </row>
    <row r="27" spans="1:11" x14ac:dyDescent="0.25">
      <c r="F27" t="s">
        <v>54</v>
      </c>
      <c r="G27" s="60">
        <f>AVERAGE(G3:G25)</f>
        <v>3.6738648362160076</v>
      </c>
    </row>
    <row r="30" spans="1:11" ht="15.75" x14ac:dyDescent="0.25">
      <c r="A30" s="87" t="s">
        <v>52</v>
      </c>
      <c r="B30" s="35" t="s">
        <v>18</v>
      </c>
      <c r="C30" s="42" t="s">
        <v>19</v>
      </c>
      <c r="D30" s="36" t="s">
        <v>20</v>
      </c>
      <c r="E30" s="36" t="s">
        <v>21</v>
      </c>
      <c r="F30" s="36" t="s">
        <v>22</v>
      </c>
      <c r="G30" s="52" t="s">
        <v>46</v>
      </c>
      <c r="H30" s="84" t="s">
        <v>70</v>
      </c>
      <c r="I30" s="1" t="s">
        <v>14</v>
      </c>
      <c r="J30" s="87" t="s">
        <v>73</v>
      </c>
      <c r="K30" s="87" t="s">
        <v>74</v>
      </c>
    </row>
    <row r="31" spans="1:11" ht="15.75" x14ac:dyDescent="0.25">
      <c r="A31" s="38" t="s">
        <v>23</v>
      </c>
      <c r="B31" s="39">
        <v>11.398899999999999</v>
      </c>
      <c r="C31" s="53">
        <v>5.7880000000000003</v>
      </c>
      <c r="D31" s="55">
        <v>4.3691717761557181</v>
      </c>
      <c r="E31" s="55">
        <v>1.3886876520681266</v>
      </c>
      <c r="F31" s="55">
        <v>0.20310881995133825</v>
      </c>
      <c r="G31" s="57">
        <v>24.986772075072381</v>
      </c>
      <c r="H31" s="89">
        <v>2.8482171620654255</v>
      </c>
      <c r="I31" s="21">
        <v>-0.10058679002726996</v>
      </c>
      <c r="J31" s="10">
        <f t="shared" ref="J31:J52" si="2">E31+F31</f>
        <v>1.5917964720194648</v>
      </c>
      <c r="K31" s="10">
        <f>SUM(D31:F31)</f>
        <v>5.9609682481751829</v>
      </c>
    </row>
    <row r="32" spans="1:11" ht="15.75" x14ac:dyDescent="0.25">
      <c r="A32" s="38" t="s">
        <v>35</v>
      </c>
      <c r="B32" s="49">
        <v>12.6114</v>
      </c>
      <c r="C32" s="54">
        <v>5.9234000000000009</v>
      </c>
      <c r="D32" s="55">
        <v>4.8835652051714433</v>
      </c>
      <c r="E32" s="55">
        <v>1.640225407532321</v>
      </c>
      <c r="F32" s="55">
        <v>0.23979426644182111</v>
      </c>
      <c r="G32" s="57">
        <v>33.109926250747364</v>
      </c>
      <c r="H32" s="89">
        <v>4.1756252391867532</v>
      </c>
      <c r="I32" s="21">
        <v>-0.10058679002726996</v>
      </c>
      <c r="J32" s="10">
        <f t="shared" si="2"/>
        <v>1.8800196739741422</v>
      </c>
      <c r="K32" s="10">
        <f t="shared" ref="K32:K52" si="3">SUM(D32:F32)</f>
        <v>6.7635848791455855</v>
      </c>
    </row>
    <row r="33" spans="1:11" ht="15.75" x14ac:dyDescent="0.25">
      <c r="A33" s="38" t="s">
        <v>36</v>
      </c>
      <c r="B33" s="49">
        <v>16.5716</v>
      </c>
      <c r="C33" s="54">
        <v>8.3877800000000011</v>
      </c>
      <c r="D33" s="55">
        <v>5.7216011638432711</v>
      </c>
      <c r="E33" s="55">
        <v>2.7887087546877027</v>
      </c>
      <c r="F33" s="55">
        <v>0.3607486615802406</v>
      </c>
      <c r="G33" s="57">
        <v>29.447921115671104</v>
      </c>
      <c r="H33" s="89">
        <v>4.8799916956045521</v>
      </c>
      <c r="I33" s="21">
        <v>-0.10058679002726996</v>
      </c>
      <c r="J33" s="10">
        <f t="shared" si="2"/>
        <v>3.1494574162679432</v>
      </c>
      <c r="K33" s="10">
        <f t="shared" si="3"/>
        <v>8.8710585801112138</v>
      </c>
    </row>
    <row r="34" spans="1:11" ht="15.75" x14ac:dyDescent="0.25">
      <c r="A34" s="38" t="s">
        <v>24</v>
      </c>
      <c r="B34" s="39">
        <v>8.5109999999999992</v>
      </c>
      <c r="C34" s="54">
        <v>3.0990000000000002</v>
      </c>
      <c r="D34" s="55">
        <v>3.9152573520131244</v>
      </c>
      <c r="E34" s="55">
        <v>1.7753653918970083</v>
      </c>
      <c r="F34" s="55">
        <v>0.24768143380032806</v>
      </c>
      <c r="G34" s="57">
        <v>25.494608716071966</v>
      </c>
      <c r="H34" s="89">
        <v>2.1698461478248849</v>
      </c>
      <c r="I34" s="21">
        <v>-0.10058679002726996</v>
      </c>
      <c r="J34" s="10">
        <f t="shared" si="2"/>
        <v>2.0230468256973362</v>
      </c>
      <c r="K34" s="10">
        <f t="shared" si="3"/>
        <v>5.938304177710461</v>
      </c>
    </row>
    <row r="35" spans="1:11" ht="15.75" x14ac:dyDescent="0.25">
      <c r="A35" s="42" t="s">
        <v>25</v>
      </c>
      <c r="B35" s="39">
        <v>10.304</v>
      </c>
      <c r="C35" s="54">
        <v>6.0135000000000005</v>
      </c>
      <c r="D35" s="55">
        <v>3.3100746582194081</v>
      </c>
      <c r="E35" s="55">
        <v>1.2269792930976999</v>
      </c>
      <c r="F35" s="55">
        <v>0.18703707902634226</v>
      </c>
      <c r="G35" s="57">
        <v>23.540174662685427</v>
      </c>
      <c r="H35" s="89">
        <v>2.4255795972431065</v>
      </c>
      <c r="I35" s="22">
        <v>-0.32001589401318453</v>
      </c>
      <c r="J35" s="10">
        <f t="shared" si="2"/>
        <v>1.4140163721240422</v>
      </c>
      <c r="K35" s="10">
        <f t="shared" si="3"/>
        <v>4.72409103034345</v>
      </c>
    </row>
    <row r="36" spans="1:11" ht="15.75" x14ac:dyDescent="0.25">
      <c r="A36" s="42" t="s">
        <v>37</v>
      </c>
      <c r="B36" s="49">
        <v>15.135</v>
      </c>
      <c r="C36" s="54">
        <v>10.032299999999999</v>
      </c>
      <c r="D36" s="55">
        <v>3.5838953802416502</v>
      </c>
      <c r="E36" s="55">
        <v>1.6835856044453064</v>
      </c>
      <c r="F36" s="55">
        <v>0.23478451896362351</v>
      </c>
      <c r="G36" s="57">
        <v>11.285894650302458</v>
      </c>
      <c r="H36" s="89">
        <v>1.708120155323277</v>
      </c>
      <c r="I36" s="22">
        <v>-0.32001589401318453</v>
      </c>
      <c r="J36" s="10">
        <f t="shared" si="2"/>
        <v>1.9183701234089299</v>
      </c>
      <c r="K36" s="10">
        <f t="shared" si="3"/>
        <v>5.5022655036505803</v>
      </c>
    </row>
    <row r="37" spans="1:11" ht="15.75" x14ac:dyDescent="0.25">
      <c r="A37" s="43" t="s">
        <v>38</v>
      </c>
      <c r="B37" s="49">
        <v>4.6359000000000004</v>
      </c>
      <c r="C37" s="54">
        <v>2.2789999999999999</v>
      </c>
      <c r="D37" s="55">
        <v>0.94597648742588403</v>
      </c>
      <c r="E37" s="55">
        <v>1.4503186260478427</v>
      </c>
      <c r="F37" s="55">
        <v>0.17418830505009195</v>
      </c>
      <c r="G37" s="57">
        <v>9.71413479556821</v>
      </c>
      <c r="H37" s="89">
        <v>0.45033757498774668</v>
      </c>
      <c r="I37" s="82">
        <v>-0.3029856615539851</v>
      </c>
      <c r="J37" s="10">
        <f t="shared" si="2"/>
        <v>1.6245069310979345</v>
      </c>
      <c r="K37" s="10">
        <f t="shared" si="3"/>
        <v>2.5704834185238186</v>
      </c>
    </row>
    <row r="38" spans="1:11" ht="15.75" x14ac:dyDescent="0.25">
      <c r="A38" s="43" t="s">
        <v>26</v>
      </c>
      <c r="B38" s="39">
        <v>19.3034</v>
      </c>
      <c r="C38" s="54">
        <v>11.6751</v>
      </c>
      <c r="D38" s="55">
        <v>5.2405079316656504</v>
      </c>
      <c r="E38" s="55">
        <v>2.4377309090909089</v>
      </c>
      <c r="F38" s="55">
        <v>0.3635123062843198</v>
      </c>
      <c r="G38" s="57">
        <v>22.88531964015602</v>
      </c>
      <c r="H38" s="89">
        <v>4.4176447914178771</v>
      </c>
      <c r="I38" s="82">
        <v>-0.3029856615539851</v>
      </c>
      <c r="J38" s="10">
        <f t="shared" si="2"/>
        <v>2.8012432153752287</v>
      </c>
      <c r="K38" s="10">
        <f t="shared" si="3"/>
        <v>8.0417511470408805</v>
      </c>
    </row>
    <row r="39" spans="1:11" ht="15.75" x14ac:dyDescent="0.25">
      <c r="A39" s="45" t="s">
        <v>27</v>
      </c>
      <c r="B39" s="39">
        <v>20.031400000000001</v>
      </c>
      <c r="C39" s="54">
        <v>11.956300000000001</v>
      </c>
      <c r="D39" s="55">
        <v>5.1763268507402982</v>
      </c>
      <c r="E39" s="55">
        <v>3.2692590636254515</v>
      </c>
      <c r="F39" s="55">
        <v>0.45884337735094055</v>
      </c>
      <c r="G39" s="57">
        <v>24.619209039547947</v>
      </c>
      <c r="H39" s="89">
        <v>4.9315722395480073</v>
      </c>
      <c r="I39" s="23">
        <v>0.11743877238132332</v>
      </c>
      <c r="J39" s="10">
        <f t="shared" si="2"/>
        <v>3.7281024409763921</v>
      </c>
      <c r="K39" s="10">
        <f t="shared" si="3"/>
        <v>8.9044292917166903</v>
      </c>
    </row>
    <row r="40" spans="1:11" ht="15.75" x14ac:dyDescent="0.25">
      <c r="A40" s="45" t="s">
        <v>39</v>
      </c>
      <c r="B40" s="49">
        <v>14.8985</v>
      </c>
      <c r="C40" s="54">
        <v>8.0399999999999991</v>
      </c>
      <c r="D40" s="56">
        <v>4.2442447863610626</v>
      </c>
      <c r="E40" s="56">
        <v>2.557988016411997</v>
      </c>
      <c r="F40" s="56">
        <v>0.36055350169779277</v>
      </c>
      <c r="G40" s="57">
        <v>8.0442355756705073</v>
      </c>
      <c r="H40" s="89">
        <v>1.1984704372412707</v>
      </c>
      <c r="I40" s="23">
        <v>0.11743877238132332</v>
      </c>
      <c r="J40" s="10">
        <f t="shared" si="2"/>
        <v>2.91854151810979</v>
      </c>
      <c r="K40" s="10">
        <f t="shared" si="3"/>
        <v>7.1627863044708526</v>
      </c>
    </row>
    <row r="41" spans="1:11" ht="15.75" x14ac:dyDescent="0.25">
      <c r="A41" s="45" t="s">
        <v>40</v>
      </c>
      <c r="B41" s="49">
        <v>11.488099999999999</v>
      </c>
      <c r="C41" s="54">
        <v>5.2263000000000002</v>
      </c>
      <c r="D41" s="56">
        <v>3.6427873835732418</v>
      </c>
      <c r="E41" s="56">
        <v>2.5449696867061804</v>
      </c>
      <c r="F41" s="56">
        <v>0.46675064992750182</v>
      </c>
      <c r="G41" s="57">
        <v>18.697381077516813</v>
      </c>
      <c r="H41" s="89">
        <v>2.1479738355662086</v>
      </c>
      <c r="I41" s="23">
        <v>0.11743877238132332</v>
      </c>
      <c r="J41" s="10">
        <f t="shared" si="2"/>
        <v>3.0117203366336822</v>
      </c>
      <c r="K41" s="10">
        <f t="shared" si="3"/>
        <v>6.654507720206924</v>
      </c>
    </row>
    <row r="42" spans="1:11" ht="15.75" x14ac:dyDescent="0.25">
      <c r="A42" s="45" t="s">
        <v>28</v>
      </c>
      <c r="B42" s="39">
        <v>16.980599999999999</v>
      </c>
      <c r="C42" s="54">
        <v>11.644400000000001</v>
      </c>
      <c r="D42" s="56">
        <v>3.6943347463856857</v>
      </c>
      <c r="E42" s="56">
        <v>1.5718154373927942</v>
      </c>
      <c r="F42" s="56">
        <v>0.53364981622151375</v>
      </c>
      <c r="G42" s="57">
        <v>3.6403145586210917</v>
      </c>
      <c r="H42" s="89">
        <v>0.61814725394121306</v>
      </c>
      <c r="I42" s="23">
        <v>0.11743877238132332</v>
      </c>
      <c r="J42" s="10">
        <f t="shared" si="2"/>
        <v>2.1054652536143079</v>
      </c>
      <c r="K42" s="10">
        <f t="shared" si="3"/>
        <v>5.7997999999999941</v>
      </c>
    </row>
    <row r="43" spans="1:11" ht="15.75" x14ac:dyDescent="0.25">
      <c r="A43" s="46" t="s">
        <v>41</v>
      </c>
      <c r="B43" s="49">
        <v>17.649799999999999</v>
      </c>
      <c r="C43" s="54">
        <v>11.0572</v>
      </c>
      <c r="D43" s="56">
        <v>4.3299645683802144</v>
      </c>
      <c r="E43" s="56">
        <v>2.5582620756547048</v>
      </c>
      <c r="F43" s="56">
        <v>0.39221973811833188</v>
      </c>
      <c r="G43" s="57">
        <v>10.31214421915047</v>
      </c>
      <c r="H43" s="89">
        <v>1.8200728303916196</v>
      </c>
      <c r="I43" s="16">
        <v>-4.5718099286610456E-2</v>
      </c>
      <c r="J43" s="10">
        <f t="shared" si="2"/>
        <v>2.9504818137730364</v>
      </c>
      <c r="K43" s="10">
        <f t="shared" si="3"/>
        <v>7.2804463821532508</v>
      </c>
    </row>
    <row r="44" spans="1:11" ht="15.75" x14ac:dyDescent="0.25">
      <c r="A44" s="46" t="s">
        <v>42</v>
      </c>
      <c r="B44" s="49">
        <v>8.8271999999999995</v>
      </c>
      <c r="C44" s="54">
        <v>3.4878999999999998</v>
      </c>
      <c r="D44" s="56">
        <v>3.561755418502202</v>
      </c>
      <c r="E44" s="56">
        <v>1.7649295506607927</v>
      </c>
      <c r="F44" s="56">
        <v>0.28048507488986779</v>
      </c>
      <c r="G44" s="57">
        <v>21.474368315215646</v>
      </c>
      <c r="H44" s="89">
        <v>1.8955854399207155</v>
      </c>
      <c r="I44" s="16">
        <v>-4.5718099286610456E-2</v>
      </c>
      <c r="J44" s="10">
        <f t="shared" si="2"/>
        <v>2.0454146255506607</v>
      </c>
      <c r="K44" s="10">
        <f t="shared" si="3"/>
        <v>5.6071700440528627</v>
      </c>
    </row>
    <row r="45" spans="1:11" ht="15.75" x14ac:dyDescent="0.25">
      <c r="A45" s="46" t="s">
        <v>30</v>
      </c>
      <c r="B45" s="39">
        <v>15.056900000000001</v>
      </c>
      <c r="C45" s="54">
        <v>10.7902</v>
      </c>
      <c r="D45" s="56">
        <v>2.8256381737898861</v>
      </c>
      <c r="E45" s="56">
        <v>1.5476110139131891</v>
      </c>
      <c r="F45" s="56">
        <v>0.23523687411480473</v>
      </c>
      <c r="G45" s="57">
        <v>6.672019746918191</v>
      </c>
      <c r="H45" s="89">
        <v>1.0045993412737253</v>
      </c>
      <c r="I45" s="16">
        <v>-4.5718099286610456E-2</v>
      </c>
      <c r="J45" s="10">
        <f t="shared" si="2"/>
        <v>1.7828478880279939</v>
      </c>
      <c r="K45" s="10">
        <f t="shared" si="3"/>
        <v>4.6084860618178807</v>
      </c>
    </row>
    <row r="46" spans="1:11" ht="15.75" x14ac:dyDescent="0.25">
      <c r="A46" s="47" t="s">
        <v>31</v>
      </c>
      <c r="B46" s="39">
        <v>12.7844</v>
      </c>
      <c r="C46" s="54">
        <v>7.6037999999999997</v>
      </c>
      <c r="D46" s="56">
        <v>3.3613227029188342</v>
      </c>
      <c r="E46" s="56">
        <v>1.9493750659736113</v>
      </c>
      <c r="F46" s="56">
        <v>0.27809010795681738</v>
      </c>
      <c r="G46" s="57">
        <v>14.312037622727628</v>
      </c>
      <c r="H46" s="89">
        <v>1.8297081378399909</v>
      </c>
      <c r="I46" s="22">
        <v>-0.11251612892623995</v>
      </c>
      <c r="J46" s="10">
        <f t="shared" si="2"/>
        <v>2.2274651739304288</v>
      </c>
      <c r="K46" s="10">
        <f t="shared" si="3"/>
        <v>5.5887878768492634</v>
      </c>
    </row>
    <row r="47" spans="1:11" ht="15.75" x14ac:dyDescent="0.25">
      <c r="A47" s="47" t="s">
        <v>43</v>
      </c>
      <c r="B47" s="49">
        <v>13.1127</v>
      </c>
      <c r="C47" s="54">
        <v>5.6504000000000003</v>
      </c>
      <c r="D47" s="56">
        <v>5.3704473965287081</v>
      </c>
      <c r="E47" s="56">
        <v>1.866181893807128</v>
      </c>
      <c r="F47" s="56">
        <v>0.29737257882304624</v>
      </c>
      <c r="G47" s="57">
        <v>22.158816133088362</v>
      </c>
      <c r="H47" s="89">
        <v>2.9056190830834776</v>
      </c>
      <c r="I47" s="22">
        <v>-0.11251612892623995</v>
      </c>
      <c r="J47" s="10">
        <f>E47+F47</f>
        <v>2.1635544726301741</v>
      </c>
      <c r="K47" s="10">
        <f t="shared" si="3"/>
        <v>7.5340018691588826</v>
      </c>
    </row>
    <row r="48" spans="1:11" ht="15.75" x14ac:dyDescent="0.25">
      <c r="A48" s="47" t="s">
        <v>44</v>
      </c>
      <c r="B48" s="49">
        <v>9.6720000000000006</v>
      </c>
      <c r="C48" s="54">
        <v>3.2014</v>
      </c>
      <c r="D48" s="56">
        <v>3.9480297432982865</v>
      </c>
      <c r="E48" s="56">
        <v>2.4818063843895048</v>
      </c>
      <c r="F48" s="56">
        <v>0.46969072653215888</v>
      </c>
      <c r="G48" s="57">
        <v>10.746944131596139</v>
      </c>
      <c r="H48" s="89">
        <v>1.0394444364079787</v>
      </c>
      <c r="I48" s="22">
        <v>-0.11251612892623995</v>
      </c>
      <c r="J48" s="10">
        <f t="shared" si="2"/>
        <v>2.9514971109216637</v>
      </c>
      <c r="K48" s="10">
        <f t="shared" si="3"/>
        <v>6.8995268542199497</v>
      </c>
    </row>
    <row r="49" spans="1:12" ht="15.75" x14ac:dyDescent="0.25">
      <c r="A49" s="47" t="s">
        <v>32</v>
      </c>
      <c r="B49" s="39">
        <v>12.443300000000001</v>
      </c>
      <c r="C49" s="54">
        <v>5.8483000000000001</v>
      </c>
      <c r="D49" s="56">
        <v>4.1907279753806286</v>
      </c>
      <c r="E49" s="56">
        <v>2.5746834467120188</v>
      </c>
      <c r="F49" s="56">
        <v>0.3598969808875932</v>
      </c>
      <c r="G49" s="57">
        <v>27.635177782453074</v>
      </c>
      <c r="H49" s="89">
        <v>3.4387280770039839</v>
      </c>
      <c r="I49" s="22">
        <v>-0.11251612892623995</v>
      </c>
      <c r="J49" s="10">
        <f t="shared" si="2"/>
        <v>2.9345804275996121</v>
      </c>
      <c r="K49" s="10">
        <f t="shared" si="3"/>
        <v>7.1253084029802407</v>
      </c>
    </row>
    <row r="50" spans="1:12" ht="15.75" x14ac:dyDescent="0.25">
      <c r="A50" s="48" t="s">
        <v>33</v>
      </c>
      <c r="B50" s="39">
        <v>12.441000000000001</v>
      </c>
      <c r="C50" s="54">
        <v>5.2618</v>
      </c>
      <c r="D50" s="56">
        <v>5.3960706969205834</v>
      </c>
      <c r="E50" s="56">
        <v>1.7076991896272284</v>
      </c>
      <c r="F50" s="56">
        <v>0.8784301134521878</v>
      </c>
      <c r="G50" s="57">
        <v>6.3947586970563393</v>
      </c>
      <c r="H50" s="89">
        <v>0.79557192950077915</v>
      </c>
      <c r="I50" s="24">
        <v>-4.9570413884485784E-2</v>
      </c>
      <c r="J50" s="10">
        <f t="shared" si="2"/>
        <v>2.5861293030794164</v>
      </c>
      <c r="K50" s="10">
        <f t="shared" si="3"/>
        <v>7.9821999999999997</v>
      </c>
    </row>
    <row r="51" spans="1:12" ht="15.75" x14ac:dyDescent="0.25">
      <c r="A51" s="48" t="s">
        <v>45</v>
      </c>
      <c r="B51" s="49">
        <v>13.8108</v>
      </c>
      <c r="C51" s="54">
        <v>6.0823999999999998</v>
      </c>
      <c r="D51" s="56">
        <v>4.7336335799392559</v>
      </c>
      <c r="E51" s="56">
        <v>3.3874389845027637</v>
      </c>
      <c r="F51" s="56">
        <v>0.48970952418035985</v>
      </c>
      <c r="G51" s="57">
        <v>19.608858255547958</v>
      </c>
      <c r="H51" s="89">
        <v>2.7081401959572173</v>
      </c>
      <c r="I51" s="24">
        <v>-4.9570413884485784E-2</v>
      </c>
      <c r="J51" s="10">
        <f t="shared" si="2"/>
        <v>3.8771485086831237</v>
      </c>
      <c r="K51" s="10">
        <f t="shared" si="3"/>
        <v>8.6107820886223791</v>
      </c>
    </row>
    <row r="52" spans="1:12" ht="15.75" x14ac:dyDescent="0.25">
      <c r="A52" s="48" t="s">
        <v>34</v>
      </c>
      <c r="B52" s="39">
        <v>13.622999999999999</v>
      </c>
      <c r="C52" s="54">
        <v>7.8046999999999995</v>
      </c>
      <c r="D52" s="56">
        <v>3.8388308188021232</v>
      </c>
      <c r="E52" s="56">
        <v>1.6979084533737685</v>
      </c>
      <c r="F52" s="56">
        <v>0.28163472327520855</v>
      </c>
      <c r="G52" s="57">
        <v>12.538769690746875</v>
      </c>
      <c r="H52" s="89">
        <v>1.7081565949704467</v>
      </c>
      <c r="I52" s="24">
        <v>-4.9570413884485784E-2</v>
      </c>
      <c r="J52" s="10">
        <f t="shared" si="2"/>
        <v>1.9795431766489771</v>
      </c>
      <c r="K52" s="10">
        <f t="shared" si="3"/>
        <v>5.8183739954511005</v>
      </c>
    </row>
    <row r="53" spans="1:12" x14ac:dyDescent="0.25">
      <c r="K53" s="10"/>
      <c r="L53" s="10"/>
    </row>
    <row r="54" spans="1:12" x14ac:dyDescent="0.25">
      <c r="F54" t="s">
        <v>53</v>
      </c>
      <c r="G54" s="60">
        <f>AVERAGE(G31:G52)</f>
        <v>17.605444852369633</v>
      </c>
    </row>
    <row r="55" spans="1:12" x14ac:dyDescent="0.25">
      <c r="B55" t="s">
        <v>55</v>
      </c>
      <c r="C55" s="61">
        <f>G54/G27</f>
        <v>4.792077454461503</v>
      </c>
    </row>
    <row r="56" spans="1:12" x14ac:dyDescent="0.25">
      <c r="B56" t="s">
        <v>56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89F2C-F7EC-4AEC-AD8D-385A8220E3F8}">
  <dimension ref="B1:X53"/>
  <sheetViews>
    <sheetView tabSelected="1" topLeftCell="N12" zoomScale="85" zoomScaleNormal="85" workbookViewId="0">
      <selection activeCell="AM32" sqref="AM32"/>
    </sheetView>
  </sheetViews>
  <sheetFormatPr defaultRowHeight="15" x14ac:dyDescent="0.25"/>
  <cols>
    <col min="15" max="15" width="11" customWidth="1"/>
    <col min="16" max="16" width="14.5703125" customWidth="1"/>
    <col min="20" max="20" width="12" customWidth="1"/>
    <col min="21" max="21" width="12.5703125" customWidth="1"/>
  </cols>
  <sheetData>
    <row r="1" spans="2:24" x14ac:dyDescent="0.25">
      <c r="O1" t="s">
        <v>86</v>
      </c>
    </row>
    <row r="2" spans="2:24" x14ac:dyDescent="0.25">
      <c r="K2" s="90"/>
      <c r="L2" s="90"/>
    </row>
    <row r="3" spans="2:24" ht="15.75" x14ac:dyDescent="0.25">
      <c r="B3" s="90" t="s">
        <v>47</v>
      </c>
      <c r="C3" s="35" t="s">
        <v>18</v>
      </c>
      <c r="D3" s="36" t="s">
        <v>19</v>
      </c>
      <c r="E3" s="36" t="s">
        <v>20</v>
      </c>
      <c r="F3" s="37" t="s">
        <v>21</v>
      </c>
      <c r="G3" s="37" t="s">
        <v>22</v>
      </c>
      <c r="H3" s="52" t="s">
        <v>46</v>
      </c>
      <c r="I3" s="84" t="s">
        <v>70</v>
      </c>
      <c r="J3" s="1" t="s">
        <v>14</v>
      </c>
      <c r="K3" s="90" t="s">
        <v>73</v>
      </c>
      <c r="L3" s="90" t="s">
        <v>74</v>
      </c>
      <c r="N3" s="90" t="s">
        <v>47</v>
      </c>
      <c r="O3" s="35" t="s">
        <v>18</v>
      </c>
      <c r="P3" s="36" t="s">
        <v>19</v>
      </c>
      <c r="Q3" s="36" t="s">
        <v>20</v>
      </c>
      <c r="R3" s="37" t="s">
        <v>21</v>
      </c>
      <c r="S3" s="37" t="s">
        <v>22</v>
      </c>
      <c r="T3" s="52" t="s">
        <v>46</v>
      </c>
      <c r="U3" s="84" t="s">
        <v>70</v>
      </c>
      <c r="V3" s="1" t="s">
        <v>14</v>
      </c>
      <c r="W3" s="90" t="s">
        <v>73</v>
      </c>
      <c r="X3" s="90" t="s">
        <v>74</v>
      </c>
    </row>
    <row r="4" spans="2:24" ht="15.75" x14ac:dyDescent="0.25">
      <c r="B4" s="38" t="s">
        <v>23</v>
      </c>
      <c r="C4" s="39">
        <v>47.014299999999999</v>
      </c>
      <c r="D4" s="40">
        <v>44.028299999999994</v>
      </c>
      <c r="E4" s="40">
        <v>2.3685</v>
      </c>
      <c r="F4" s="41">
        <v>0.27960327599156076</v>
      </c>
      <c r="G4" s="41">
        <v>4.1710890168449068E-2</v>
      </c>
      <c r="H4" s="51">
        <v>4.4239491495114969</v>
      </c>
      <c r="I4" s="88">
        <v>2.0798887249987836</v>
      </c>
      <c r="J4" s="12">
        <v>0.22851828638601948</v>
      </c>
      <c r="K4" s="10">
        <f t="shared" ref="K4:K26" si="0">F4+G4</f>
        <v>0.32131416616000985</v>
      </c>
      <c r="L4" s="10">
        <f>SUM(E4:G4)</f>
        <v>2.6898141661600099</v>
      </c>
      <c r="N4" s="38" t="s">
        <v>75</v>
      </c>
      <c r="O4" s="10">
        <f>SUM(C4:C5)</f>
        <v>74.542599999999993</v>
      </c>
      <c r="P4" s="10">
        <f t="shared" ref="P4:X4" si="1">SUM(D4:D5)</f>
        <v>69.413099999999986</v>
      </c>
      <c r="Q4" s="10">
        <f t="shared" si="1"/>
        <v>4.3941249999999998</v>
      </c>
      <c r="R4" s="10">
        <f t="shared" si="1"/>
        <v>0.53329762667372393</v>
      </c>
      <c r="S4" s="10">
        <f t="shared" si="1"/>
        <v>8.0250354544396593E-2</v>
      </c>
      <c r="T4" s="10">
        <f t="shared" si="1"/>
        <v>7.1995011621997218</v>
      </c>
      <c r="U4" s="10">
        <f t="shared" si="1"/>
        <v>2.8439510097076361</v>
      </c>
      <c r="V4" s="12">
        <v>0.22851828638601948</v>
      </c>
      <c r="W4" s="97">
        <f t="shared" si="1"/>
        <v>0.6135479812181206</v>
      </c>
      <c r="X4" s="97">
        <f t="shared" si="1"/>
        <v>5.0076729812181204</v>
      </c>
    </row>
    <row r="5" spans="2:24" ht="15.75" x14ac:dyDescent="0.25">
      <c r="B5" s="38" t="s">
        <v>35</v>
      </c>
      <c r="C5" s="49">
        <v>27.528300000000002</v>
      </c>
      <c r="D5" s="50">
        <v>25.384799999999998</v>
      </c>
      <c r="E5" s="50">
        <v>2.0256249999999998</v>
      </c>
      <c r="F5" s="41">
        <v>0.25369435068216323</v>
      </c>
      <c r="G5" s="41">
        <v>3.8539464375947526E-2</v>
      </c>
      <c r="H5" s="51">
        <v>2.7755520126882245</v>
      </c>
      <c r="I5" s="88">
        <v>0.76406228470885251</v>
      </c>
      <c r="J5" s="12">
        <v>0.22851828638601948</v>
      </c>
      <c r="K5" s="10">
        <f t="shared" si="0"/>
        <v>0.29223381505811075</v>
      </c>
      <c r="L5" s="10">
        <f t="shared" ref="L5:L26" si="2">SUM(E5:G5)</f>
        <v>2.3178588150581105</v>
      </c>
      <c r="N5" s="38" t="s">
        <v>76</v>
      </c>
      <c r="O5" s="10">
        <f>SUM(C6:C7)</f>
        <v>44.059400000000004</v>
      </c>
      <c r="P5" s="10">
        <f t="shared" ref="P5:X5" si="3">SUM(D6:D7)</f>
        <v>41.0276</v>
      </c>
      <c r="Q5" s="10">
        <f t="shared" si="3"/>
        <v>2.8681999999999999</v>
      </c>
      <c r="R5" s="10">
        <f t="shared" si="3"/>
        <v>0.37785151651655852</v>
      </c>
      <c r="S5" s="10">
        <f t="shared" si="3"/>
        <v>5.7395290676870638E-2</v>
      </c>
      <c r="T5" s="10">
        <f t="shared" si="3"/>
        <v>9.2546021796034381</v>
      </c>
      <c r="U5" s="10">
        <f t="shared" si="3"/>
        <v>1.8942561268958169</v>
      </c>
      <c r="V5" s="12">
        <v>0.22851828638601948</v>
      </c>
      <c r="W5" s="97">
        <f t="shared" si="3"/>
        <v>0.43524680719342917</v>
      </c>
      <c r="X5" s="97">
        <f t="shared" si="3"/>
        <v>3.3034468071934291</v>
      </c>
    </row>
    <row r="6" spans="2:24" ht="15.75" x14ac:dyDescent="0.25">
      <c r="B6" s="38" t="s">
        <v>36</v>
      </c>
      <c r="C6" s="49">
        <v>14.5052</v>
      </c>
      <c r="D6" s="50">
        <v>13.639100000000001</v>
      </c>
      <c r="E6" s="50">
        <v>0.77839999999999998</v>
      </c>
      <c r="F6" s="41">
        <v>8.5453471812150295E-2</v>
      </c>
      <c r="G6" s="41">
        <v>1.3605092222723929E-2</v>
      </c>
      <c r="H6" s="51">
        <v>5.5875308025021084</v>
      </c>
      <c r="I6" s="88">
        <v>0.81048251796453585</v>
      </c>
      <c r="J6" s="12">
        <v>0.22851828638601948</v>
      </c>
      <c r="K6" s="10">
        <f t="shared" si="0"/>
        <v>9.905856403487423E-2</v>
      </c>
      <c r="L6" s="10">
        <f t="shared" si="2"/>
        <v>0.8774585640348741</v>
      </c>
      <c r="N6" s="42" t="s">
        <v>77</v>
      </c>
      <c r="O6" s="10">
        <f>SUM(C8:C9)</f>
        <v>119.1827</v>
      </c>
      <c r="P6" s="10">
        <f t="shared" ref="P6:W6" si="4">SUM(D8:D9)</f>
        <v>113.33000000000001</v>
      </c>
      <c r="Q6" s="10">
        <f t="shared" si="4"/>
        <v>5.6814</v>
      </c>
      <c r="R6" s="10">
        <f t="shared" si="4"/>
        <v>0.81418522488423695</v>
      </c>
      <c r="S6" s="10">
        <f t="shared" si="4"/>
        <v>0.11861769709169673</v>
      </c>
      <c r="T6" s="10">
        <f t="shared" si="4"/>
        <v>6.9536598214216321</v>
      </c>
      <c r="U6" s="10">
        <f t="shared" si="4"/>
        <v>4.0004666801549567</v>
      </c>
      <c r="V6" s="13">
        <v>-0.3027637470411495</v>
      </c>
      <c r="W6" s="97">
        <f t="shared" si="4"/>
        <v>0.93280292197593373</v>
      </c>
      <c r="X6" s="97">
        <f>SUM(L8:L9)</f>
        <v>6.6142029219759344</v>
      </c>
    </row>
    <row r="7" spans="2:24" ht="15.75" x14ac:dyDescent="0.25">
      <c r="B7" s="38" t="s">
        <v>24</v>
      </c>
      <c r="C7" s="39">
        <v>29.554200000000002</v>
      </c>
      <c r="D7" s="40">
        <v>27.388499999999997</v>
      </c>
      <c r="E7" s="40">
        <v>2.0897999999999999</v>
      </c>
      <c r="F7" s="41">
        <v>0.29239804470440822</v>
      </c>
      <c r="G7" s="41">
        <v>4.3790198454146709E-2</v>
      </c>
      <c r="H7" s="51">
        <v>3.6670713771013288</v>
      </c>
      <c r="I7" s="88">
        <v>1.0837736089312811</v>
      </c>
      <c r="J7" s="12">
        <v>0.22851828638601948</v>
      </c>
      <c r="K7" s="10">
        <f t="shared" si="0"/>
        <v>0.33618824315855494</v>
      </c>
      <c r="L7" s="10">
        <f>SUM(E7:G7)</f>
        <v>2.4259882431585549</v>
      </c>
      <c r="N7" s="43" t="s">
        <v>78</v>
      </c>
      <c r="O7" s="10">
        <f>SUM(C10:C11)</f>
        <v>86.096900000000005</v>
      </c>
      <c r="P7" s="10">
        <f t="shared" ref="P7:X7" si="5">SUM(D10:D11)</f>
        <v>80.287700000000001</v>
      </c>
      <c r="Q7" s="10">
        <f t="shared" si="5"/>
        <v>5.3612000000000002</v>
      </c>
      <c r="R7" s="10">
        <f t="shared" si="5"/>
        <v>0.72560438986828135</v>
      </c>
      <c r="S7" s="10">
        <f t="shared" si="5"/>
        <v>9.8881888272043528E-2</v>
      </c>
      <c r="T7" s="10">
        <f t="shared" si="5"/>
        <v>7.9242763005074526</v>
      </c>
      <c r="U7" s="10">
        <f t="shared" si="5"/>
        <v>3.3447550485447923</v>
      </c>
      <c r="V7" s="14">
        <v>-9.3318329100743891E-2</v>
      </c>
      <c r="W7" s="97">
        <f>SUM(K10:K11)</f>
        <v>0.82448627814032482</v>
      </c>
      <c r="X7" s="97">
        <f t="shared" si="5"/>
        <v>6.1856862781403255</v>
      </c>
    </row>
    <row r="8" spans="2:24" ht="15.75" x14ac:dyDescent="0.25">
      <c r="B8" s="42" t="s">
        <v>25</v>
      </c>
      <c r="C8" s="39">
        <v>47.488500000000002</v>
      </c>
      <c r="D8" s="40">
        <v>45.276400000000002</v>
      </c>
      <c r="E8" s="40">
        <v>2.1161000000000003</v>
      </c>
      <c r="F8" s="41">
        <v>0.31304628367983878</v>
      </c>
      <c r="G8" s="41">
        <v>4.4134394092567426E-2</v>
      </c>
      <c r="H8" s="51">
        <v>4.0688932752810745</v>
      </c>
      <c r="I8" s="88">
        <v>1.9322563830318531</v>
      </c>
      <c r="J8" s="13">
        <v>-0.3027637470411495</v>
      </c>
      <c r="K8" s="10">
        <f t="shared" si="0"/>
        <v>0.3571806777724062</v>
      </c>
      <c r="L8" s="10">
        <f t="shared" si="2"/>
        <v>2.4732806777724066</v>
      </c>
      <c r="N8" s="45" t="s">
        <v>79</v>
      </c>
      <c r="O8" s="10">
        <f>SUM(C12:C13)</f>
        <v>86.557199999999995</v>
      </c>
      <c r="P8" s="10">
        <f t="shared" ref="P8:X8" si="6">SUM(D12:D13)</f>
        <v>79.423400000000001</v>
      </c>
      <c r="Q8" s="10">
        <f>SUM(E12:E13)</f>
        <v>6.8664000000000005</v>
      </c>
      <c r="R8" s="10">
        <f t="shared" si="6"/>
        <v>0.79156209151621304</v>
      </c>
      <c r="S8" s="10">
        <f t="shared" si="6"/>
        <v>0.12444291389145808</v>
      </c>
      <c r="T8" s="10">
        <f t="shared" si="6"/>
        <v>5.9238714274682831</v>
      </c>
      <c r="U8" s="10">
        <f t="shared" si="6"/>
        <v>2.6326805679192438</v>
      </c>
      <c r="V8" s="15">
        <v>5.0766638815107075E-2</v>
      </c>
      <c r="W8" s="97">
        <f t="shared" si="6"/>
        <v>0.91600500540767105</v>
      </c>
      <c r="X8" s="97">
        <f t="shared" si="6"/>
        <v>7.7824050054076714</v>
      </c>
    </row>
    <row r="9" spans="2:24" ht="15.75" x14ac:dyDescent="0.25">
      <c r="B9" s="42" t="s">
        <v>37</v>
      </c>
      <c r="C9" s="49">
        <v>71.694199999999995</v>
      </c>
      <c r="D9" s="50">
        <v>68.053600000000003</v>
      </c>
      <c r="E9" s="50">
        <v>3.5653000000000001</v>
      </c>
      <c r="F9" s="41">
        <v>0.50113894120439817</v>
      </c>
      <c r="G9" s="41">
        <v>7.4483302999129308E-2</v>
      </c>
      <c r="H9" s="51">
        <v>2.8847665461405576</v>
      </c>
      <c r="I9" s="88">
        <v>2.0682102971231036</v>
      </c>
      <c r="J9" s="13">
        <v>-0.3027637470411495</v>
      </c>
      <c r="K9" s="10">
        <f t="shared" si="0"/>
        <v>0.57562224420352748</v>
      </c>
      <c r="L9" s="10">
        <f t="shared" si="2"/>
        <v>4.1409222442035283</v>
      </c>
      <c r="N9" s="45" t="s">
        <v>80</v>
      </c>
      <c r="O9" s="10">
        <f>SUM(C14:C15)</f>
        <v>51.7224</v>
      </c>
      <c r="P9" s="10">
        <f t="shared" ref="P9:X9" si="7">SUM(D14:D15)</f>
        <v>46.530299999999997</v>
      </c>
      <c r="Q9" s="10">
        <f t="shared" si="7"/>
        <v>4.9457000000000004</v>
      </c>
      <c r="R9" s="10">
        <f t="shared" si="7"/>
        <v>0.60212432155019702</v>
      </c>
      <c r="S9" s="10">
        <f t="shared" si="7"/>
        <v>8.8048861539218856E-2</v>
      </c>
      <c r="T9" s="10">
        <f t="shared" si="7"/>
        <v>10.923485442352025</v>
      </c>
      <c r="U9" s="10">
        <f t="shared" si="7"/>
        <v>2.8107222695367899</v>
      </c>
      <c r="V9" s="15">
        <v>5.0766638815107075E-2</v>
      </c>
      <c r="W9" s="97">
        <f t="shared" si="7"/>
        <v>0.69017318308941578</v>
      </c>
      <c r="X9" s="97">
        <f t="shared" si="7"/>
        <v>5.6358731830894158</v>
      </c>
    </row>
    <row r="10" spans="2:24" ht="15.75" x14ac:dyDescent="0.25">
      <c r="B10" s="43" t="s">
        <v>38</v>
      </c>
      <c r="C10" s="49">
        <v>47.312199999999997</v>
      </c>
      <c r="D10" s="50">
        <v>43.554200000000002</v>
      </c>
      <c r="E10" s="50">
        <v>3.5529000000000002</v>
      </c>
      <c r="F10" s="41">
        <v>0.45355329537273337</v>
      </c>
      <c r="G10" s="41">
        <v>6.2409922115321627E-2</v>
      </c>
      <c r="H10" s="51">
        <v>3.1820376220683517</v>
      </c>
      <c r="I10" s="88">
        <v>1.5054920038282225</v>
      </c>
      <c r="J10" s="14">
        <v>-9.3318329100743891E-2</v>
      </c>
      <c r="K10" s="10">
        <f t="shared" si="0"/>
        <v>0.51596321748805496</v>
      </c>
      <c r="L10" s="10">
        <f t="shared" si="2"/>
        <v>4.0688632174880555</v>
      </c>
      <c r="N10" s="46" t="s">
        <v>81</v>
      </c>
      <c r="O10" s="10">
        <f>SUM(C16:C17)</f>
        <v>126.22540000000001</v>
      </c>
      <c r="P10" s="10">
        <f t="shared" ref="P10:X10" si="8">SUM(D16:D17)</f>
        <v>117.95359999999999</v>
      </c>
      <c r="Q10" s="10">
        <f t="shared" si="8"/>
        <v>8.1807000000000016</v>
      </c>
      <c r="R10" s="10">
        <f t="shared" si="8"/>
        <v>1.0649747229368258</v>
      </c>
      <c r="S10" s="10">
        <f t="shared" si="8"/>
        <v>0.1608779128723285</v>
      </c>
      <c r="T10" s="10">
        <f t="shared" si="8"/>
        <v>3.8049747149009123</v>
      </c>
      <c r="U10" s="10">
        <f t="shared" si="8"/>
        <v>2.4045528113597481</v>
      </c>
      <c r="V10" s="16">
        <v>-3.8520880931257544E-2</v>
      </c>
      <c r="W10" s="97">
        <f t="shared" si="8"/>
        <v>1.2258526358091544</v>
      </c>
      <c r="X10" s="97">
        <f t="shared" si="8"/>
        <v>9.406552635809156</v>
      </c>
    </row>
    <row r="11" spans="2:24" ht="15.75" x14ac:dyDescent="0.25">
      <c r="B11" s="43" t="s">
        <v>26</v>
      </c>
      <c r="C11" s="39">
        <v>38.784700000000001</v>
      </c>
      <c r="D11" s="40">
        <v>36.733499999999999</v>
      </c>
      <c r="E11" s="40">
        <v>1.8083</v>
      </c>
      <c r="F11" s="44">
        <v>0.27205109449554804</v>
      </c>
      <c r="G11" s="44">
        <v>3.6471966156721894E-2</v>
      </c>
      <c r="H11" s="51">
        <v>4.7422386784391009</v>
      </c>
      <c r="I11" s="88">
        <v>1.8392630447165701</v>
      </c>
      <c r="J11" s="14">
        <v>-9.3318329100743891E-2</v>
      </c>
      <c r="K11" s="10">
        <f t="shared" si="0"/>
        <v>0.30852306065226992</v>
      </c>
      <c r="L11" s="10">
        <f t="shared" si="2"/>
        <v>2.11682306065227</v>
      </c>
      <c r="N11" s="46" t="s">
        <v>82</v>
      </c>
      <c r="O11" s="10">
        <f>SUM(C18:C19)</f>
        <v>61.048200000000001</v>
      </c>
      <c r="P11" s="10">
        <f t="shared" ref="P11:X11" si="9">SUM(D18:D19)</f>
        <v>56.587800000000001</v>
      </c>
      <c r="Q11" s="10">
        <f t="shared" si="9"/>
        <v>4.2501999999999995</v>
      </c>
      <c r="R11" s="10">
        <f t="shared" si="9"/>
        <v>0.57283655169691217</v>
      </c>
      <c r="S11" s="10">
        <f t="shared" si="9"/>
        <v>8.1005658850914181E-2</v>
      </c>
      <c r="T11" s="10">
        <f t="shared" si="9"/>
        <v>7.0658469658197358</v>
      </c>
      <c r="U11" s="10">
        <f t="shared" si="9"/>
        <v>2.1806646004270638</v>
      </c>
      <c r="V11" s="16">
        <v>-3.8520880931257544E-2</v>
      </c>
      <c r="W11" s="97">
        <f t="shared" si="9"/>
        <v>0.65384221054782632</v>
      </c>
      <c r="X11" s="97">
        <f t="shared" si="9"/>
        <v>4.9040422105478267</v>
      </c>
    </row>
    <row r="12" spans="2:24" ht="15.75" x14ac:dyDescent="0.25">
      <c r="B12" s="45" t="s">
        <v>27</v>
      </c>
      <c r="C12" s="39">
        <v>54.746600000000001</v>
      </c>
      <c r="D12" s="40">
        <v>49.902200000000001</v>
      </c>
      <c r="E12" s="40">
        <v>4.6973000000000003</v>
      </c>
      <c r="F12" s="41">
        <v>0.55754949149693245</v>
      </c>
      <c r="G12" s="41">
        <v>8.8638710671560303E-2</v>
      </c>
      <c r="H12" s="51">
        <v>3.2623889240190871</v>
      </c>
      <c r="I12" s="88">
        <v>1.7860470146770338</v>
      </c>
      <c r="J12" s="15">
        <v>5.0766638815107075E-2</v>
      </c>
      <c r="K12" s="10">
        <f t="shared" si="0"/>
        <v>0.64618820216849271</v>
      </c>
      <c r="L12" s="10">
        <f t="shared" si="2"/>
        <v>5.3434882021684933</v>
      </c>
      <c r="N12" s="47" t="s">
        <v>83</v>
      </c>
      <c r="O12" s="10">
        <f>SUM(C20:C21)</f>
        <v>47.016400000000004</v>
      </c>
      <c r="P12" s="10">
        <f t="shared" ref="P12:X12" si="10">SUM(D20:D21)</f>
        <v>44.560600000000001</v>
      </c>
      <c r="Q12" s="10">
        <f t="shared" si="10"/>
        <v>2.3898999999999999</v>
      </c>
      <c r="R12" s="10">
        <f t="shared" si="10"/>
        <v>0.28562987733012918</v>
      </c>
      <c r="S12" s="10">
        <f t="shared" si="10"/>
        <v>4.1246147750368722E-2</v>
      </c>
      <c r="T12" s="10">
        <f t="shared" si="10"/>
        <v>5.4879392667735605</v>
      </c>
      <c r="U12" s="10">
        <f t="shared" si="10"/>
        <v>1.3451126585896063</v>
      </c>
      <c r="V12" s="13">
        <v>-6.340384840026668E-2</v>
      </c>
      <c r="W12" s="97">
        <f t="shared" si="10"/>
        <v>0.3268760250804979</v>
      </c>
      <c r="X12" s="97">
        <f t="shared" si="10"/>
        <v>2.716776025080498</v>
      </c>
    </row>
    <row r="13" spans="2:24" ht="15.75" x14ac:dyDescent="0.25">
      <c r="B13" s="45" t="s">
        <v>39</v>
      </c>
      <c r="C13" s="49">
        <v>31.810600000000001</v>
      </c>
      <c r="D13" s="50">
        <v>29.5212</v>
      </c>
      <c r="E13" s="50">
        <v>2.1690999999999998</v>
      </c>
      <c r="F13" s="41">
        <v>0.23401260001928059</v>
      </c>
      <c r="G13" s="41">
        <v>3.5804203219897773E-2</v>
      </c>
      <c r="H13" s="51">
        <v>2.661482503449196</v>
      </c>
      <c r="I13" s="88">
        <v>0.84663355324221001</v>
      </c>
      <c r="J13" s="15">
        <v>5.0766638815107075E-2</v>
      </c>
      <c r="K13" s="10">
        <f t="shared" si="0"/>
        <v>0.26981680323917834</v>
      </c>
      <c r="L13" s="10">
        <f t="shared" si="2"/>
        <v>2.4389168032391786</v>
      </c>
      <c r="N13" s="47" t="s">
        <v>84</v>
      </c>
      <c r="O13" s="10">
        <f>SUM(C22:C23)</f>
        <v>31.935600000000001</v>
      </c>
      <c r="P13" s="10">
        <f t="shared" ref="P13:X13" si="11">SUM(D22:D23)</f>
        <v>28.846600000000002</v>
      </c>
      <c r="Q13" s="10">
        <f t="shared" si="11"/>
        <v>2.8400999999999996</v>
      </c>
      <c r="R13" s="10">
        <f t="shared" si="11"/>
        <v>0.35741933336295062</v>
      </c>
      <c r="S13" s="10">
        <f t="shared" si="11"/>
        <v>4.7674765130939795E-2</v>
      </c>
      <c r="T13" s="10">
        <f t="shared" si="11"/>
        <v>10.396223740961197</v>
      </c>
      <c r="U13" s="10">
        <f t="shared" si="11"/>
        <v>1.6423496093013257</v>
      </c>
      <c r="V13" s="13">
        <v>-6.340384840026668E-2</v>
      </c>
      <c r="W13" s="97">
        <f t="shared" si="11"/>
        <v>0.40509409849389044</v>
      </c>
      <c r="X13" s="97">
        <f t="shared" si="11"/>
        <v>3.2451940984938901</v>
      </c>
    </row>
    <row r="14" spans="2:24" ht="15.75" x14ac:dyDescent="0.25">
      <c r="B14" s="45" t="s">
        <v>40</v>
      </c>
      <c r="C14" s="49">
        <v>24.152100000000001</v>
      </c>
      <c r="D14" s="50">
        <v>22.049499999999998</v>
      </c>
      <c r="E14" s="50">
        <v>2.0576000000000003</v>
      </c>
      <c r="F14" s="41">
        <v>0.27897364763201327</v>
      </c>
      <c r="G14" s="41">
        <v>4.0140782403095307E-2</v>
      </c>
      <c r="H14" s="51">
        <v>5.8778139774147498</v>
      </c>
      <c r="I14" s="88">
        <v>1.419615509639188</v>
      </c>
      <c r="J14" s="15">
        <v>5.0766638815107075E-2</v>
      </c>
      <c r="K14" s="10">
        <f t="shared" si="0"/>
        <v>0.31911443003510859</v>
      </c>
      <c r="L14" s="10">
        <f t="shared" si="2"/>
        <v>2.3767144300351086</v>
      </c>
      <c r="N14" s="48" t="s">
        <v>85</v>
      </c>
      <c r="O14" s="10">
        <f>SUM(C25:C26)</f>
        <v>66.301500000000004</v>
      </c>
      <c r="P14" s="10">
        <f t="shared" ref="P14:X14" si="12">SUM(D25:D26)</f>
        <v>62.776500000000013</v>
      </c>
      <c r="Q14" s="10">
        <f t="shared" si="12"/>
        <v>3.3385000000000002</v>
      </c>
      <c r="R14" s="10">
        <f t="shared" si="12"/>
        <v>0.43653515771488699</v>
      </c>
      <c r="S14" s="10">
        <f t="shared" si="12"/>
        <v>6.3881764617799514E-2</v>
      </c>
      <c r="T14" s="10">
        <f t="shared" si="12"/>
        <v>5.7669047459900353</v>
      </c>
      <c r="U14" s="10">
        <f t="shared" si="12"/>
        <v>1.9439244371039455</v>
      </c>
      <c r="V14" s="17">
        <v>-3.2730377491297959E-2</v>
      </c>
      <c r="W14" s="97">
        <f t="shared" si="12"/>
        <v>0.50041692233268642</v>
      </c>
      <c r="X14" s="97">
        <f t="shared" si="12"/>
        <v>3.8389169223326869</v>
      </c>
    </row>
    <row r="15" spans="2:24" ht="15.75" x14ac:dyDescent="0.25">
      <c r="B15" s="45" t="s">
        <v>28</v>
      </c>
      <c r="C15" s="39">
        <v>27.5703</v>
      </c>
      <c r="D15" s="40">
        <v>24.480800000000002</v>
      </c>
      <c r="E15" s="40">
        <v>2.8880999999999997</v>
      </c>
      <c r="F15" s="41">
        <v>0.3231506739181837</v>
      </c>
      <c r="G15" s="41">
        <v>4.7908079136123549E-2</v>
      </c>
      <c r="H15" s="51">
        <v>5.0456714649372758</v>
      </c>
      <c r="I15" s="88">
        <v>1.3911067598976019</v>
      </c>
      <c r="J15" s="15">
        <v>5.0766638815107075E-2</v>
      </c>
      <c r="K15" s="10">
        <f t="shared" si="0"/>
        <v>0.37105875305430724</v>
      </c>
      <c r="L15" s="10">
        <f t="shared" si="2"/>
        <v>3.2591587530543067</v>
      </c>
    </row>
    <row r="16" spans="2:24" ht="15.75" x14ac:dyDescent="0.25">
      <c r="B16" s="46" t="s">
        <v>29</v>
      </c>
      <c r="C16" s="39">
        <v>63.384900000000002</v>
      </c>
      <c r="D16" s="40">
        <v>58.877499999999998</v>
      </c>
      <c r="E16" s="40">
        <v>4.4638000000000009</v>
      </c>
      <c r="F16" s="41">
        <v>0.54910414162951515</v>
      </c>
      <c r="G16" s="41">
        <v>8.0472158687084114E-2</v>
      </c>
      <c r="H16" s="51">
        <v>2.477530426605429</v>
      </c>
      <c r="I16" s="88">
        <v>1.5703801833734246</v>
      </c>
      <c r="J16" s="16">
        <v>-3.8520880931257544E-2</v>
      </c>
      <c r="K16" s="10">
        <f t="shared" si="0"/>
        <v>0.62957630031659928</v>
      </c>
      <c r="L16" s="10">
        <f t="shared" si="2"/>
        <v>5.0933763003166002</v>
      </c>
      <c r="N16" s="90" t="s">
        <v>52</v>
      </c>
      <c r="O16" s="35" t="s">
        <v>18</v>
      </c>
      <c r="P16" s="36" t="s">
        <v>19</v>
      </c>
      <c r="Q16" s="36" t="s">
        <v>20</v>
      </c>
      <c r="R16" s="37" t="s">
        <v>21</v>
      </c>
      <c r="S16" s="37" t="s">
        <v>22</v>
      </c>
      <c r="T16" s="52" t="s">
        <v>46</v>
      </c>
      <c r="U16" s="84" t="s">
        <v>70</v>
      </c>
      <c r="V16" s="1" t="s">
        <v>14</v>
      </c>
      <c r="W16" s="90" t="s">
        <v>73</v>
      </c>
      <c r="X16" s="90" t="s">
        <v>74</v>
      </c>
    </row>
    <row r="17" spans="2:24" ht="15.75" x14ac:dyDescent="0.25">
      <c r="B17" s="46" t="s">
        <v>41</v>
      </c>
      <c r="C17" s="49">
        <v>62.840499999999999</v>
      </c>
      <c r="D17" s="50">
        <v>59.076099999999997</v>
      </c>
      <c r="E17" s="50">
        <v>3.7168999999999999</v>
      </c>
      <c r="F17" s="41">
        <v>0.51587058130731067</v>
      </c>
      <c r="G17" s="41">
        <v>8.0405754185244399E-2</v>
      </c>
      <c r="H17" s="51">
        <v>1.3274442882954836</v>
      </c>
      <c r="I17" s="88">
        <v>0.83417262798632341</v>
      </c>
      <c r="J17" s="16">
        <v>-3.8520880931257544E-2</v>
      </c>
      <c r="K17" s="10">
        <f t="shared" si="0"/>
        <v>0.5962763354925551</v>
      </c>
      <c r="L17" s="10">
        <f t="shared" si="2"/>
        <v>4.313176335492555</v>
      </c>
      <c r="N17" s="38" t="s">
        <v>75</v>
      </c>
      <c r="O17" s="10">
        <f>SUM(C32:C33)</f>
        <v>24.010300000000001</v>
      </c>
      <c r="P17" s="10">
        <f>SUM(D32:D33)</f>
        <v>11.711400000000001</v>
      </c>
      <c r="Q17" s="10">
        <f>SUM(E32:E33)</f>
        <v>9.2527369813271605</v>
      </c>
      <c r="R17" s="10">
        <f>SUM(F32:F33)</f>
        <v>3.0289130596004474</v>
      </c>
      <c r="S17" s="10">
        <f>SUM(G32:G33)</f>
        <v>0.44290308639315934</v>
      </c>
      <c r="T17" s="10">
        <f>SUM(H32:H33)</f>
        <v>58.096698325819744</v>
      </c>
      <c r="U17" s="10">
        <f>SUM(I32:I33)</f>
        <v>7.0238424012521783</v>
      </c>
      <c r="V17" s="21">
        <v>-0.10058679002726996</v>
      </c>
      <c r="W17" s="97">
        <f>SUM(K32:K33)</f>
        <v>3.471816145993607</v>
      </c>
      <c r="X17" s="97">
        <f>SUM(L32:L33)</f>
        <v>12.724553127320767</v>
      </c>
    </row>
    <row r="18" spans="2:24" ht="15.75" x14ac:dyDescent="0.25">
      <c r="B18" s="46" t="s">
        <v>42</v>
      </c>
      <c r="C18" s="49">
        <v>29.180700000000002</v>
      </c>
      <c r="D18" s="50">
        <v>26.549900000000001</v>
      </c>
      <c r="E18" s="50">
        <v>2.5842999999999998</v>
      </c>
      <c r="F18" s="41">
        <v>0.30833826054297686</v>
      </c>
      <c r="G18" s="41">
        <v>4.3114347032943465E-2</v>
      </c>
      <c r="H18" s="51">
        <v>2.6441931444670419</v>
      </c>
      <c r="I18" s="88">
        <v>0.77159406890749405</v>
      </c>
      <c r="J18" s="16">
        <v>-3.8520880931257544E-2</v>
      </c>
      <c r="K18" s="10">
        <f t="shared" si="0"/>
        <v>0.35145260757592034</v>
      </c>
      <c r="L18" s="10">
        <f t="shared" si="2"/>
        <v>2.9357526075759202</v>
      </c>
      <c r="N18" s="38" t="s">
        <v>76</v>
      </c>
      <c r="O18" s="10">
        <f>SUM(C34:C35)</f>
        <v>25.082599999999999</v>
      </c>
      <c r="P18" s="10">
        <f>SUM(D34:D35)</f>
        <v>11.486780000000001</v>
      </c>
      <c r="Q18" s="10">
        <f>SUM(E34:E35)</f>
        <v>9.636858515856396</v>
      </c>
      <c r="R18" s="10">
        <f>SUM(F34:F35)</f>
        <v>4.5640741465847112</v>
      </c>
      <c r="S18" s="10">
        <f>SUM(G34:G35)</f>
        <v>0.60843009538056869</v>
      </c>
      <c r="T18" s="10">
        <f>SUM(H34:H35)</f>
        <v>54.942529831743073</v>
      </c>
      <c r="U18" s="10">
        <f>SUM(I34:I35)</f>
        <v>7.0498378434294366</v>
      </c>
      <c r="V18" s="21">
        <v>-0.10058679002726996</v>
      </c>
      <c r="W18" s="97">
        <f>SUM(K34:K35)</f>
        <v>5.1725042419652798</v>
      </c>
      <c r="X18" s="97">
        <f>SUM(L34:L35)</f>
        <v>14.809362757821674</v>
      </c>
    </row>
    <row r="19" spans="2:24" ht="15.75" x14ac:dyDescent="0.25">
      <c r="B19" s="46" t="s">
        <v>30</v>
      </c>
      <c r="C19" s="39">
        <v>31.8675</v>
      </c>
      <c r="D19" s="40">
        <v>30.0379</v>
      </c>
      <c r="E19" s="40">
        <v>1.6659000000000002</v>
      </c>
      <c r="F19" s="41">
        <v>0.26449829115393531</v>
      </c>
      <c r="G19" s="41">
        <v>3.7891311817970716E-2</v>
      </c>
      <c r="H19" s="51">
        <v>4.4216538213526935</v>
      </c>
      <c r="I19" s="88">
        <v>1.4090705315195695</v>
      </c>
      <c r="J19" s="16">
        <v>-3.8520880931257544E-2</v>
      </c>
      <c r="K19" s="10">
        <f t="shared" si="0"/>
        <v>0.30238960297190604</v>
      </c>
      <c r="L19" s="10">
        <f t="shared" si="2"/>
        <v>1.9682896029719061</v>
      </c>
      <c r="N19" s="42" t="s">
        <v>77</v>
      </c>
      <c r="O19" s="10">
        <f>SUM(C36:C37)</f>
        <v>25.439</v>
      </c>
      <c r="P19" s="10">
        <f>SUM(D36:D37)</f>
        <v>16.0458</v>
      </c>
      <c r="Q19" s="10">
        <f>SUM(E36:E37)</f>
        <v>6.8939700384610578</v>
      </c>
      <c r="R19" s="10">
        <f>SUM(F36:F37)</f>
        <v>2.9105648975430061</v>
      </c>
      <c r="S19" s="10">
        <f>SUM(G36:G37)</f>
        <v>0.42182159798996577</v>
      </c>
      <c r="T19" s="10">
        <f>SUM(H36:H37)</f>
        <v>34.826069312987883</v>
      </c>
      <c r="U19" s="10">
        <f>SUM(I36:I37)</f>
        <v>4.1336997525663834</v>
      </c>
      <c r="V19" s="22">
        <v>-0.32001589401318453</v>
      </c>
      <c r="W19" s="97">
        <f>SUM(K36:K37)</f>
        <v>3.3323864955329721</v>
      </c>
      <c r="X19" s="97">
        <f>SUM(L36:L37)</f>
        <v>10.22635653399403</v>
      </c>
    </row>
    <row r="20" spans="2:24" ht="15.75" x14ac:dyDescent="0.25">
      <c r="B20" s="47" t="s">
        <v>31</v>
      </c>
      <c r="C20" s="39">
        <v>21.8202</v>
      </c>
      <c r="D20" s="40">
        <v>20.923299999999998</v>
      </c>
      <c r="E20" s="40">
        <v>0.84810000000000008</v>
      </c>
      <c r="F20" s="41">
        <v>0.10085409817692768</v>
      </c>
      <c r="G20" s="41">
        <v>1.5334541243275554E-2</v>
      </c>
      <c r="H20" s="51">
        <v>1.1149139497983831</v>
      </c>
      <c r="I20" s="88">
        <v>0.2432764536739068</v>
      </c>
      <c r="J20" s="13">
        <v>-6.340384840026668E-2</v>
      </c>
      <c r="K20" s="10">
        <f t="shared" si="0"/>
        <v>0.11618863942020324</v>
      </c>
      <c r="L20" s="10">
        <f t="shared" si="2"/>
        <v>0.96428863942020338</v>
      </c>
      <c r="N20" s="43" t="s">
        <v>78</v>
      </c>
      <c r="O20" s="10">
        <f>SUM(C38:C39)</f>
        <v>23.939299999999999</v>
      </c>
      <c r="P20" s="10">
        <f>SUM(D38:D39)</f>
        <v>13.9541</v>
      </c>
      <c r="Q20" s="10">
        <f>SUM(E38:E39)</f>
        <v>6.1864844190915349</v>
      </c>
      <c r="R20" s="10">
        <f>SUM(F38:F39)</f>
        <v>3.8880495351387516</v>
      </c>
      <c r="S20" s="10">
        <f>SUM(G38:G39)</f>
        <v>0.53770061133441172</v>
      </c>
      <c r="T20" s="10">
        <f>SUM(H38:H39)</f>
        <v>32.599454435724226</v>
      </c>
      <c r="U20" s="10">
        <f>SUM(I38:I39)</f>
        <v>4.8679823664056237</v>
      </c>
      <c r="V20" s="82">
        <v>-0.3029856615539851</v>
      </c>
      <c r="W20" s="97">
        <f>SUM(K38:K39)</f>
        <v>4.4257501464731632</v>
      </c>
      <c r="X20" s="97">
        <f>SUM(L38:L39)</f>
        <v>10.612234565564698</v>
      </c>
    </row>
    <row r="21" spans="2:24" ht="15.75" x14ac:dyDescent="0.25">
      <c r="B21" s="47" t="s">
        <v>43</v>
      </c>
      <c r="C21" s="49">
        <v>25.196200000000001</v>
      </c>
      <c r="D21" s="50">
        <v>23.637300000000003</v>
      </c>
      <c r="E21" s="50">
        <v>1.5417999999999998</v>
      </c>
      <c r="F21" s="41">
        <v>0.18477577915320148</v>
      </c>
      <c r="G21" s="41">
        <v>2.591160650709317E-2</v>
      </c>
      <c r="H21" s="51">
        <v>4.3730253169751769</v>
      </c>
      <c r="I21" s="88">
        <v>1.1018362049156996</v>
      </c>
      <c r="J21" s="13">
        <v>-6.340384840026668E-2</v>
      </c>
      <c r="K21" s="10">
        <f t="shared" si="0"/>
        <v>0.21068738566029466</v>
      </c>
      <c r="L21" s="10">
        <f t="shared" si="2"/>
        <v>1.7524873856602945</v>
      </c>
      <c r="N21" s="45" t="s">
        <v>79</v>
      </c>
      <c r="O21" s="10">
        <f>SUM(C40:C41)</f>
        <v>34.929900000000004</v>
      </c>
      <c r="P21" s="10">
        <f>SUM(D40:D41)</f>
        <v>19.996299999999998</v>
      </c>
      <c r="Q21" s="10">
        <f>SUM(E40:E41)</f>
        <v>9.4205716371013608</v>
      </c>
      <c r="R21" s="10">
        <f>SUM(F40:F41)</f>
        <v>5.8272470800374485</v>
      </c>
      <c r="S21" s="10">
        <f>SUM(G40:G41)</f>
        <v>0.81939687904873337</v>
      </c>
      <c r="T21" s="10">
        <f>SUM(H40:H41)</f>
        <v>32.663444615218452</v>
      </c>
      <c r="U21" s="10">
        <f>SUM(I40:I41)</f>
        <v>6.1300426767892784</v>
      </c>
      <c r="V21" s="23">
        <v>0.11743877238132332</v>
      </c>
      <c r="W21" s="97">
        <f>SUM(K40:K41)</f>
        <v>6.6466439590861821</v>
      </c>
      <c r="X21" s="97">
        <f>SUM(L40:L41)</f>
        <v>16.067215596187545</v>
      </c>
    </row>
    <row r="22" spans="2:24" ht="15.75" x14ac:dyDescent="0.25">
      <c r="B22" s="47" t="s">
        <v>44</v>
      </c>
      <c r="C22" s="49">
        <v>14.8794</v>
      </c>
      <c r="D22" s="50">
        <v>13.130300000000002</v>
      </c>
      <c r="E22" s="50">
        <v>1.5490999999999999</v>
      </c>
      <c r="F22" s="41">
        <v>0.19187872286865068</v>
      </c>
      <c r="G22" s="41">
        <v>2.5502517341687181E-2</v>
      </c>
      <c r="H22" s="51">
        <v>6.0111679715407007</v>
      </c>
      <c r="I22" s="88">
        <v>0.89442572715742696</v>
      </c>
      <c r="J22" s="13">
        <v>-6.340384840026668E-2</v>
      </c>
      <c r="K22" s="10">
        <f t="shared" si="0"/>
        <v>0.21738124021033786</v>
      </c>
      <c r="L22" s="10">
        <f t="shared" si="2"/>
        <v>1.7664812402103378</v>
      </c>
      <c r="N22" s="45" t="s">
        <v>80</v>
      </c>
      <c r="O22" s="10">
        <f>SUM(C42:C43)</f>
        <v>28.468699999999998</v>
      </c>
      <c r="P22" s="10">
        <f>SUM(D42:D43)</f>
        <v>16.870699999999999</v>
      </c>
      <c r="Q22" s="10">
        <f>SUM(E42:E43)</f>
        <v>7.337122129958928</v>
      </c>
      <c r="R22" s="10">
        <f>SUM(F42:F43)</f>
        <v>4.1167851240989748</v>
      </c>
      <c r="S22" s="10">
        <f>SUM(G42:G43)</f>
        <v>1.0004004661490156</v>
      </c>
      <c r="T22" s="10">
        <f>SUM(H42:H43)</f>
        <v>22.337695636137905</v>
      </c>
      <c r="U22" s="10">
        <f>SUM(I42:I43)</f>
        <v>2.7661210895074215</v>
      </c>
      <c r="V22" s="23">
        <v>0.11743877238132332</v>
      </c>
      <c r="W22" s="97">
        <f>SUM(K42:K43)</f>
        <v>5.1171855902479901</v>
      </c>
      <c r="X22" s="97">
        <f>SUM(L42:L43)</f>
        <v>12.454307720206918</v>
      </c>
    </row>
    <row r="23" spans="2:24" ht="15.75" x14ac:dyDescent="0.25">
      <c r="B23" s="47" t="s">
        <v>32</v>
      </c>
      <c r="C23" s="39">
        <v>17.0562</v>
      </c>
      <c r="D23" s="40">
        <v>15.7163</v>
      </c>
      <c r="E23" s="40">
        <v>1.2909999999999999</v>
      </c>
      <c r="F23" s="41">
        <v>0.16554061049429994</v>
      </c>
      <c r="G23" s="41">
        <v>2.2172247789252614E-2</v>
      </c>
      <c r="H23" s="51">
        <v>4.3850557694204957</v>
      </c>
      <c r="I23" s="88">
        <v>0.7479238821438986</v>
      </c>
      <c r="J23" s="13">
        <v>-6.340384840026668E-2</v>
      </c>
      <c r="K23" s="10">
        <f t="shared" si="0"/>
        <v>0.18771285828355255</v>
      </c>
      <c r="L23" s="10">
        <f t="shared" si="2"/>
        <v>1.4787128582835525</v>
      </c>
      <c r="N23" s="46" t="s">
        <v>82</v>
      </c>
      <c r="O23" s="10">
        <f>SUM(C45:C46)</f>
        <v>23.8841</v>
      </c>
      <c r="P23" s="10">
        <f>SUM(D45:D46)</f>
        <v>14.2781</v>
      </c>
      <c r="Q23" s="10">
        <f>SUM(E45:E46)</f>
        <v>6.3873935922920886</v>
      </c>
      <c r="R23" s="10">
        <f>SUM(F45:F46)</f>
        <v>3.3125405645739816</v>
      </c>
      <c r="S23" s="10">
        <f>SUM(G45:G46)</f>
        <v>0.5157219490046725</v>
      </c>
      <c r="T23" s="10">
        <f>SUM(H45:H46)</f>
        <v>28.146388062133838</v>
      </c>
      <c r="U23" s="10">
        <f>SUM(I45:I46)</f>
        <v>2.900184781194441</v>
      </c>
      <c r="V23" s="16">
        <v>-4.5718099286610456E-2</v>
      </c>
      <c r="W23" s="97">
        <f>SUM(K45:K46)</f>
        <v>3.8282625135786548</v>
      </c>
      <c r="X23" s="97">
        <f>SUM(L45:L46)</f>
        <v>10.215656105870742</v>
      </c>
    </row>
    <row r="24" spans="2:24" ht="15.75" x14ac:dyDescent="0.25">
      <c r="B24" s="48" t="s">
        <v>33</v>
      </c>
      <c r="C24" s="39">
        <v>23.997399999999999</v>
      </c>
      <c r="D24" s="40">
        <v>21.3203</v>
      </c>
      <c r="E24" s="40">
        <v>2.58</v>
      </c>
      <c r="F24" s="41">
        <v>0.35591082209558267</v>
      </c>
      <c r="G24" s="41">
        <v>4.9882130564802889E-2</v>
      </c>
      <c r="H24" s="51">
        <v>3.7976054649702036</v>
      </c>
      <c r="I24" s="88">
        <v>0.91132657385075955</v>
      </c>
      <c r="J24" s="17">
        <v>-3.2730377491297959E-2</v>
      </c>
      <c r="K24" s="10">
        <f t="shared" si="0"/>
        <v>0.40579295266038556</v>
      </c>
      <c r="L24" s="10">
        <f t="shared" si="2"/>
        <v>2.9857929526603852</v>
      </c>
      <c r="N24" s="47" t="s">
        <v>83</v>
      </c>
      <c r="O24" s="10">
        <f>SUM(C47:C48)</f>
        <v>25.897100000000002</v>
      </c>
      <c r="P24" s="10">
        <f>SUM(D47:D48)</f>
        <v>13.254200000000001</v>
      </c>
      <c r="Q24" s="10">
        <f>SUM(E47:E48)</f>
        <v>8.7317700994475427</v>
      </c>
      <c r="R24" s="10">
        <f>SUM(F47:F48)</f>
        <v>3.8155569597807393</v>
      </c>
      <c r="S24" s="10">
        <f>SUM(G47:G48)</f>
        <v>0.57546268677986356</v>
      </c>
      <c r="T24" s="10">
        <f>SUM(H47:H48)</f>
        <v>36.470853755815988</v>
      </c>
      <c r="U24" s="10">
        <f>SUM(I47:I48)</f>
        <v>4.7353272209234687</v>
      </c>
      <c r="V24" s="22">
        <v>-0.11251612892623995</v>
      </c>
      <c r="W24" s="97">
        <f>SUM(K47:K48)</f>
        <v>4.3910196465606024</v>
      </c>
      <c r="X24" s="97">
        <f>SUM(L47:L48)</f>
        <v>13.122789746008145</v>
      </c>
    </row>
    <row r="25" spans="2:24" ht="15.75" x14ac:dyDescent="0.25">
      <c r="B25" s="48" t="s">
        <v>45</v>
      </c>
      <c r="C25" s="49">
        <v>31.258299999999998</v>
      </c>
      <c r="D25" s="50">
        <v>29.733700000000002</v>
      </c>
      <c r="E25" s="50">
        <v>1.4417</v>
      </c>
      <c r="F25" s="41">
        <v>0.18388270662809969</v>
      </c>
      <c r="G25" s="41">
        <v>2.697574619976607E-2</v>
      </c>
      <c r="H25" s="51">
        <v>2.0339646184267695</v>
      </c>
      <c r="I25" s="88">
        <v>0.63578276232169484</v>
      </c>
      <c r="J25" s="17">
        <v>-3.2730377491297959E-2</v>
      </c>
      <c r="K25" s="10">
        <f t="shared" si="0"/>
        <v>0.21085845282786575</v>
      </c>
      <c r="L25" s="10">
        <f t="shared" si="2"/>
        <v>1.6525584528278658</v>
      </c>
      <c r="N25" s="47" t="s">
        <v>84</v>
      </c>
      <c r="O25" s="10">
        <f>SUM(C49:C50)</f>
        <v>22.115300000000001</v>
      </c>
      <c r="P25" s="10">
        <f>SUM(D49:D50)</f>
        <v>9.0496999999999996</v>
      </c>
      <c r="Q25" s="10">
        <f>SUM(E49:E50)</f>
        <v>8.1387577186789155</v>
      </c>
      <c r="R25" s="10">
        <f>SUM(F49:F50)</f>
        <v>5.0564898311015236</v>
      </c>
      <c r="S25" s="10">
        <f>SUM(G49:G50)</f>
        <v>0.82958770741975207</v>
      </c>
      <c r="T25" s="10">
        <f>SUM(H49:H50)</f>
        <v>38.382121914049215</v>
      </c>
      <c r="U25" s="10">
        <f>SUM(I49:I50)</f>
        <v>4.4781725134119625</v>
      </c>
      <c r="V25" s="22">
        <v>-0.11251612892623995</v>
      </c>
      <c r="W25" s="97">
        <f>SUM(K49:K50)</f>
        <v>5.8860775385212758</v>
      </c>
      <c r="X25" s="97">
        <f>SUM(L49:L50)</f>
        <v>14.024835257200191</v>
      </c>
    </row>
    <row r="26" spans="2:24" ht="15.75" x14ac:dyDescent="0.25">
      <c r="B26" s="48" t="s">
        <v>34</v>
      </c>
      <c r="C26" s="39">
        <v>35.043199999999999</v>
      </c>
      <c r="D26" s="40">
        <v>33.042800000000007</v>
      </c>
      <c r="E26" s="40">
        <v>1.8968000000000003</v>
      </c>
      <c r="F26" s="41">
        <v>0.2526524510867873</v>
      </c>
      <c r="G26" s="41">
        <v>3.6906018418033447E-2</v>
      </c>
      <c r="H26" s="51">
        <v>3.7329401275632659</v>
      </c>
      <c r="I26" s="88">
        <v>1.3081416747822505</v>
      </c>
      <c r="J26" s="17">
        <v>-3.2730377491297959E-2</v>
      </c>
      <c r="K26" s="10">
        <f t="shared" si="0"/>
        <v>0.28955846950482073</v>
      </c>
      <c r="L26" s="10">
        <f t="shared" si="2"/>
        <v>2.186358469504821</v>
      </c>
      <c r="N26" s="48" t="s">
        <v>85</v>
      </c>
      <c r="O26" s="10">
        <f>SUM(C52:C53)</f>
        <v>27.433799999999998</v>
      </c>
      <c r="P26" s="10">
        <f>SUM(D52:D53)</f>
        <v>13.8871</v>
      </c>
      <c r="Q26" s="10">
        <f>SUM(E52:E53)</f>
        <v>8.5724643987413796</v>
      </c>
      <c r="R26" s="10">
        <f>SUM(F52:F53)</f>
        <v>5.085347437876532</v>
      </c>
      <c r="S26" s="10">
        <f>SUM(G52:G53)</f>
        <v>0.7713442474555684</v>
      </c>
      <c r="T26" s="10">
        <f>SUM(H52:H53)</f>
        <v>32.147627946294833</v>
      </c>
      <c r="U26" s="10">
        <f>SUM(I52:I53)</f>
        <v>4.4162967909276638</v>
      </c>
      <c r="V26" s="24">
        <v>-4.9570413884485784E-2</v>
      </c>
      <c r="W26" s="97">
        <f>SUM(K52:K53)</f>
        <v>5.8566916853321009</v>
      </c>
      <c r="X26" s="97">
        <f>SUM(L52:L53)</f>
        <v>14.42915608407348</v>
      </c>
    </row>
    <row r="27" spans="2:24" x14ac:dyDescent="0.25">
      <c r="K27" s="90"/>
      <c r="L27" s="90"/>
    </row>
    <row r="28" spans="2:24" x14ac:dyDescent="0.25">
      <c r="G28" t="s">
        <v>54</v>
      </c>
      <c r="H28" s="60">
        <f>AVERAGE(H4:H26)</f>
        <v>3.6738648362160076</v>
      </c>
      <c r="K28" s="90"/>
      <c r="L28" s="90"/>
    </row>
    <row r="29" spans="2:24" x14ac:dyDescent="0.25">
      <c r="K29" s="90"/>
      <c r="L29" s="90"/>
    </row>
    <row r="30" spans="2:24" x14ac:dyDescent="0.25">
      <c r="K30" s="90"/>
      <c r="L30" s="90"/>
    </row>
    <row r="31" spans="2:24" ht="15.75" x14ac:dyDescent="0.25">
      <c r="B31" s="90" t="s">
        <v>52</v>
      </c>
      <c r="C31" s="35" t="s">
        <v>18</v>
      </c>
      <c r="D31" s="42" t="s">
        <v>19</v>
      </c>
      <c r="E31" s="36" t="s">
        <v>20</v>
      </c>
      <c r="F31" s="36" t="s">
        <v>21</v>
      </c>
      <c r="G31" s="36" t="s">
        <v>22</v>
      </c>
      <c r="H31" s="52" t="s">
        <v>46</v>
      </c>
      <c r="I31" s="84" t="s">
        <v>70</v>
      </c>
      <c r="J31" s="1" t="s">
        <v>14</v>
      </c>
      <c r="K31" s="90" t="s">
        <v>73</v>
      </c>
      <c r="L31" s="90" t="s">
        <v>74</v>
      </c>
    </row>
    <row r="32" spans="2:24" ht="15.75" x14ac:dyDescent="0.25">
      <c r="B32" s="38" t="s">
        <v>23</v>
      </c>
      <c r="C32" s="39">
        <v>11.398899999999999</v>
      </c>
      <c r="D32" s="53">
        <v>5.7880000000000003</v>
      </c>
      <c r="E32" s="55">
        <v>4.3691717761557181</v>
      </c>
      <c r="F32" s="55">
        <v>1.3886876520681266</v>
      </c>
      <c r="G32" s="55">
        <v>0.20310881995133825</v>
      </c>
      <c r="H32" s="57">
        <v>24.986772075072381</v>
      </c>
      <c r="I32" s="89">
        <v>2.8482171620654255</v>
      </c>
      <c r="J32" s="21">
        <v>-0.10058679002726996</v>
      </c>
      <c r="K32" s="10">
        <f t="shared" ref="K32:K53" si="13">F32+G32</f>
        <v>1.5917964720194648</v>
      </c>
      <c r="L32" s="10">
        <f>SUM(E32:G32)</f>
        <v>5.9609682481751829</v>
      </c>
    </row>
    <row r="33" spans="2:12" ht="15.75" x14ac:dyDescent="0.25">
      <c r="B33" s="38" t="s">
        <v>35</v>
      </c>
      <c r="C33" s="49">
        <v>12.6114</v>
      </c>
      <c r="D33" s="54">
        <v>5.9234000000000009</v>
      </c>
      <c r="E33" s="55">
        <v>4.8835652051714433</v>
      </c>
      <c r="F33" s="55">
        <v>1.640225407532321</v>
      </c>
      <c r="G33" s="55">
        <v>0.23979426644182111</v>
      </c>
      <c r="H33" s="57">
        <v>33.109926250747364</v>
      </c>
      <c r="I33" s="89">
        <v>4.1756252391867532</v>
      </c>
      <c r="J33" s="21">
        <v>-0.10058679002726996</v>
      </c>
      <c r="K33" s="10">
        <f t="shared" si="13"/>
        <v>1.8800196739741422</v>
      </c>
      <c r="L33" s="10">
        <f t="shared" ref="L33:L53" si="14">SUM(E33:G33)</f>
        <v>6.7635848791455855</v>
      </c>
    </row>
    <row r="34" spans="2:12" ht="15.75" x14ac:dyDescent="0.25">
      <c r="B34" s="38" t="s">
        <v>36</v>
      </c>
      <c r="C34" s="49">
        <v>16.5716</v>
      </c>
      <c r="D34" s="54">
        <v>8.3877800000000011</v>
      </c>
      <c r="E34" s="55">
        <v>5.7216011638432711</v>
      </c>
      <c r="F34" s="55">
        <v>2.7887087546877027</v>
      </c>
      <c r="G34" s="55">
        <v>0.3607486615802406</v>
      </c>
      <c r="H34" s="57">
        <v>29.447921115671104</v>
      </c>
      <c r="I34" s="89">
        <v>4.8799916956045521</v>
      </c>
      <c r="J34" s="21">
        <v>-0.10058679002726996</v>
      </c>
      <c r="K34" s="10">
        <f t="shared" si="13"/>
        <v>3.1494574162679432</v>
      </c>
      <c r="L34" s="10">
        <f t="shared" si="14"/>
        <v>8.8710585801112138</v>
      </c>
    </row>
    <row r="35" spans="2:12" ht="15.75" x14ac:dyDescent="0.25">
      <c r="B35" s="38" t="s">
        <v>24</v>
      </c>
      <c r="C35" s="39">
        <v>8.5109999999999992</v>
      </c>
      <c r="D35" s="54">
        <v>3.0990000000000002</v>
      </c>
      <c r="E35" s="55">
        <v>3.9152573520131244</v>
      </c>
      <c r="F35" s="55">
        <v>1.7753653918970083</v>
      </c>
      <c r="G35" s="55">
        <v>0.24768143380032806</v>
      </c>
      <c r="H35" s="57">
        <v>25.494608716071966</v>
      </c>
      <c r="I35" s="89">
        <v>2.1698461478248849</v>
      </c>
      <c r="J35" s="21">
        <v>-0.10058679002726996</v>
      </c>
      <c r="K35" s="10">
        <f t="shared" si="13"/>
        <v>2.0230468256973362</v>
      </c>
      <c r="L35" s="10">
        <f t="shared" si="14"/>
        <v>5.938304177710461</v>
      </c>
    </row>
    <row r="36" spans="2:12" ht="15.75" x14ac:dyDescent="0.25">
      <c r="B36" s="42" t="s">
        <v>25</v>
      </c>
      <c r="C36" s="39">
        <v>10.304</v>
      </c>
      <c r="D36" s="54">
        <v>6.0135000000000005</v>
      </c>
      <c r="E36" s="55">
        <v>3.3100746582194081</v>
      </c>
      <c r="F36" s="55">
        <v>1.2269792930976999</v>
      </c>
      <c r="G36" s="55">
        <v>0.18703707902634226</v>
      </c>
      <c r="H36" s="57">
        <v>23.540174662685427</v>
      </c>
      <c r="I36" s="89">
        <v>2.4255795972431065</v>
      </c>
      <c r="J36" s="22">
        <v>-0.32001589401318453</v>
      </c>
      <c r="K36" s="10">
        <f t="shared" si="13"/>
        <v>1.4140163721240422</v>
      </c>
      <c r="L36" s="10">
        <f t="shared" si="14"/>
        <v>4.72409103034345</v>
      </c>
    </row>
    <row r="37" spans="2:12" ht="15.75" x14ac:dyDescent="0.25">
      <c r="B37" s="42" t="s">
        <v>37</v>
      </c>
      <c r="C37" s="49">
        <v>15.135</v>
      </c>
      <c r="D37" s="54">
        <v>10.032299999999999</v>
      </c>
      <c r="E37" s="55">
        <v>3.5838953802416502</v>
      </c>
      <c r="F37" s="55">
        <v>1.6835856044453064</v>
      </c>
      <c r="G37" s="55">
        <v>0.23478451896362351</v>
      </c>
      <c r="H37" s="57">
        <v>11.285894650302458</v>
      </c>
      <c r="I37" s="89">
        <v>1.708120155323277</v>
      </c>
      <c r="J37" s="22">
        <v>-0.32001589401318453</v>
      </c>
      <c r="K37" s="10">
        <f t="shared" si="13"/>
        <v>1.9183701234089299</v>
      </c>
      <c r="L37" s="10">
        <f t="shared" si="14"/>
        <v>5.5022655036505803</v>
      </c>
    </row>
    <row r="38" spans="2:12" ht="15.75" x14ac:dyDescent="0.25">
      <c r="B38" s="43" t="s">
        <v>38</v>
      </c>
      <c r="C38" s="49">
        <v>4.6359000000000004</v>
      </c>
      <c r="D38" s="54">
        <v>2.2789999999999999</v>
      </c>
      <c r="E38" s="55">
        <v>0.94597648742588403</v>
      </c>
      <c r="F38" s="55">
        <v>1.4503186260478427</v>
      </c>
      <c r="G38" s="55">
        <v>0.17418830505009195</v>
      </c>
      <c r="H38" s="57">
        <v>9.71413479556821</v>
      </c>
      <c r="I38" s="89">
        <v>0.45033757498774668</v>
      </c>
      <c r="J38" s="82">
        <v>-0.3029856615539851</v>
      </c>
      <c r="K38" s="10">
        <f t="shared" si="13"/>
        <v>1.6245069310979345</v>
      </c>
      <c r="L38" s="10">
        <f t="shared" si="14"/>
        <v>2.5704834185238186</v>
      </c>
    </row>
    <row r="39" spans="2:12" ht="15.75" x14ac:dyDescent="0.25">
      <c r="B39" s="43" t="s">
        <v>26</v>
      </c>
      <c r="C39" s="39">
        <v>19.3034</v>
      </c>
      <c r="D39" s="54">
        <v>11.6751</v>
      </c>
      <c r="E39" s="55">
        <v>5.2405079316656504</v>
      </c>
      <c r="F39" s="55">
        <v>2.4377309090909089</v>
      </c>
      <c r="G39" s="55">
        <v>0.3635123062843198</v>
      </c>
      <c r="H39" s="57">
        <v>22.88531964015602</v>
      </c>
      <c r="I39" s="89">
        <v>4.4176447914178771</v>
      </c>
      <c r="J39" s="82">
        <v>-0.3029856615539851</v>
      </c>
      <c r="K39" s="10">
        <f t="shared" si="13"/>
        <v>2.8012432153752287</v>
      </c>
      <c r="L39" s="10">
        <f t="shared" si="14"/>
        <v>8.0417511470408805</v>
      </c>
    </row>
    <row r="40" spans="2:12" ht="15.75" x14ac:dyDescent="0.25">
      <c r="B40" s="45" t="s">
        <v>27</v>
      </c>
      <c r="C40" s="39">
        <v>20.031400000000001</v>
      </c>
      <c r="D40" s="54">
        <v>11.956300000000001</v>
      </c>
      <c r="E40" s="55">
        <v>5.1763268507402982</v>
      </c>
      <c r="F40" s="55">
        <v>3.2692590636254515</v>
      </c>
      <c r="G40" s="55">
        <v>0.45884337735094055</v>
      </c>
      <c r="H40" s="57">
        <v>24.619209039547947</v>
      </c>
      <c r="I40" s="89">
        <v>4.9315722395480073</v>
      </c>
      <c r="J40" s="23">
        <v>0.11743877238132332</v>
      </c>
      <c r="K40" s="10">
        <f t="shared" si="13"/>
        <v>3.7281024409763921</v>
      </c>
      <c r="L40" s="10">
        <f t="shared" si="14"/>
        <v>8.9044292917166903</v>
      </c>
    </row>
    <row r="41" spans="2:12" ht="15.75" x14ac:dyDescent="0.25">
      <c r="B41" s="45" t="s">
        <v>39</v>
      </c>
      <c r="C41" s="49">
        <v>14.8985</v>
      </c>
      <c r="D41" s="54">
        <v>8.0399999999999991</v>
      </c>
      <c r="E41" s="56">
        <v>4.2442447863610626</v>
      </c>
      <c r="F41" s="56">
        <v>2.557988016411997</v>
      </c>
      <c r="G41" s="56">
        <v>0.36055350169779277</v>
      </c>
      <c r="H41" s="57">
        <v>8.0442355756705073</v>
      </c>
      <c r="I41" s="89">
        <v>1.1984704372412707</v>
      </c>
      <c r="J41" s="23">
        <v>0.11743877238132332</v>
      </c>
      <c r="K41" s="10">
        <f t="shared" si="13"/>
        <v>2.91854151810979</v>
      </c>
      <c r="L41" s="10">
        <f t="shared" si="14"/>
        <v>7.1627863044708526</v>
      </c>
    </row>
    <row r="42" spans="2:12" ht="15.75" x14ac:dyDescent="0.25">
      <c r="B42" s="45" t="s">
        <v>40</v>
      </c>
      <c r="C42" s="49">
        <v>11.488099999999999</v>
      </c>
      <c r="D42" s="54">
        <v>5.2263000000000002</v>
      </c>
      <c r="E42" s="56">
        <v>3.6427873835732418</v>
      </c>
      <c r="F42" s="56">
        <v>2.5449696867061804</v>
      </c>
      <c r="G42" s="56">
        <v>0.46675064992750182</v>
      </c>
      <c r="H42" s="57">
        <v>18.697381077516813</v>
      </c>
      <c r="I42" s="89">
        <v>2.1479738355662086</v>
      </c>
      <c r="J42" s="23">
        <v>0.11743877238132332</v>
      </c>
      <c r="K42" s="10">
        <f t="shared" si="13"/>
        <v>3.0117203366336822</v>
      </c>
      <c r="L42" s="10">
        <f t="shared" si="14"/>
        <v>6.654507720206924</v>
      </c>
    </row>
    <row r="43" spans="2:12" ht="15.75" x14ac:dyDescent="0.25">
      <c r="B43" s="45" t="s">
        <v>28</v>
      </c>
      <c r="C43" s="39">
        <v>16.980599999999999</v>
      </c>
      <c r="D43" s="54">
        <v>11.644400000000001</v>
      </c>
      <c r="E43" s="56">
        <v>3.6943347463856857</v>
      </c>
      <c r="F43" s="56">
        <v>1.5718154373927942</v>
      </c>
      <c r="G43" s="56">
        <v>0.53364981622151375</v>
      </c>
      <c r="H43" s="57">
        <v>3.6403145586210917</v>
      </c>
      <c r="I43" s="89">
        <v>0.61814725394121306</v>
      </c>
      <c r="J43" s="23">
        <v>0.11743877238132332</v>
      </c>
      <c r="K43" s="10">
        <f t="shared" si="13"/>
        <v>2.1054652536143079</v>
      </c>
      <c r="L43" s="10">
        <f t="shared" si="14"/>
        <v>5.7997999999999941</v>
      </c>
    </row>
    <row r="44" spans="2:12" ht="15.75" x14ac:dyDescent="0.25">
      <c r="B44" s="46" t="s">
        <v>41</v>
      </c>
      <c r="C44" s="49">
        <v>17.649799999999999</v>
      </c>
      <c r="D44" s="54">
        <v>11.0572</v>
      </c>
      <c r="E44" s="56">
        <v>4.3299645683802144</v>
      </c>
      <c r="F44" s="56">
        <v>2.5582620756547048</v>
      </c>
      <c r="G44" s="56">
        <v>0.39221973811833188</v>
      </c>
      <c r="H44" s="57">
        <v>10.31214421915047</v>
      </c>
      <c r="I44" s="89">
        <v>1.8200728303916196</v>
      </c>
      <c r="J44" s="16">
        <v>-4.5718099286610456E-2</v>
      </c>
      <c r="K44" s="10">
        <f t="shared" si="13"/>
        <v>2.9504818137730364</v>
      </c>
      <c r="L44" s="10">
        <f t="shared" si="14"/>
        <v>7.2804463821532508</v>
      </c>
    </row>
    <row r="45" spans="2:12" ht="15.75" x14ac:dyDescent="0.25">
      <c r="B45" s="46" t="s">
        <v>42</v>
      </c>
      <c r="C45" s="49">
        <v>8.8271999999999995</v>
      </c>
      <c r="D45" s="54">
        <v>3.4878999999999998</v>
      </c>
      <c r="E45" s="56">
        <v>3.561755418502202</v>
      </c>
      <c r="F45" s="56">
        <v>1.7649295506607927</v>
      </c>
      <c r="G45" s="56">
        <v>0.28048507488986779</v>
      </c>
      <c r="H45" s="57">
        <v>21.474368315215646</v>
      </c>
      <c r="I45" s="89">
        <v>1.8955854399207155</v>
      </c>
      <c r="J45" s="16">
        <v>-4.5718099286610456E-2</v>
      </c>
      <c r="K45" s="10">
        <f t="shared" si="13"/>
        <v>2.0454146255506607</v>
      </c>
      <c r="L45" s="10">
        <f t="shared" si="14"/>
        <v>5.6071700440528627</v>
      </c>
    </row>
    <row r="46" spans="2:12" ht="15.75" x14ac:dyDescent="0.25">
      <c r="B46" s="46" t="s">
        <v>30</v>
      </c>
      <c r="C46" s="39">
        <v>15.056900000000001</v>
      </c>
      <c r="D46" s="54">
        <v>10.7902</v>
      </c>
      <c r="E46" s="56">
        <v>2.8256381737898861</v>
      </c>
      <c r="F46" s="56">
        <v>1.5476110139131891</v>
      </c>
      <c r="G46" s="56">
        <v>0.23523687411480473</v>
      </c>
      <c r="H46" s="57">
        <v>6.672019746918191</v>
      </c>
      <c r="I46" s="89">
        <v>1.0045993412737253</v>
      </c>
      <c r="J46" s="16">
        <v>-4.5718099286610456E-2</v>
      </c>
      <c r="K46" s="10">
        <f t="shared" si="13"/>
        <v>1.7828478880279939</v>
      </c>
      <c r="L46" s="10">
        <f t="shared" si="14"/>
        <v>4.6084860618178807</v>
      </c>
    </row>
    <row r="47" spans="2:12" ht="15.75" x14ac:dyDescent="0.25">
      <c r="B47" s="47" t="s">
        <v>31</v>
      </c>
      <c r="C47" s="39">
        <v>12.7844</v>
      </c>
      <c r="D47" s="54">
        <v>7.6037999999999997</v>
      </c>
      <c r="E47" s="56">
        <v>3.3613227029188342</v>
      </c>
      <c r="F47" s="56">
        <v>1.9493750659736113</v>
      </c>
      <c r="G47" s="56">
        <v>0.27809010795681738</v>
      </c>
      <c r="H47" s="57">
        <v>14.312037622727628</v>
      </c>
      <c r="I47" s="89">
        <v>1.8297081378399909</v>
      </c>
      <c r="J47" s="22">
        <v>-0.11251612892623995</v>
      </c>
      <c r="K47" s="10">
        <f t="shared" si="13"/>
        <v>2.2274651739304288</v>
      </c>
      <c r="L47" s="10">
        <f t="shared" si="14"/>
        <v>5.5887878768492634</v>
      </c>
    </row>
    <row r="48" spans="2:12" ht="15.75" x14ac:dyDescent="0.25">
      <c r="B48" s="47" t="s">
        <v>43</v>
      </c>
      <c r="C48" s="49">
        <v>13.1127</v>
      </c>
      <c r="D48" s="54">
        <v>5.6504000000000003</v>
      </c>
      <c r="E48" s="56">
        <v>5.3704473965287081</v>
      </c>
      <c r="F48" s="56">
        <v>1.866181893807128</v>
      </c>
      <c r="G48" s="56">
        <v>0.29737257882304624</v>
      </c>
      <c r="H48" s="57">
        <v>22.158816133088362</v>
      </c>
      <c r="I48" s="89">
        <v>2.9056190830834776</v>
      </c>
      <c r="J48" s="22">
        <v>-0.11251612892623995</v>
      </c>
      <c r="K48" s="10">
        <f>F48+G48</f>
        <v>2.1635544726301741</v>
      </c>
      <c r="L48" s="10">
        <f t="shared" si="14"/>
        <v>7.5340018691588826</v>
      </c>
    </row>
    <row r="49" spans="2:12" ht="15.75" x14ac:dyDescent="0.25">
      <c r="B49" s="47" t="s">
        <v>44</v>
      </c>
      <c r="C49" s="49">
        <v>9.6720000000000006</v>
      </c>
      <c r="D49" s="54">
        <v>3.2014</v>
      </c>
      <c r="E49" s="56">
        <v>3.9480297432982865</v>
      </c>
      <c r="F49" s="56">
        <v>2.4818063843895048</v>
      </c>
      <c r="G49" s="56">
        <v>0.46969072653215888</v>
      </c>
      <c r="H49" s="57">
        <v>10.746944131596139</v>
      </c>
      <c r="I49" s="89">
        <v>1.0394444364079787</v>
      </c>
      <c r="J49" s="22">
        <v>-0.11251612892623995</v>
      </c>
      <c r="K49" s="10">
        <f t="shared" si="13"/>
        <v>2.9514971109216637</v>
      </c>
      <c r="L49" s="10">
        <f t="shared" si="14"/>
        <v>6.8995268542199497</v>
      </c>
    </row>
    <row r="50" spans="2:12" ht="15.75" x14ac:dyDescent="0.25">
      <c r="B50" s="47" t="s">
        <v>32</v>
      </c>
      <c r="C50" s="39">
        <v>12.443300000000001</v>
      </c>
      <c r="D50" s="54">
        <v>5.8483000000000001</v>
      </c>
      <c r="E50" s="56">
        <v>4.1907279753806286</v>
      </c>
      <c r="F50" s="56">
        <v>2.5746834467120188</v>
      </c>
      <c r="G50" s="56">
        <v>0.3598969808875932</v>
      </c>
      <c r="H50" s="57">
        <v>27.635177782453074</v>
      </c>
      <c r="I50" s="89">
        <v>3.4387280770039839</v>
      </c>
      <c r="J50" s="22">
        <v>-0.11251612892623995</v>
      </c>
      <c r="K50" s="10">
        <f t="shared" si="13"/>
        <v>2.9345804275996121</v>
      </c>
      <c r="L50" s="10">
        <f t="shared" si="14"/>
        <v>7.1253084029802407</v>
      </c>
    </row>
    <row r="51" spans="2:12" ht="15.75" x14ac:dyDescent="0.25">
      <c r="B51" s="48" t="s">
        <v>33</v>
      </c>
      <c r="C51" s="39">
        <v>12.441000000000001</v>
      </c>
      <c r="D51" s="54">
        <v>5.2618</v>
      </c>
      <c r="E51" s="56">
        <v>5.3960706969205834</v>
      </c>
      <c r="F51" s="56">
        <v>1.7076991896272284</v>
      </c>
      <c r="G51" s="56">
        <v>0.8784301134521878</v>
      </c>
      <c r="H51" s="57">
        <v>6.3947586970563393</v>
      </c>
      <c r="I51" s="89">
        <v>0.79557192950077915</v>
      </c>
      <c r="J51" s="24">
        <v>-4.9570413884485784E-2</v>
      </c>
      <c r="K51" s="10">
        <f t="shared" si="13"/>
        <v>2.5861293030794164</v>
      </c>
      <c r="L51" s="10">
        <f t="shared" si="14"/>
        <v>7.9821999999999997</v>
      </c>
    </row>
    <row r="52" spans="2:12" ht="15.75" x14ac:dyDescent="0.25">
      <c r="B52" s="48" t="s">
        <v>45</v>
      </c>
      <c r="C52" s="49">
        <v>13.8108</v>
      </c>
      <c r="D52" s="54">
        <v>6.0823999999999998</v>
      </c>
      <c r="E52" s="56">
        <v>4.7336335799392559</v>
      </c>
      <c r="F52" s="56">
        <v>3.3874389845027637</v>
      </c>
      <c r="G52" s="56">
        <v>0.48970952418035985</v>
      </c>
      <c r="H52" s="57">
        <v>19.608858255547958</v>
      </c>
      <c r="I52" s="89">
        <v>2.7081401959572173</v>
      </c>
      <c r="J52" s="24">
        <v>-4.9570413884485784E-2</v>
      </c>
      <c r="K52" s="10">
        <f t="shared" si="13"/>
        <v>3.8771485086831237</v>
      </c>
      <c r="L52" s="10">
        <f t="shared" si="14"/>
        <v>8.6107820886223791</v>
      </c>
    </row>
    <row r="53" spans="2:12" ht="15.75" x14ac:dyDescent="0.25">
      <c r="B53" s="48" t="s">
        <v>34</v>
      </c>
      <c r="C53" s="39">
        <v>13.622999999999999</v>
      </c>
      <c r="D53" s="54">
        <v>7.8046999999999995</v>
      </c>
      <c r="E53" s="56">
        <v>3.8388308188021232</v>
      </c>
      <c r="F53" s="56">
        <v>1.6979084533737685</v>
      </c>
      <c r="G53" s="56">
        <v>0.28163472327520855</v>
      </c>
      <c r="H53" s="57">
        <v>12.538769690746875</v>
      </c>
      <c r="I53" s="89">
        <v>1.7081565949704467</v>
      </c>
      <c r="J53" s="24">
        <v>-4.9570413884485784E-2</v>
      </c>
      <c r="K53" s="10">
        <f t="shared" si="13"/>
        <v>1.9795431766489771</v>
      </c>
      <c r="L53" s="10">
        <f t="shared" si="14"/>
        <v>5.8183739954511005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F5958C-A005-4D4E-9B39-DCFC16FDC454}">
  <dimension ref="A1:J25"/>
  <sheetViews>
    <sheetView zoomScale="70" zoomScaleNormal="70" workbookViewId="0">
      <selection activeCell="E3" sqref="E3"/>
    </sheetView>
  </sheetViews>
  <sheetFormatPr defaultRowHeight="15" x14ac:dyDescent="0.25"/>
  <cols>
    <col min="2" max="2" width="13.42578125" customWidth="1"/>
    <col min="3" max="3" width="18.42578125" customWidth="1"/>
    <col min="4" max="4" width="15.5703125" customWidth="1"/>
    <col min="5" max="5" width="15.42578125" customWidth="1"/>
    <col min="6" max="6" width="11.42578125" customWidth="1"/>
    <col min="7" max="7" width="11.7109375" customWidth="1"/>
  </cols>
  <sheetData>
    <row r="1" spans="1:10" x14ac:dyDescent="0.25">
      <c r="B1" s="95" t="s">
        <v>60</v>
      </c>
      <c r="C1" s="95"/>
      <c r="D1" s="95" t="s">
        <v>61</v>
      </c>
      <c r="E1" s="95"/>
      <c r="G1" s="96" t="s">
        <v>63</v>
      </c>
      <c r="H1" s="96"/>
      <c r="I1" s="96"/>
      <c r="J1" s="96"/>
    </row>
    <row r="2" spans="1:10" ht="15.75" x14ac:dyDescent="0.25">
      <c r="A2" s="18" t="s">
        <v>47</v>
      </c>
      <c r="B2" s="62" t="s">
        <v>57</v>
      </c>
      <c r="C2" s="62" t="s">
        <v>58</v>
      </c>
      <c r="D2" s="62" t="s">
        <v>57</v>
      </c>
      <c r="E2" s="62" t="s">
        <v>58</v>
      </c>
      <c r="F2" s="2" t="s">
        <v>62</v>
      </c>
      <c r="G2" s="1" t="s">
        <v>64</v>
      </c>
      <c r="H2" s="84" t="s">
        <v>65</v>
      </c>
      <c r="I2" s="84" t="s">
        <v>66</v>
      </c>
      <c r="J2" s="84" t="s">
        <v>67</v>
      </c>
    </row>
    <row r="3" spans="1:10" x14ac:dyDescent="0.25">
      <c r="A3" s="63" t="s">
        <v>2</v>
      </c>
      <c r="B3" s="71">
        <v>-1.6483971368232724</v>
      </c>
      <c r="C3" s="71">
        <v>-0.37260761394721104</v>
      </c>
      <c r="D3" s="71">
        <v>-1.3158264402899311</v>
      </c>
      <c r="E3" s="71">
        <v>-0.63264271038860531</v>
      </c>
      <c r="F3" s="72">
        <v>0.22851828638601948</v>
      </c>
      <c r="G3" s="82">
        <v>-0.42344355789344579</v>
      </c>
      <c r="H3" s="82">
        <v>-0.14476461895714599</v>
      </c>
      <c r="I3" s="82">
        <v>-0.17090718766294993</v>
      </c>
      <c r="J3" s="82">
        <v>-0.19519361027032006</v>
      </c>
    </row>
    <row r="4" spans="1:10" x14ac:dyDescent="0.25">
      <c r="A4" s="63" t="s">
        <v>3</v>
      </c>
      <c r="B4" s="71">
        <v>1.9204594254007796</v>
      </c>
      <c r="C4" s="71">
        <v>0.5237038573595546</v>
      </c>
      <c r="D4" s="71">
        <v>-0.2732910909667452</v>
      </c>
      <c r="E4" s="71">
        <v>-0.25216621692443686</v>
      </c>
      <c r="F4" s="72">
        <v>0.22851828638601948</v>
      </c>
      <c r="G4" s="82">
        <v>-0.5020136188546287</v>
      </c>
      <c r="H4" s="82">
        <v>-0.62752416499186525</v>
      </c>
      <c r="I4" s="82">
        <v>-0.66154455868720241</v>
      </c>
      <c r="J4" s="82">
        <v>-0.66804316680566478</v>
      </c>
    </row>
    <row r="5" spans="1:10" x14ac:dyDescent="0.25">
      <c r="A5" s="64" t="s">
        <v>4</v>
      </c>
      <c r="B5" s="71">
        <v>-1.1841267291405169</v>
      </c>
      <c r="C5" s="71">
        <v>-0.2910193630130834</v>
      </c>
      <c r="D5" s="71">
        <v>0.13595391409125046</v>
      </c>
      <c r="E5" s="71">
        <v>7.0360183713265176E-2</v>
      </c>
      <c r="F5" s="73">
        <v>-0.3027637470411495</v>
      </c>
      <c r="G5" s="82">
        <v>0.50307003206968748</v>
      </c>
      <c r="H5" s="82">
        <v>0.68484476158971674</v>
      </c>
      <c r="I5" s="82">
        <v>0.37836657174008881</v>
      </c>
      <c r="J5" s="82">
        <v>0.49854710443643002</v>
      </c>
    </row>
    <row r="6" spans="1:10" x14ac:dyDescent="0.25">
      <c r="A6" s="65" t="s">
        <v>5</v>
      </c>
      <c r="B6" s="71">
        <v>-1.5602010563707491</v>
      </c>
      <c r="C6" s="71">
        <v>-0.3290009554905588</v>
      </c>
      <c r="D6" s="71">
        <v>-0.33377104088834764</v>
      </c>
      <c r="E6" s="71">
        <v>-0.18146998704026138</v>
      </c>
      <c r="F6" s="74">
        <v>-9.3318329100743891E-2</v>
      </c>
      <c r="G6" s="82">
        <v>0.18568064573209747</v>
      </c>
      <c r="H6" s="82">
        <v>0.9647735442127966</v>
      </c>
      <c r="I6" s="82">
        <v>0.83408534785112387</v>
      </c>
      <c r="J6" s="82">
        <v>0.9246065038279212</v>
      </c>
    </row>
    <row r="7" spans="1:10" x14ac:dyDescent="0.25">
      <c r="A7" s="66" t="s">
        <v>6</v>
      </c>
      <c r="B7" s="71">
        <v>-0.60090642056989108</v>
      </c>
      <c r="C7" s="71">
        <v>-0.18419214709373363</v>
      </c>
      <c r="D7" s="71">
        <v>-0.93941346143482374</v>
      </c>
      <c r="E7" s="71">
        <v>-0.52597353469146801</v>
      </c>
      <c r="F7" s="75">
        <v>5.0766638815107075E-2</v>
      </c>
      <c r="G7" s="82">
        <v>-0.40841886730444749</v>
      </c>
      <c r="H7" s="82">
        <v>-0.53822408617716566</v>
      </c>
      <c r="I7" s="82">
        <v>-0.52881343083090926</v>
      </c>
      <c r="J7" s="82">
        <v>-0.5464768427525909</v>
      </c>
    </row>
    <row r="8" spans="1:10" x14ac:dyDescent="0.25">
      <c r="A8" s="66" t="s">
        <v>7</v>
      </c>
      <c r="B8" s="71">
        <v>0.83214251247747395</v>
      </c>
      <c r="C8" s="71">
        <v>0.16492205611484825</v>
      </c>
      <c r="D8" s="71">
        <v>2.8508749741586126E-2</v>
      </c>
      <c r="E8" s="71">
        <v>2.0493574298844346E-2</v>
      </c>
      <c r="F8" s="75">
        <v>5.0766638815107075E-2</v>
      </c>
      <c r="G8" s="82">
        <v>-9.9314564883500683E-2</v>
      </c>
      <c r="H8" s="82">
        <v>-0.28755929503826028</v>
      </c>
      <c r="I8" s="82">
        <v>-0.46746069406771751</v>
      </c>
      <c r="J8" s="82">
        <v>-0.50628641399623708</v>
      </c>
    </row>
    <row r="9" spans="1:10" x14ac:dyDescent="0.25">
      <c r="A9" s="67" t="s">
        <v>8</v>
      </c>
      <c r="B9" s="71">
        <v>-1.1500861383099454</v>
      </c>
      <c r="C9" s="71">
        <v>-0.46420666562134938</v>
      </c>
      <c r="D9" s="71">
        <v>-0.73620755538710114</v>
      </c>
      <c r="E9" s="71">
        <v>-0.4688084854749065</v>
      </c>
      <c r="F9" s="76">
        <v>-3.8520880931257544E-2</v>
      </c>
      <c r="G9" s="82">
        <v>3.3731051760010023E-3</v>
      </c>
      <c r="H9" s="82">
        <v>-0.1673238048299657</v>
      </c>
      <c r="I9" s="82">
        <v>-0.1916172350303838</v>
      </c>
      <c r="J9" s="82">
        <v>-0.21932285347228794</v>
      </c>
    </row>
    <row r="10" spans="1:10" x14ac:dyDescent="0.25">
      <c r="A10" s="67" t="s">
        <v>9</v>
      </c>
      <c r="B10" s="71">
        <v>-1.7774606768856516</v>
      </c>
      <c r="C10" s="71">
        <v>-0.4019900129454011</v>
      </c>
      <c r="D10" s="71">
        <v>-0.63747646261207547</v>
      </c>
      <c r="E10" s="71">
        <v>-0.45240919340255326</v>
      </c>
      <c r="F10" s="76">
        <v>-3.8520880931257544E-2</v>
      </c>
      <c r="G10" s="82">
        <v>-0.11611996843987095</v>
      </c>
      <c r="H10" s="82">
        <v>0.55129359505372444</v>
      </c>
      <c r="I10" s="82">
        <v>0.24340608445804029</v>
      </c>
      <c r="J10" s="82">
        <v>0.38197141359573233</v>
      </c>
    </row>
    <row r="11" spans="1:10" x14ac:dyDescent="0.25">
      <c r="A11" s="64" t="s">
        <v>10</v>
      </c>
      <c r="B11" s="71">
        <v>3.2581113671767938</v>
      </c>
      <c r="C11" s="71"/>
      <c r="D11" s="71">
        <v>0.85855975124179273</v>
      </c>
      <c r="E11" s="71">
        <v>3.5291526914175813</v>
      </c>
      <c r="F11" s="73">
        <v>-6.340384840026668E-2</v>
      </c>
      <c r="G11" s="82">
        <v>0.12971185233686874</v>
      </c>
      <c r="H11" s="82">
        <v>0.81794599693432346</v>
      </c>
      <c r="I11" s="82">
        <v>0.88413936079901567</v>
      </c>
      <c r="J11" s="82">
        <v>1.0775013302402989</v>
      </c>
    </row>
    <row r="12" spans="1:10" x14ac:dyDescent="0.25">
      <c r="A12" s="64" t="s">
        <v>11</v>
      </c>
      <c r="B12" s="71">
        <v>1.626112202120205</v>
      </c>
      <c r="C12" s="71">
        <v>0.37083044951446603</v>
      </c>
      <c r="D12" s="71">
        <v>0.14650184501352836</v>
      </c>
      <c r="E12" s="71">
        <v>0.19587801447599956</v>
      </c>
      <c r="F12" s="73">
        <v>-6.340384840026668E-2</v>
      </c>
      <c r="G12" s="82">
        <v>-0.16454254500104976</v>
      </c>
      <c r="H12" s="82">
        <v>0.19992254066615028</v>
      </c>
      <c r="I12" s="82">
        <v>0.22694854208365087</v>
      </c>
      <c r="J12" s="82">
        <v>0.16781718326223696</v>
      </c>
    </row>
    <row r="13" spans="1:10" x14ac:dyDescent="0.25">
      <c r="A13" s="68" t="s">
        <v>12</v>
      </c>
      <c r="B13" s="71">
        <v>-1.6989755091364964</v>
      </c>
      <c r="C13" s="71">
        <v>-0.45513066137643327</v>
      </c>
      <c r="D13" s="71">
        <v>-0.67235891246055568</v>
      </c>
      <c r="E13" s="71">
        <v>-0.51398019451713794</v>
      </c>
      <c r="F13" s="77">
        <v>-3.2730377491297959E-2</v>
      </c>
      <c r="G13" s="82">
        <v>-0.10014587141525548</v>
      </c>
      <c r="H13" s="82">
        <v>-0.23993040911008026</v>
      </c>
      <c r="I13" s="82">
        <v>-0.16816613273490705</v>
      </c>
      <c r="J13" s="82">
        <v>-0.21328231594690392</v>
      </c>
    </row>
    <row r="15" spans="1:10" x14ac:dyDescent="0.25">
      <c r="B15" s="95" t="s">
        <v>60</v>
      </c>
      <c r="C15" s="95"/>
      <c r="D15" s="95" t="s">
        <v>61</v>
      </c>
      <c r="E15" s="95"/>
      <c r="G15" s="83" t="s">
        <v>63</v>
      </c>
      <c r="H15" s="83"/>
      <c r="I15" s="83"/>
      <c r="J15" s="83"/>
    </row>
    <row r="16" spans="1:10" ht="15.75" x14ac:dyDescent="0.25">
      <c r="A16" s="18" t="s">
        <v>1</v>
      </c>
      <c r="B16" s="62" t="s">
        <v>57</v>
      </c>
      <c r="C16" s="62" t="s">
        <v>59</v>
      </c>
      <c r="D16" s="62" t="s">
        <v>57</v>
      </c>
      <c r="E16" s="62" t="s">
        <v>58</v>
      </c>
      <c r="F16" s="2" t="s">
        <v>62</v>
      </c>
      <c r="G16" s="1" t="s">
        <v>64</v>
      </c>
      <c r="H16" s="84" t="s">
        <v>65</v>
      </c>
      <c r="I16" s="84" t="s">
        <v>66</v>
      </c>
      <c r="J16" s="84" t="s">
        <v>67</v>
      </c>
    </row>
    <row r="17" spans="1:10" x14ac:dyDescent="0.25">
      <c r="A17" s="63" t="s">
        <v>2</v>
      </c>
      <c r="B17" s="69">
        <v>8.1231541756749834</v>
      </c>
      <c r="C17" s="69">
        <v>0.32509818200082385</v>
      </c>
      <c r="D17" s="70">
        <v>1.3274080771213277</v>
      </c>
      <c r="E17" s="70">
        <v>0.46604876018608732</v>
      </c>
      <c r="F17" s="78">
        <v>-0.10058679002726996</v>
      </c>
      <c r="G17" s="82">
        <v>2.3393227366966245E-2</v>
      </c>
      <c r="H17" s="82">
        <v>0.21192312720617082</v>
      </c>
      <c r="I17" s="82">
        <v>0.18113342844921793</v>
      </c>
      <c r="J17" s="82">
        <v>0.18061966240201743</v>
      </c>
    </row>
    <row r="18" spans="1:10" x14ac:dyDescent="0.25">
      <c r="A18" s="63" t="s">
        <v>3</v>
      </c>
      <c r="B18" s="69">
        <v>3.9533123995991382</v>
      </c>
      <c r="C18" s="69">
        <v>0.1550646430241914</v>
      </c>
      <c r="D18" s="70">
        <v>2.7101455477796672</v>
      </c>
      <c r="E18" s="70">
        <v>1.2490035528539172</v>
      </c>
      <c r="F18" s="78">
        <v>-0.10058679002726996</v>
      </c>
      <c r="G18" s="85">
        <v>0.45650263746076064</v>
      </c>
      <c r="H18" s="85">
        <v>0.45650263746076064</v>
      </c>
      <c r="I18" s="85">
        <v>0.45650263746076064</v>
      </c>
      <c r="J18" s="85">
        <v>0.45650263746076064</v>
      </c>
    </row>
    <row r="19" spans="1:10" x14ac:dyDescent="0.25">
      <c r="A19" s="64" t="s">
        <v>4</v>
      </c>
      <c r="B19" s="69">
        <v>-12.254280012382969</v>
      </c>
      <c r="C19" s="69">
        <v>-0.5205687803076402</v>
      </c>
      <c r="D19" s="70">
        <v>-0.71745944191982947</v>
      </c>
      <c r="E19" s="70">
        <v>-0.29578886742586713</v>
      </c>
      <c r="F19" s="79">
        <v>-0.32001589401318453</v>
      </c>
      <c r="G19" s="82">
        <v>0.66829633325018678</v>
      </c>
      <c r="H19" s="82">
        <v>0.20250643610045177</v>
      </c>
      <c r="I19" s="82">
        <v>0.37213856331253387</v>
      </c>
      <c r="J19" s="82">
        <v>0.25528328492852753</v>
      </c>
    </row>
    <row r="20" spans="1:10" x14ac:dyDescent="0.25">
      <c r="A20" s="66" t="s">
        <v>6</v>
      </c>
      <c r="B20" s="69">
        <v>-16.574973463877441</v>
      </c>
      <c r="C20" s="69">
        <v>-0.67325369540717739</v>
      </c>
      <c r="D20" s="70">
        <v>-3.7331018023067366</v>
      </c>
      <c r="E20" s="70">
        <v>-0.75698005037210736</v>
      </c>
      <c r="F20" s="80">
        <v>0.11743877238132332</v>
      </c>
      <c r="G20" s="82">
        <v>-0.32755116549434199</v>
      </c>
      <c r="H20" s="82">
        <v>-0.1111434428939886</v>
      </c>
      <c r="I20" s="82">
        <v>-0.21756337854262581</v>
      </c>
      <c r="J20" s="82">
        <v>-0.2142122573951242</v>
      </c>
    </row>
    <row r="21" spans="1:10" x14ac:dyDescent="0.25">
      <c r="A21" s="66" t="s">
        <v>7</v>
      </c>
      <c r="B21" s="69">
        <v>15.05706651889572</v>
      </c>
      <c r="C21" s="69">
        <v>4.1361992971835821</v>
      </c>
      <c r="D21" s="70">
        <v>1.5298265816249956</v>
      </c>
      <c r="E21" s="70">
        <v>2.4748578463643631</v>
      </c>
      <c r="F21" s="80">
        <v>0.11743877238132332</v>
      </c>
      <c r="G21" s="82">
        <v>-0.55117481364432686</v>
      </c>
      <c r="H21" s="82">
        <v>0.18041013933716418</v>
      </c>
      <c r="I21" s="82">
        <v>0.61912755541298103</v>
      </c>
      <c r="J21" s="82">
        <v>-0.12536154658065624</v>
      </c>
    </row>
    <row r="22" spans="1:10" x14ac:dyDescent="0.25">
      <c r="A22" s="67" t="s">
        <v>9</v>
      </c>
      <c r="B22" s="69">
        <v>14.802348568297454</v>
      </c>
      <c r="C22" s="69">
        <v>2.2185708570683809</v>
      </c>
      <c r="D22" s="70">
        <v>0.89098609864699019</v>
      </c>
      <c r="E22" s="70">
        <v>0.88690691108488529</v>
      </c>
      <c r="F22" s="76">
        <v>-4.5718099286610456E-2</v>
      </c>
      <c r="G22" s="82">
        <v>-0.6767529795555226</v>
      </c>
      <c r="H22" s="82">
        <v>0.33808273647184778</v>
      </c>
      <c r="I22" s="82">
        <v>0.14042193729166219</v>
      </c>
      <c r="J22" s="82">
        <v>0.19235164956740658</v>
      </c>
    </row>
    <row r="23" spans="1:10" x14ac:dyDescent="0.25">
      <c r="A23" s="64" t="s">
        <v>10</v>
      </c>
      <c r="B23" s="69">
        <v>7.8467785103607337</v>
      </c>
      <c r="C23" s="69">
        <v>0.54826424560958309</v>
      </c>
      <c r="D23" s="70">
        <v>1.0759109452434867</v>
      </c>
      <c r="E23" s="70">
        <v>0.58802326064616095</v>
      </c>
      <c r="F23" s="79">
        <v>-0.11251612892623995</v>
      </c>
      <c r="G23" s="82">
        <v>-0.2568978668560456</v>
      </c>
      <c r="H23" s="82">
        <v>0.41571990278793169</v>
      </c>
      <c r="I23" s="82">
        <v>-4.2676842244790236E-2</v>
      </c>
      <c r="J23" s="82">
        <v>6.9338931211544927E-2</v>
      </c>
    </row>
    <row r="24" spans="1:10" x14ac:dyDescent="0.25">
      <c r="A24" s="64" t="s">
        <v>11</v>
      </c>
      <c r="B24" s="69">
        <v>-16.888233650856932</v>
      </c>
      <c r="C24" s="69">
        <v>-0.61111362422933635</v>
      </c>
      <c r="D24" s="70">
        <v>-2.3992836405960052</v>
      </c>
      <c r="E24" s="70">
        <v>-0.69772415464918003</v>
      </c>
      <c r="F24" s="79">
        <v>-0.11251612892623995</v>
      </c>
      <c r="G24" s="82">
        <v>-0.45259306123146897</v>
      </c>
      <c r="H24" s="82">
        <v>-6.9462914000529832E-3</v>
      </c>
      <c r="I24" s="82">
        <v>-3.6073196664670334E-2</v>
      </c>
      <c r="J24" s="82">
        <v>0.30506992688237528</v>
      </c>
    </row>
    <row r="25" spans="1:10" x14ac:dyDescent="0.25">
      <c r="A25" s="68" t="s">
        <v>12</v>
      </c>
      <c r="B25" s="69">
        <v>7.0700885648010825</v>
      </c>
      <c r="C25" s="69">
        <v>0.56385823642797528</v>
      </c>
      <c r="D25" s="70">
        <v>0.99998360098677064</v>
      </c>
      <c r="E25" s="70">
        <v>0.58541681947144408</v>
      </c>
      <c r="F25" s="81">
        <v>-4.9570413884485784E-2</v>
      </c>
      <c r="G25" s="82">
        <v>-0.22067472164208743</v>
      </c>
      <c r="H25" s="82">
        <v>0.37138453818859557</v>
      </c>
      <c r="I25" s="82">
        <v>0.99506573971751766</v>
      </c>
      <c r="J25" s="82">
        <v>0.73881089123312471</v>
      </c>
    </row>
  </sheetData>
  <mergeCells count="5">
    <mergeCell ref="B1:C1"/>
    <mergeCell ref="B15:C15"/>
    <mergeCell ref="D1:E1"/>
    <mergeCell ref="D15:E15"/>
    <mergeCell ref="G1:J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weights and percentages</vt:lpstr>
      <vt:lpstr>lumping small sizes</vt:lpstr>
      <vt:lpstr>lump by basket pair</vt:lpstr>
      <vt:lpstr>delta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Hucke Nunez, Nicole (huck4481@vandals.uidaho.edu)</dc:creator>
  <cp:lastModifiedBy>Hucke Nunez, Nicole (huck4481@vandals.uidaho.edu)</cp:lastModifiedBy>
  <dcterms:created xsi:type="dcterms:W3CDTF">2024-12-24T01:04:08Z</dcterms:created>
  <dcterms:modified xsi:type="dcterms:W3CDTF">2025-02-07T20:36:48Z</dcterms:modified>
</cp:coreProperties>
</file>