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Bedload\"/>
    </mc:Choice>
  </mc:AlternateContent>
  <xr:revisionPtr revIDLastSave="0" documentId="13_ncr:1_{75C8A429-A787-465C-93B3-43EE4CFA907C}" xr6:coauthVersionLast="47" xr6:coauthVersionMax="47" xr10:uidLastSave="{00000000-0000-0000-0000-000000000000}"/>
  <bookViews>
    <workbookView xWindow="-25320" yWindow="195" windowWidth="25440" windowHeight="15390" xr2:uid="{00000000-000D-0000-FFFF-FFFF00000000}"/>
  </bookViews>
  <sheets>
    <sheet name="Final" sheetId="3" r:id="rId1"/>
    <sheet name="Sediment" sheetId="1" r:id="rId2"/>
    <sheet name="Wood Debri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19" i="3" s="1"/>
  <c r="C26" i="1"/>
  <c r="C34" i="1"/>
  <c r="H21" i="3"/>
  <c r="B28" i="3"/>
  <c r="B22" i="3"/>
  <c r="J15" i="3"/>
  <c r="C14" i="3"/>
  <c r="C20" i="3" s="1"/>
  <c r="D14" i="3"/>
  <c r="D19" i="3" s="1"/>
  <c r="E14" i="3"/>
  <c r="E19" i="3" s="1"/>
  <c r="F14" i="3"/>
  <c r="F19" i="3" s="1"/>
  <c r="G14" i="3"/>
  <c r="G19" i="3" s="1"/>
  <c r="H14" i="3"/>
  <c r="H22" i="3" s="1"/>
  <c r="I14" i="3"/>
  <c r="I19" i="3" s="1"/>
  <c r="J14" i="3"/>
  <c r="J19" i="3" s="1"/>
  <c r="B15" i="3"/>
  <c r="H26" i="3" l="1"/>
  <c r="H24" i="3"/>
  <c r="H20" i="3"/>
  <c r="B23" i="3"/>
  <c r="H30" i="3"/>
  <c r="H28" i="3"/>
  <c r="C27" i="3"/>
  <c r="M11" i="3"/>
  <c r="M3" i="3"/>
  <c r="M17" i="3" s="1"/>
  <c r="U5" i="3"/>
  <c r="M10" i="3"/>
  <c r="T12" i="3"/>
  <c r="T11" i="3"/>
  <c r="T10" i="3"/>
  <c r="T9" i="3"/>
  <c r="T8" i="3"/>
  <c r="T7" i="3"/>
  <c r="T6" i="3"/>
  <c r="T5" i="3"/>
  <c r="T4" i="3"/>
  <c r="T3" i="3"/>
  <c r="U9" i="3"/>
  <c r="U4" i="3"/>
  <c r="B21" i="3"/>
  <c r="C30" i="3"/>
  <c r="C26" i="3"/>
  <c r="H19" i="3"/>
  <c r="M9" i="3"/>
  <c r="S12" i="3"/>
  <c r="S11" i="3"/>
  <c r="S10" i="3"/>
  <c r="S9" i="3"/>
  <c r="S8" i="3"/>
  <c r="S7" i="3"/>
  <c r="S6" i="3"/>
  <c r="S5" i="3"/>
  <c r="S4" i="3"/>
  <c r="S3" i="3"/>
  <c r="U6" i="3"/>
  <c r="B20" i="3"/>
  <c r="H29" i="3"/>
  <c r="H36" i="3" s="1"/>
  <c r="H25" i="3"/>
  <c r="M8" i="3"/>
  <c r="R12" i="3"/>
  <c r="R11" i="3"/>
  <c r="R10" i="3"/>
  <c r="R9" i="3"/>
  <c r="R8" i="3"/>
  <c r="R7" i="3"/>
  <c r="R6" i="3"/>
  <c r="R5" i="3"/>
  <c r="R4" i="3"/>
  <c r="R3" i="3"/>
  <c r="U11" i="3"/>
  <c r="U3" i="3"/>
  <c r="B29" i="3"/>
  <c r="B36" i="3" s="1"/>
  <c r="C29" i="3"/>
  <c r="C36" i="3" s="1"/>
  <c r="C25" i="3"/>
  <c r="M7" i="3"/>
  <c r="Q12" i="3"/>
  <c r="Q11" i="3"/>
  <c r="Q10" i="3"/>
  <c r="Q9" i="3"/>
  <c r="Q8" i="3"/>
  <c r="Q7" i="3"/>
  <c r="Q6" i="3"/>
  <c r="Q5" i="3"/>
  <c r="Q4" i="3"/>
  <c r="Q3" i="3"/>
  <c r="M6" i="3"/>
  <c r="P12" i="3"/>
  <c r="P11" i="3"/>
  <c r="P10" i="3"/>
  <c r="P9" i="3"/>
  <c r="P8" i="3"/>
  <c r="P7" i="3"/>
  <c r="P6" i="3"/>
  <c r="P5" i="3"/>
  <c r="P4" i="3"/>
  <c r="P3" i="3"/>
  <c r="U10" i="3"/>
  <c r="U7" i="3"/>
  <c r="B25" i="3"/>
  <c r="C28" i="3"/>
  <c r="H23" i="3"/>
  <c r="M5" i="3"/>
  <c r="O12" i="3"/>
  <c r="O11" i="3"/>
  <c r="O10" i="3"/>
  <c r="O9" i="3"/>
  <c r="O8" i="3"/>
  <c r="O7" i="3"/>
  <c r="O6" i="3"/>
  <c r="O5" i="3"/>
  <c r="O4" i="3"/>
  <c r="O3" i="3"/>
  <c r="U12" i="3"/>
  <c r="U8" i="3"/>
  <c r="B24" i="3"/>
  <c r="H27" i="3"/>
  <c r="M12" i="3"/>
  <c r="M4" i="3"/>
  <c r="M13" i="3" s="1"/>
  <c r="N12" i="3"/>
  <c r="N11" i="3"/>
  <c r="N10" i="3"/>
  <c r="N9" i="3"/>
  <c r="N8" i="3"/>
  <c r="N7" i="3"/>
  <c r="N6" i="3"/>
  <c r="N5" i="3"/>
  <c r="N4" i="3"/>
  <c r="N3" i="3"/>
  <c r="B30" i="3"/>
  <c r="B27" i="3"/>
  <c r="B26" i="3"/>
  <c r="C23" i="3"/>
  <c r="C21" i="3"/>
  <c r="C19" i="3"/>
  <c r="J30" i="3"/>
  <c r="J29" i="3"/>
  <c r="J36" i="3" s="1"/>
  <c r="J28" i="3"/>
  <c r="J27" i="3"/>
  <c r="J26" i="3"/>
  <c r="J25" i="3"/>
  <c r="J24" i="3"/>
  <c r="J23" i="3"/>
  <c r="J22" i="3"/>
  <c r="J21" i="3"/>
  <c r="J20" i="3"/>
  <c r="C24" i="3"/>
  <c r="C22" i="3"/>
  <c r="I30" i="3"/>
  <c r="I29" i="3"/>
  <c r="I36" i="3" s="1"/>
  <c r="I28" i="3"/>
  <c r="I27" i="3"/>
  <c r="I26" i="3"/>
  <c r="I25" i="3"/>
  <c r="I24" i="3"/>
  <c r="I23" i="3"/>
  <c r="I22" i="3"/>
  <c r="I21" i="3"/>
  <c r="I20" i="3"/>
  <c r="G30" i="3"/>
  <c r="G29" i="3"/>
  <c r="G36" i="3" s="1"/>
  <c r="G28" i="3"/>
  <c r="G27" i="3"/>
  <c r="G26" i="3"/>
  <c r="G25" i="3"/>
  <c r="G24" i="3"/>
  <c r="G23" i="3"/>
  <c r="G22" i="3"/>
  <c r="G21" i="3"/>
  <c r="G20" i="3"/>
  <c r="B34" i="3"/>
  <c r="F30" i="3"/>
  <c r="F29" i="3"/>
  <c r="F36" i="3" s="1"/>
  <c r="F28" i="3"/>
  <c r="F27" i="3"/>
  <c r="F26" i="3"/>
  <c r="F25" i="3"/>
  <c r="F24" i="3"/>
  <c r="F23" i="3"/>
  <c r="F22" i="3"/>
  <c r="F21" i="3"/>
  <c r="F20" i="3"/>
  <c r="F34" i="3" s="1"/>
  <c r="E30" i="3"/>
  <c r="E29" i="3"/>
  <c r="E36" i="3" s="1"/>
  <c r="E28" i="3"/>
  <c r="E27" i="3"/>
  <c r="E26" i="3"/>
  <c r="E25" i="3"/>
  <c r="E24" i="3"/>
  <c r="E23" i="3"/>
  <c r="E22" i="3"/>
  <c r="E21" i="3"/>
  <c r="E20" i="3"/>
  <c r="D30" i="3"/>
  <c r="D29" i="3"/>
  <c r="D36" i="3" s="1"/>
  <c r="E42" i="3" s="1"/>
  <c r="I42" i="3" s="1"/>
  <c r="D28" i="3"/>
  <c r="D27" i="3"/>
  <c r="D26" i="3"/>
  <c r="D25" i="3"/>
  <c r="D24" i="3"/>
  <c r="D23" i="3"/>
  <c r="D22" i="3"/>
  <c r="D21" i="3"/>
  <c r="D20" i="3"/>
  <c r="I15" i="3"/>
  <c r="H15" i="3"/>
  <c r="G15" i="3"/>
  <c r="F15" i="3"/>
  <c r="E15" i="3"/>
  <c r="D15" i="3"/>
  <c r="C15" i="3"/>
  <c r="G36" i="1"/>
  <c r="G35" i="1"/>
  <c r="G34" i="1"/>
  <c r="G37" i="1" s="1"/>
  <c r="D36" i="1"/>
  <c r="D35" i="1"/>
  <c r="D34" i="1"/>
  <c r="D32" i="1"/>
  <c r="D21" i="1"/>
  <c r="D22" i="1"/>
  <c r="D23" i="1"/>
  <c r="D24" i="1"/>
  <c r="D25" i="1"/>
  <c r="D26" i="1"/>
  <c r="D27" i="1"/>
  <c r="D28" i="1"/>
  <c r="D29" i="1"/>
  <c r="D30" i="1"/>
  <c r="D31" i="1"/>
  <c r="D20" i="1"/>
  <c r="C20" i="1"/>
  <c r="D16" i="1"/>
  <c r="D15" i="2"/>
  <c r="D15" i="1"/>
  <c r="C37" i="1"/>
  <c r="C36" i="1"/>
  <c r="C35" i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40" i="1"/>
  <c r="U17" i="3" l="1"/>
  <c r="U13" i="3"/>
  <c r="I34" i="3"/>
  <c r="Q13" i="3"/>
  <c r="Q17" i="3"/>
  <c r="R13" i="3"/>
  <c r="R17" i="3"/>
  <c r="T13" i="3"/>
  <c r="T17" i="3"/>
  <c r="T18" i="3" s="1"/>
  <c r="T19" i="3" s="1"/>
  <c r="T20" i="3" s="1"/>
  <c r="T21" i="3" s="1"/>
  <c r="T22" i="3" s="1"/>
  <c r="T23" i="3" s="1"/>
  <c r="T24" i="3" s="1"/>
  <c r="T25" i="3" s="1"/>
  <c r="T26" i="3" s="1"/>
  <c r="H35" i="3"/>
  <c r="Q18" i="3"/>
  <c r="R18" i="3"/>
  <c r="R19" i="3" s="1"/>
  <c r="R20" i="3" s="1"/>
  <c r="R21" i="3" s="1"/>
  <c r="R22" i="3" s="1"/>
  <c r="R23" i="3" s="1"/>
  <c r="R24" i="3" s="1"/>
  <c r="R25" i="3" s="1"/>
  <c r="R26" i="3" s="1"/>
  <c r="S13" i="3"/>
  <c r="S17" i="3"/>
  <c r="S18" i="3" s="1"/>
  <c r="S19" i="3" s="1"/>
  <c r="S20" i="3" s="1"/>
  <c r="S21" i="3" s="1"/>
  <c r="S22" i="3" s="1"/>
  <c r="S23" i="3" s="1"/>
  <c r="S24" i="3" s="1"/>
  <c r="S25" i="3" s="1"/>
  <c r="S26" i="3" s="1"/>
  <c r="Q19" i="3"/>
  <c r="Q20" i="3" s="1"/>
  <c r="Q21" i="3" s="1"/>
  <c r="Q22" i="3" s="1"/>
  <c r="Q23" i="3" s="1"/>
  <c r="Q24" i="3" s="1"/>
  <c r="Q25" i="3" s="1"/>
  <c r="Q26" i="3" s="1"/>
  <c r="O18" i="3"/>
  <c r="O19" i="3" s="1"/>
  <c r="O20" i="3" s="1"/>
  <c r="O21" i="3" s="1"/>
  <c r="O22" i="3" s="1"/>
  <c r="O23" i="3" s="1"/>
  <c r="O24" i="3" s="1"/>
  <c r="O25" i="3" s="1"/>
  <c r="O26" i="3" s="1"/>
  <c r="J34" i="3"/>
  <c r="D42" i="3"/>
  <c r="H42" i="3" s="1"/>
  <c r="U18" i="3"/>
  <c r="U19" i="3" s="1"/>
  <c r="U20" i="3" s="1"/>
  <c r="U21" i="3" s="1"/>
  <c r="U22" i="3" s="1"/>
  <c r="U23" i="3" s="1"/>
  <c r="U24" i="3" s="1"/>
  <c r="U25" i="3" s="1"/>
  <c r="U26" i="3" s="1"/>
  <c r="G34" i="3"/>
  <c r="N13" i="3"/>
  <c r="N17" i="3"/>
  <c r="N18" i="3" s="1"/>
  <c r="N19" i="3" s="1"/>
  <c r="N20" i="3" s="1"/>
  <c r="N21" i="3" s="1"/>
  <c r="N22" i="3" s="1"/>
  <c r="N23" i="3" s="1"/>
  <c r="N24" i="3" s="1"/>
  <c r="N25" i="3" s="1"/>
  <c r="N26" i="3" s="1"/>
  <c r="O13" i="3"/>
  <c r="O17" i="3"/>
  <c r="P13" i="3"/>
  <c r="P17" i="3"/>
  <c r="P18" i="3" s="1"/>
  <c r="P19" i="3" s="1"/>
  <c r="P20" i="3" s="1"/>
  <c r="P21" i="3" s="1"/>
  <c r="P22" i="3" s="1"/>
  <c r="P23" i="3" s="1"/>
  <c r="P24" i="3" s="1"/>
  <c r="P25" i="3" s="1"/>
  <c r="P26" i="3" s="1"/>
  <c r="M18" i="3"/>
  <c r="M19" i="3" s="1"/>
  <c r="M20" i="3" s="1"/>
  <c r="M21" i="3" s="1"/>
  <c r="M22" i="3" s="1"/>
  <c r="M23" i="3" s="1"/>
  <c r="M24" i="3" s="1"/>
  <c r="M25" i="3" s="1"/>
  <c r="M26" i="3" s="1"/>
  <c r="D34" i="3"/>
  <c r="D37" i="3" s="1"/>
  <c r="C42" i="3"/>
  <c r="G42" i="3" s="1"/>
  <c r="C35" i="3"/>
  <c r="F35" i="3"/>
  <c r="E34" i="3"/>
  <c r="B35" i="3"/>
  <c r="B37" i="3" s="1"/>
  <c r="F37" i="3"/>
  <c r="D35" i="3"/>
  <c r="H34" i="3"/>
  <c r="I35" i="3"/>
  <c r="I37" i="3"/>
  <c r="E35" i="3"/>
  <c r="G35" i="3"/>
  <c r="J35" i="3"/>
  <c r="C34" i="3"/>
  <c r="C21" i="1"/>
  <c r="C22" i="1"/>
  <c r="C23" i="1"/>
  <c r="C24" i="1"/>
  <c r="C25" i="1"/>
  <c r="C27" i="1"/>
  <c r="C28" i="1"/>
  <c r="C29" i="1"/>
  <c r="C30" i="1"/>
  <c r="C31" i="1"/>
  <c r="C32" i="1"/>
  <c r="C16" i="1"/>
  <c r="C15" i="2"/>
  <c r="C15" i="1"/>
  <c r="H37" i="3" l="1"/>
  <c r="J37" i="3"/>
  <c r="G37" i="3"/>
  <c r="D41" i="3"/>
  <c r="H41" i="3" s="1"/>
  <c r="E41" i="3"/>
  <c r="I41" i="3" s="1"/>
  <c r="E37" i="3"/>
  <c r="E40" i="3"/>
  <c r="I40" i="3" s="1"/>
  <c r="D40" i="3"/>
  <c r="H40" i="3" s="1"/>
  <c r="C40" i="3"/>
  <c r="G40" i="3" s="1"/>
  <c r="C37" i="3"/>
  <c r="C41" i="3"/>
  <c r="G41" i="3" s="1"/>
  <c r="G43" i="3" l="1"/>
</calcChain>
</file>

<file path=xl/sharedStrings.xml><?xml version="1.0" encoding="utf-8"?>
<sst xmlns="http://schemas.openxmlformats.org/spreadsheetml/2006/main" count="98" uniqueCount="36">
  <si>
    <t>pan</t>
  </si>
  <si>
    <t>Sizes (mm)</t>
  </si>
  <si>
    <t>#1</t>
  </si>
  <si>
    <t>#2</t>
  </si>
  <si>
    <t>TOTAL (g)</t>
  </si>
  <si>
    <t>TOTAL + WD</t>
  </si>
  <si>
    <t>#3</t>
  </si>
  <si>
    <t>CS (0.2-2mm)</t>
  </si>
  <si>
    <t>FS (0.02-0.2mm)</t>
  </si>
  <si>
    <t>S&amp;C (0.002-0.02mm)</t>
  </si>
  <si>
    <t>PERCENTAGES</t>
  </si>
  <si>
    <t>CUMULATIVE</t>
  </si>
  <si>
    <t>TOTAL (%)</t>
  </si>
  <si>
    <t>Total mass from the sieves</t>
  </si>
  <si>
    <t>Size (mm)</t>
  </si>
  <si>
    <t>#4</t>
  </si>
  <si>
    <t>#5</t>
  </si>
  <si>
    <t>#6</t>
  </si>
  <si>
    <t>#7</t>
  </si>
  <si>
    <t>#8</t>
  </si>
  <si>
    <t>#9</t>
  </si>
  <si>
    <t>#10</t>
  </si>
  <si>
    <t>total (kg)</t>
  </si>
  <si>
    <t>Percentage of each grain size</t>
  </si>
  <si>
    <t>total (g)</t>
  </si>
  <si>
    <t>Average</t>
  </si>
  <si>
    <t>Percentage of each grain size class</t>
  </si>
  <si>
    <t>Class</t>
  </si>
  <si>
    <t>TOTAL</t>
  </si>
  <si>
    <t>Min</t>
  </si>
  <si>
    <t>Max</t>
  </si>
  <si>
    <t>Gravel  &gt;2mm</t>
  </si>
  <si>
    <t>Fines (&lt;0.2mm)</t>
  </si>
  <si>
    <t>Percent Retained</t>
  </si>
  <si>
    <t xml:space="preserve">TOTAL </t>
  </si>
  <si>
    <t>Cumulative Percent Retained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</si>
</sst>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5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6" fontId="1" fillId="0" borderId="4" xfId="0" applyNumberFormat="1" applyFon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3" xfId="0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6" fontId="1" fillId="0" borderId="3" xfId="0" applyNumberFormat="1" applyFont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7" xfId="0" applyFont="1" applyFill="1" applyBorder="1" applyAlignment="1">
      <alignment horizontal="center"/>
    </xf>
    <xf numFmtId="2" fontId="1" fillId="0" borderId="7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0717-E7CB-4E57-A578-ABA98CA0B5D1}">
  <dimension ref="A1:U43"/>
  <sheetViews>
    <sheetView tabSelected="1" topLeftCell="A10" workbookViewId="0">
      <selection activeCell="T24" sqref="T24"/>
    </sheetView>
  </sheetViews>
  <sheetFormatPr defaultRowHeight="15" x14ac:dyDescent="0.25"/>
  <cols>
    <col min="1" max="1" width="22" customWidth="1"/>
  </cols>
  <sheetData>
    <row r="1" spans="1:21" x14ac:dyDescent="0.25">
      <c r="A1" s="31" t="s">
        <v>13</v>
      </c>
      <c r="B1" s="32"/>
      <c r="C1" s="32"/>
      <c r="D1" s="32"/>
      <c r="E1" s="32"/>
      <c r="F1" s="32"/>
      <c r="G1" s="32"/>
      <c r="H1" s="32"/>
      <c r="I1" s="32"/>
      <c r="J1" s="32"/>
      <c r="L1" t="s">
        <v>33</v>
      </c>
    </row>
    <row r="2" spans="1:21" x14ac:dyDescent="0.25">
      <c r="A2" s="8" t="s">
        <v>14</v>
      </c>
      <c r="B2" s="9" t="s">
        <v>3</v>
      </c>
      <c r="C2" s="9" t="s">
        <v>6</v>
      </c>
      <c r="D2" s="9" t="s">
        <v>15</v>
      </c>
      <c r="E2" s="10" t="s">
        <v>16</v>
      </c>
      <c r="F2" s="9" t="s">
        <v>17</v>
      </c>
      <c r="G2" s="9" t="s">
        <v>18</v>
      </c>
      <c r="H2" s="9" t="s">
        <v>19</v>
      </c>
      <c r="I2" s="9" t="s">
        <v>20</v>
      </c>
      <c r="J2" s="9" t="s">
        <v>21</v>
      </c>
      <c r="L2" s="8" t="s">
        <v>14</v>
      </c>
      <c r="M2" s="9" t="s">
        <v>3</v>
      </c>
      <c r="N2" s="9" t="s">
        <v>6</v>
      </c>
      <c r="O2" s="9" t="s">
        <v>15</v>
      </c>
      <c r="P2" s="10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</row>
    <row r="3" spans="1:21" x14ac:dyDescent="0.25">
      <c r="A3" s="11">
        <v>11.2</v>
      </c>
      <c r="B3" s="12">
        <v>4</v>
      </c>
      <c r="C3" s="13">
        <v>24.492999999999999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5">
        <v>0</v>
      </c>
      <c r="L3" s="11">
        <v>11.2</v>
      </c>
      <c r="M3">
        <f>B3/(B$14-B13)</f>
        <v>0.55724276280961793</v>
      </c>
      <c r="N3">
        <f t="shared" ref="N3:U12" si="0">C3/C$14</f>
        <v>0.17209567038124818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</row>
    <row r="4" spans="1:21" x14ac:dyDescent="0.25">
      <c r="A4" s="16">
        <v>8</v>
      </c>
      <c r="B4" s="12">
        <v>0</v>
      </c>
      <c r="C4" s="13">
        <v>10.259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3">
        <v>0.996</v>
      </c>
      <c r="J4" s="15">
        <v>0</v>
      </c>
      <c r="L4" s="16">
        <v>8</v>
      </c>
      <c r="M4">
        <f t="shared" ref="M4:M12" si="1">B4/B$14</f>
        <v>0</v>
      </c>
      <c r="N4">
        <f t="shared" si="0"/>
        <v>7.2083023004173644E-2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4.3855207365561338E-2</v>
      </c>
      <c r="U4">
        <f t="shared" si="0"/>
        <v>0</v>
      </c>
    </row>
    <row r="5" spans="1:21" x14ac:dyDescent="0.25">
      <c r="A5" s="16">
        <v>5.6</v>
      </c>
      <c r="B5" s="12">
        <v>0</v>
      </c>
      <c r="C5" s="13">
        <v>17.54</v>
      </c>
      <c r="D5" s="14">
        <v>0</v>
      </c>
      <c r="E5" s="14">
        <v>0</v>
      </c>
      <c r="F5" s="13">
        <v>1.0137</v>
      </c>
      <c r="G5" s="14">
        <v>0</v>
      </c>
      <c r="H5" s="13">
        <v>0.97299999999999998</v>
      </c>
      <c r="I5" s="13">
        <v>1.036</v>
      </c>
      <c r="J5" s="17">
        <v>0.29499999999999998</v>
      </c>
      <c r="L5" s="16">
        <v>5.6</v>
      </c>
      <c r="M5">
        <f t="shared" si="1"/>
        <v>0</v>
      </c>
      <c r="N5">
        <f t="shared" si="0"/>
        <v>0.12324166327061173</v>
      </c>
      <c r="O5">
        <f t="shared" si="0"/>
        <v>0</v>
      </c>
      <c r="P5">
        <f t="shared" si="0"/>
        <v>0</v>
      </c>
      <c r="Q5">
        <f t="shared" si="0"/>
        <v>3.7990338453927769E-2</v>
      </c>
      <c r="R5">
        <f t="shared" si="0"/>
        <v>0</v>
      </c>
      <c r="S5">
        <f t="shared" si="0"/>
        <v>1.8103538097435361E-2</v>
      </c>
      <c r="T5">
        <f t="shared" si="0"/>
        <v>4.561646067341521E-2</v>
      </c>
      <c r="U5">
        <f t="shared" si="0"/>
        <v>4.7135142044546705E-2</v>
      </c>
    </row>
    <row r="6" spans="1:21" x14ac:dyDescent="0.25">
      <c r="A6" s="16">
        <v>4</v>
      </c>
      <c r="B6" s="12">
        <v>0</v>
      </c>
      <c r="C6" s="13">
        <v>16.170000000000002</v>
      </c>
      <c r="D6" s="14">
        <v>0</v>
      </c>
      <c r="E6" s="14">
        <v>0</v>
      </c>
      <c r="F6" s="13">
        <v>1.0545</v>
      </c>
      <c r="G6" s="14">
        <v>0</v>
      </c>
      <c r="H6" s="13">
        <v>0.59499999999999997</v>
      </c>
      <c r="I6" s="13">
        <v>1.5669999999999999</v>
      </c>
      <c r="J6" s="17">
        <v>0.56530000000000002</v>
      </c>
      <c r="L6" s="16">
        <v>4</v>
      </c>
      <c r="M6">
        <f t="shared" si="1"/>
        <v>0</v>
      </c>
      <c r="N6">
        <f t="shared" si="0"/>
        <v>0.11361560405278175</v>
      </c>
      <c r="O6">
        <f t="shared" si="0"/>
        <v>0</v>
      </c>
      <c r="P6">
        <f t="shared" si="0"/>
        <v>0</v>
      </c>
      <c r="Q6">
        <f t="shared" si="0"/>
        <v>3.9519396172108937E-2</v>
      </c>
      <c r="R6">
        <f t="shared" si="0"/>
        <v>0</v>
      </c>
      <c r="S6">
        <f t="shared" si="0"/>
        <v>1.1070508908503638E-2</v>
      </c>
      <c r="T6">
        <f t="shared" si="0"/>
        <v>6.8997098335175311E-2</v>
      </c>
      <c r="U6">
        <f t="shared" si="0"/>
        <v>9.0323714568753405E-2</v>
      </c>
    </row>
    <row r="7" spans="1:21" x14ac:dyDescent="0.25">
      <c r="A7" s="16">
        <v>2.8</v>
      </c>
      <c r="B7" s="12">
        <v>0</v>
      </c>
      <c r="C7" s="13">
        <v>14.249000000000001</v>
      </c>
      <c r="D7" s="13">
        <v>2.7E-2</v>
      </c>
      <c r="E7" s="13">
        <v>0.90300000000000002</v>
      </c>
      <c r="F7" s="18">
        <v>1.5296000000000001</v>
      </c>
      <c r="G7" s="13">
        <v>0.1007</v>
      </c>
      <c r="H7" s="13">
        <v>0.63829999999999998</v>
      </c>
      <c r="I7" s="19">
        <v>3.94</v>
      </c>
      <c r="J7" s="17">
        <v>0.77400000000000002</v>
      </c>
      <c r="L7" s="16">
        <v>2.8</v>
      </c>
      <c r="M7">
        <f t="shared" si="1"/>
        <v>0</v>
      </c>
      <c r="N7">
        <f t="shared" si="0"/>
        <v>0.10011804218602889</v>
      </c>
      <c r="O7">
        <f t="shared" si="0"/>
        <v>3.5227806481916393E-3</v>
      </c>
      <c r="P7">
        <f t="shared" si="0"/>
        <v>8.9947406167822125E-2</v>
      </c>
      <c r="Q7">
        <f t="shared" si="0"/>
        <v>5.7324673669850959E-2</v>
      </c>
      <c r="R7">
        <f t="shared" si="0"/>
        <v>7.1084694554644154E-3</v>
      </c>
      <c r="S7">
        <f t="shared" si="0"/>
        <v>1.18761442626855E-2</v>
      </c>
      <c r="T7">
        <f t="shared" si="0"/>
        <v>0.17348345082360608</v>
      </c>
      <c r="U7">
        <f t="shared" si="0"/>
        <v>0.12366983031348865</v>
      </c>
    </row>
    <row r="8" spans="1:21" x14ac:dyDescent="0.25">
      <c r="A8" s="16">
        <v>2</v>
      </c>
      <c r="B8" s="12">
        <v>0</v>
      </c>
      <c r="C8" s="13">
        <v>13.52</v>
      </c>
      <c r="D8" s="13">
        <v>0.128</v>
      </c>
      <c r="E8" s="13">
        <v>0.68830000000000002</v>
      </c>
      <c r="F8" s="13">
        <v>2.3923999999999999</v>
      </c>
      <c r="G8" s="13">
        <v>8.5199999999999998E-2</v>
      </c>
      <c r="H8" s="13">
        <v>1.3906000000000001</v>
      </c>
      <c r="I8" s="19">
        <v>0.14599999999999999</v>
      </c>
      <c r="J8" s="17">
        <v>0.435</v>
      </c>
      <c r="L8" s="16">
        <v>2</v>
      </c>
      <c r="M8">
        <f t="shared" si="1"/>
        <v>0</v>
      </c>
      <c r="N8">
        <f t="shared" si="0"/>
        <v>9.499585447084781E-2</v>
      </c>
      <c r="O8">
        <f t="shared" si="0"/>
        <v>1.6700589739575181E-2</v>
      </c>
      <c r="P8">
        <f t="shared" si="0"/>
        <v>6.8561239939437399E-2</v>
      </c>
      <c r="Q8">
        <f t="shared" si="0"/>
        <v>8.9659747180799831E-2</v>
      </c>
      <c r="R8">
        <f t="shared" si="0"/>
        <v>6.0143157656958107E-3</v>
      </c>
      <c r="S8">
        <f t="shared" si="0"/>
        <v>2.587336082044565E-2</v>
      </c>
      <c r="T8">
        <f t="shared" si="0"/>
        <v>6.4285745736666214E-3</v>
      </c>
      <c r="U8">
        <f t="shared" si="0"/>
        <v>6.9504361997890909E-2</v>
      </c>
    </row>
    <row r="9" spans="1:21" x14ac:dyDescent="0.25">
      <c r="A9" s="16">
        <v>1.4</v>
      </c>
      <c r="B9" s="20">
        <v>0.56200000000000006</v>
      </c>
      <c r="C9" s="13">
        <v>13.35</v>
      </c>
      <c r="D9" s="13">
        <v>0.31419999999999998</v>
      </c>
      <c r="E9" s="13">
        <v>1.02</v>
      </c>
      <c r="F9" s="13">
        <v>3.5289000000000001</v>
      </c>
      <c r="G9" s="13">
        <v>0.47199999999999998</v>
      </c>
      <c r="H9" s="13">
        <v>2.9470000000000001</v>
      </c>
      <c r="I9" s="19">
        <v>4.7329999999999997</v>
      </c>
      <c r="J9" s="17">
        <v>0.88800000000000001</v>
      </c>
      <c r="L9" s="16">
        <v>1.4</v>
      </c>
      <c r="M9">
        <f t="shared" si="1"/>
        <v>5.6486953724922608E-2</v>
      </c>
      <c r="N9">
        <f t="shared" si="0"/>
        <v>9.3801379969365259E-2</v>
      </c>
      <c r="O9">
        <f t="shared" si="0"/>
        <v>4.0994728876363448E-2</v>
      </c>
      <c r="P9">
        <f t="shared" si="0"/>
        <v>0.10160172125268944</v>
      </c>
      <c r="Q9">
        <f t="shared" si="0"/>
        <v>0.13225224955121406</v>
      </c>
      <c r="R9">
        <f t="shared" si="0"/>
        <v>3.3318744617469753E-2</v>
      </c>
      <c r="S9">
        <f t="shared" si="0"/>
        <v>5.4831579417412145E-2</v>
      </c>
      <c r="T9">
        <f t="shared" si="0"/>
        <v>0.20840029765180904</v>
      </c>
      <c r="U9">
        <f t="shared" si="0"/>
        <v>0.14188476656121179</v>
      </c>
    </row>
    <row r="10" spans="1:21" x14ac:dyDescent="0.25">
      <c r="A10" s="16">
        <v>1</v>
      </c>
      <c r="B10" s="20">
        <v>0.70120000000000005</v>
      </c>
      <c r="C10" s="13">
        <v>9.56</v>
      </c>
      <c r="D10" s="13">
        <v>0.45500000000000002</v>
      </c>
      <c r="E10" s="13">
        <v>1.4064000000000001</v>
      </c>
      <c r="F10" s="13">
        <v>3.9658000000000002</v>
      </c>
      <c r="G10" s="13">
        <v>0.43219999999999997</v>
      </c>
      <c r="H10" s="13">
        <v>5.306</v>
      </c>
      <c r="I10" s="19">
        <v>4.13</v>
      </c>
      <c r="J10" s="17">
        <v>0.69030000000000002</v>
      </c>
      <c r="L10" s="16">
        <v>1</v>
      </c>
      <c r="M10">
        <f t="shared" si="1"/>
        <v>7.047802838419169E-2</v>
      </c>
      <c r="N10">
        <f t="shared" si="0"/>
        <v>6.7171624906901262E-2</v>
      </c>
      <c r="O10">
        <f t="shared" si="0"/>
        <v>5.936537758989615E-2</v>
      </c>
      <c r="P10">
        <f t="shared" si="0"/>
        <v>0.14009084389194357</v>
      </c>
      <c r="Q10">
        <f t="shared" si="0"/>
        <v>0.14862590928340411</v>
      </c>
      <c r="R10">
        <f t="shared" si="0"/>
        <v>3.0509240304386495E-2</v>
      </c>
      <c r="S10">
        <f t="shared" si="0"/>
        <v>9.8722891207597155E-2</v>
      </c>
      <c r="T10">
        <f t="shared" si="0"/>
        <v>0.18184940403591196</v>
      </c>
      <c r="U10">
        <f t="shared" si="0"/>
        <v>0.1102962323842393</v>
      </c>
    </row>
    <row r="11" spans="1:21" x14ac:dyDescent="0.25">
      <c r="A11" s="16">
        <v>0.7</v>
      </c>
      <c r="B11" s="20">
        <v>0.84699999999999998</v>
      </c>
      <c r="C11" s="13">
        <v>8.0239999999999991</v>
      </c>
      <c r="D11" s="13">
        <v>0.83</v>
      </c>
      <c r="E11" s="13">
        <v>1.9267000000000001</v>
      </c>
      <c r="F11" s="13">
        <v>4.3182</v>
      </c>
      <c r="G11" s="13">
        <v>1.42</v>
      </c>
      <c r="H11" s="13">
        <v>8.6374999999999993</v>
      </c>
      <c r="I11" s="19">
        <v>3.8551000000000002</v>
      </c>
      <c r="J11" s="17">
        <v>0.74650000000000005</v>
      </c>
      <c r="L11" s="16">
        <v>0.7</v>
      </c>
      <c r="M11">
        <f t="shared" si="1"/>
        <v>8.5132472962650252E-2</v>
      </c>
      <c r="N11">
        <f t="shared" si="0"/>
        <v>5.6379196469976536E-2</v>
      </c>
      <c r="O11">
        <f t="shared" si="0"/>
        <v>0.1082928865925578</v>
      </c>
      <c r="P11">
        <f t="shared" si="0"/>
        <v>0.19191768268387918</v>
      </c>
      <c r="Q11">
        <f t="shared" si="0"/>
        <v>0.16183277055514539</v>
      </c>
      <c r="R11">
        <f t="shared" si="0"/>
        <v>0.10023859609493019</v>
      </c>
      <c r="S11">
        <f t="shared" si="0"/>
        <v>0.16070843814655492</v>
      </c>
      <c r="T11">
        <f t="shared" si="0"/>
        <v>0.16974519067768626</v>
      </c>
      <c r="U11">
        <f t="shared" si="0"/>
        <v>0.11927587639408176</v>
      </c>
    </row>
    <row r="12" spans="1:21" x14ac:dyDescent="0.25">
      <c r="A12" s="16">
        <v>0.5</v>
      </c>
      <c r="B12" s="20">
        <v>1.0680000000000001</v>
      </c>
      <c r="C12" s="13">
        <v>6.02</v>
      </c>
      <c r="D12" s="13">
        <v>1.2862</v>
      </c>
      <c r="E12" s="13">
        <v>1.8748</v>
      </c>
      <c r="F12" s="13">
        <v>3.956</v>
      </c>
      <c r="G12" s="13">
        <v>1.4590000000000001</v>
      </c>
      <c r="H12" s="13">
        <v>11.17</v>
      </c>
      <c r="I12" s="13">
        <v>2.1000000000000001E-2</v>
      </c>
      <c r="J12" s="17">
        <v>0.72140000000000004</v>
      </c>
      <c r="L12" s="16">
        <v>0.5</v>
      </c>
      <c r="M12">
        <f t="shared" si="1"/>
        <v>0.10734531419611626</v>
      </c>
      <c r="N12">
        <f t="shared" si="0"/>
        <v>4.2298449993676317E-2</v>
      </c>
      <c r="O12">
        <f t="shared" si="0"/>
        <v>0.16781483221126248</v>
      </c>
      <c r="P12">
        <f t="shared" si="0"/>
        <v>0.18674794804366879</v>
      </c>
      <c r="Q12">
        <f t="shared" si="0"/>
        <v>0.14825863561580177</v>
      </c>
      <c r="R12">
        <f t="shared" si="0"/>
        <v>0.10299162795950927</v>
      </c>
      <c r="S12">
        <f t="shared" si="0"/>
        <v>0.20782787312266496</v>
      </c>
      <c r="T12">
        <f t="shared" si="0"/>
        <v>9.2465798662328129E-4</v>
      </c>
      <c r="U12">
        <f t="shared" si="0"/>
        <v>0.11526539481673219</v>
      </c>
    </row>
    <row r="13" spans="1:21" x14ac:dyDescent="0.25">
      <c r="A13" s="16" t="s">
        <v>0</v>
      </c>
      <c r="B13" s="20">
        <v>2.7709999999999999</v>
      </c>
      <c r="C13" s="13">
        <v>9.1370000000000005</v>
      </c>
      <c r="D13" s="13">
        <v>4.6239999999999997</v>
      </c>
      <c r="E13" s="13">
        <v>2.2200000000000002</v>
      </c>
      <c r="F13" s="13">
        <v>4.9240000000000004</v>
      </c>
      <c r="G13" s="13">
        <v>10.197100000000001</v>
      </c>
      <c r="H13" s="13">
        <v>22.088999999999999</v>
      </c>
      <c r="I13" s="13">
        <v>2.2869999999999999</v>
      </c>
      <c r="J13" s="17">
        <v>1.1431</v>
      </c>
      <c r="L13" s="33" t="s">
        <v>34</v>
      </c>
      <c r="M13" s="33">
        <f>SUM(M3:M12)</f>
        <v>0.87668553207749877</v>
      </c>
      <c r="N13" s="33">
        <f t="shared" ref="N13:U13" si="2">SUM(N3:N12)</f>
        <v>0.93580050870561127</v>
      </c>
      <c r="O13" s="33">
        <f t="shared" si="2"/>
        <v>0.39669119565784672</v>
      </c>
      <c r="P13" s="33">
        <f t="shared" si="2"/>
        <v>0.77886684197944056</v>
      </c>
      <c r="Q13" s="33">
        <f t="shared" si="2"/>
        <v>0.8154637204822528</v>
      </c>
      <c r="R13" s="33">
        <f t="shared" si="2"/>
        <v>0.28018099419745596</v>
      </c>
      <c r="S13" s="33">
        <f t="shared" si="2"/>
        <v>0.58901433398329928</v>
      </c>
      <c r="T13" s="33">
        <f t="shared" si="2"/>
        <v>0.89930034212345511</v>
      </c>
      <c r="U13" s="33">
        <f t="shared" si="2"/>
        <v>0.81735531908094461</v>
      </c>
    </row>
    <row r="14" spans="1:21" x14ac:dyDescent="0.25">
      <c r="A14" s="8" t="s">
        <v>24</v>
      </c>
      <c r="B14" s="1">
        <f>SUM(B3:B13)</f>
        <v>9.9492000000000012</v>
      </c>
      <c r="C14" s="1">
        <f t="shared" ref="C14:J14" si="3">SUM(C3:C13)</f>
        <v>142.32199999999997</v>
      </c>
      <c r="D14" s="1">
        <f t="shared" si="3"/>
        <v>7.6643999999999997</v>
      </c>
      <c r="E14" s="1">
        <f t="shared" si="3"/>
        <v>10.039200000000001</v>
      </c>
      <c r="F14" s="1">
        <f t="shared" si="3"/>
        <v>26.6831</v>
      </c>
      <c r="G14" s="1">
        <f t="shared" si="3"/>
        <v>14.1662</v>
      </c>
      <c r="H14" s="1">
        <f t="shared" si="3"/>
        <v>53.746400000000001</v>
      </c>
      <c r="I14" s="1">
        <f t="shared" si="3"/>
        <v>22.711099999999998</v>
      </c>
      <c r="J14" s="1">
        <f t="shared" si="3"/>
        <v>6.2585999999999995</v>
      </c>
    </row>
    <row r="15" spans="1:21" x14ac:dyDescent="0.25">
      <c r="A15" s="8" t="s">
        <v>22</v>
      </c>
      <c r="B15" s="21">
        <f t="shared" ref="B15:J15" si="4">SUM(B3:B13)/1000</f>
        <v>9.9492000000000018E-3</v>
      </c>
      <c r="C15" s="22">
        <f t="shared" si="4"/>
        <v>0.14232199999999998</v>
      </c>
      <c r="D15" s="22">
        <f t="shared" si="4"/>
        <v>7.6644E-3</v>
      </c>
      <c r="E15" s="22">
        <f t="shared" si="4"/>
        <v>1.0039200000000002E-2</v>
      </c>
      <c r="F15" s="22">
        <f t="shared" si="4"/>
        <v>2.6683100000000001E-2</v>
      </c>
      <c r="G15" s="22">
        <f t="shared" si="4"/>
        <v>1.41662E-2</v>
      </c>
      <c r="H15" s="22">
        <f t="shared" si="4"/>
        <v>5.37464E-2</v>
      </c>
      <c r="I15" s="22">
        <f t="shared" si="4"/>
        <v>2.2711099999999998E-2</v>
      </c>
      <c r="J15" s="22">
        <f t="shared" si="4"/>
        <v>6.2585999999999996E-3</v>
      </c>
      <c r="L15" t="s">
        <v>35</v>
      </c>
    </row>
    <row r="16" spans="1:21" x14ac:dyDescent="0.25">
      <c r="A16" s="23"/>
      <c r="B16" s="22"/>
      <c r="C16" s="22"/>
      <c r="D16" s="22"/>
      <c r="E16" s="22"/>
      <c r="F16" s="22"/>
      <c r="G16" s="22"/>
      <c r="H16" s="22"/>
      <c r="I16" s="22"/>
      <c r="J16" s="22"/>
      <c r="L16" s="8" t="s">
        <v>14</v>
      </c>
      <c r="M16" s="9" t="s">
        <v>3</v>
      </c>
      <c r="N16" s="9" t="s">
        <v>6</v>
      </c>
      <c r="O16" s="9" t="s">
        <v>15</v>
      </c>
      <c r="P16" s="10" t="s">
        <v>16</v>
      </c>
      <c r="Q16" s="9" t="s">
        <v>17</v>
      </c>
      <c r="R16" s="9" t="s">
        <v>18</v>
      </c>
      <c r="S16" s="9" t="s">
        <v>19</v>
      </c>
      <c r="T16" s="9" t="s">
        <v>20</v>
      </c>
      <c r="U16" s="9" t="s">
        <v>21</v>
      </c>
    </row>
    <row r="17" spans="1:21" x14ac:dyDescent="0.25">
      <c r="A17" s="31" t="s">
        <v>23</v>
      </c>
      <c r="B17" s="32"/>
      <c r="C17" s="32"/>
      <c r="D17" s="32"/>
      <c r="E17" s="32"/>
      <c r="F17" s="32"/>
      <c r="G17" s="32"/>
      <c r="H17" s="32"/>
      <c r="I17" s="32"/>
      <c r="J17" s="32"/>
      <c r="L17" s="11">
        <v>11.2</v>
      </c>
      <c r="M17">
        <f>M3</f>
        <v>0.55724276280961793</v>
      </c>
      <c r="N17">
        <f t="shared" ref="N17:U17" si="5">N3</f>
        <v>0.17209567038124818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</row>
    <row r="18" spans="1:21" x14ac:dyDescent="0.25">
      <c r="A18" s="8" t="s">
        <v>14</v>
      </c>
      <c r="B18" s="9" t="s">
        <v>3</v>
      </c>
      <c r="C18" s="9" t="s">
        <v>6</v>
      </c>
      <c r="D18" s="9" t="s">
        <v>15</v>
      </c>
      <c r="E18" s="10" t="s">
        <v>16</v>
      </c>
      <c r="F18" s="9" t="s">
        <v>17</v>
      </c>
      <c r="G18" s="9" t="s">
        <v>18</v>
      </c>
      <c r="H18" s="9" t="s">
        <v>19</v>
      </c>
      <c r="I18" s="9" t="s">
        <v>20</v>
      </c>
      <c r="J18" s="9" t="s">
        <v>21</v>
      </c>
      <c r="L18" s="16">
        <v>8</v>
      </c>
      <c r="M18">
        <f>M4+M17</f>
        <v>0.55724276280961793</v>
      </c>
      <c r="N18">
        <f t="shared" ref="N18:U26" si="6">N4+N17</f>
        <v>0.24417869338542181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6"/>
        <v>0</v>
      </c>
      <c r="S18">
        <f t="shared" si="6"/>
        <v>0</v>
      </c>
      <c r="T18">
        <f t="shared" si="6"/>
        <v>4.3855207365561338E-2</v>
      </c>
      <c r="U18">
        <f t="shared" si="6"/>
        <v>0</v>
      </c>
    </row>
    <row r="19" spans="1:21" x14ac:dyDescent="0.25">
      <c r="A19" s="11">
        <v>11.2</v>
      </c>
      <c r="B19" s="26">
        <f>B3/B$14</f>
        <v>0.402042375266353</v>
      </c>
      <c r="C19" s="26">
        <f t="shared" ref="C19:J19" si="7">C3/C$14</f>
        <v>0.17209567038124818</v>
      </c>
      <c r="D19" s="26">
        <f t="shared" si="7"/>
        <v>0</v>
      </c>
      <c r="E19" s="26">
        <f t="shared" si="7"/>
        <v>0</v>
      </c>
      <c r="F19" s="26">
        <f t="shared" si="7"/>
        <v>0</v>
      </c>
      <c r="G19" s="26">
        <f t="shared" si="7"/>
        <v>0</v>
      </c>
      <c r="H19" s="26">
        <f t="shared" si="7"/>
        <v>0</v>
      </c>
      <c r="I19" s="26">
        <f t="shared" si="7"/>
        <v>0</v>
      </c>
      <c r="J19" s="26">
        <f t="shared" si="7"/>
        <v>0</v>
      </c>
      <c r="L19" s="16">
        <v>5.6</v>
      </c>
      <c r="M19">
        <f t="shared" ref="M19:M26" si="8">M5+M18</f>
        <v>0.55724276280961793</v>
      </c>
      <c r="N19">
        <f t="shared" si="6"/>
        <v>0.36742035665603356</v>
      </c>
      <c r="O19">
        <f t="shared" si="6"/>
        <v>0</v>
      </c>
      <c r="P19">
        <f t="shared" si="6"/>
        <v>0</v>
      </c>
      <c r="Q19">
        <f t="shared" si="6"/>
        <v>3.7990338453927769E-2</v>
      </c>
      <c r="R19">
        <f t="shared" si="6"/>
        <v>0</v>
      </c>
      <c r="S19">
        <f t="shared" si="6"/>
        <v>1.8103538097435361E-2</v>
      </c>
      <c r="T19">
        <f t="shared" si="6"/>
        <v>8.9471668038976548E-2</v>
      </c>
      <c r="U19">
        <f t="shared" si="6"/>
        <v>4.7135142044546705E-2</v>
      </c>
    </row>
    <row r="20" spans="1:21" x14ac:dyDescent="0.25">
      <c r="A20" s="16">
        <v>8</v>
      </c>
      <c r="B20" s="26">
        <f>B4/B$14</f>
        <v>0</v>
      </c>
      <c r="C20" s="26">
        <f t="shared" ref="C20:J20" si="9">C4/C$14</f>
        <v>7.2083023004173644E-2</v>
      </c>
      <c r="D20" s="26">
        <f t="shared" si="9"/>
        <v>0</v>
      </c>
      <c r="E20" s="26">
        <f t="shared" si="9"/>
        <v>0</v>
      </c>
      <c r="F20" s="26">
        <f t="shared" si="9"/>
        <v>0</v>
      </c>
      <c r="G20" s="26">
        <f t="shared" si="9"/>
        <v>0</v>
      </c>
      <c r="H20" s="26">
        <f t="shared" si="9"/>
        <v>0</v>
      </c>
      <c r="I20" s="26">
        <f t="shared" si="9"/>
        <v>4.3855207365561338E-2</v>
      </c>
      <c r="J20" s="26">
        <f t="shared" si="9"/>
        <v>0</v>
      </c>
      <c r="L20" s="16">
        <v>4</v>
      </c>
      <c r="M20">
        <f t="shared" si="8"/>
        <v>0.55724276280961793</v>
      </c>
      <c r="N20">
        <f t="shared" si="6"/>
        <v>0.48103596070881532</v>
      </c>
      <c r="O20">
        <f t="shared" si="6"/>
        <v>0</v>
      </c>
      <c r="P20">
        <f t="shared" si="6"/>
        <v>0</v>
      </c>
      <c r="Q20">
        <f t="shared" si="6"/>
        <v>7.7509734626036705E-2</v>
      </c>
      <c r="R20">
        <f t="shared" si="6"/>
        <v>0</v>
      </c>
      <c r="S20">
        <f t="shared" si="6"/>
        <v>2.9174047005939001E-2</v>
      </c>
      <c r="T20">
        <f t="shared" si="6"/>
        <v>0.15846876637415186</v>
      </c>
      <c r="U20">
        <f t="shared" si="6"/>
        <v>0.1374588566133001</v>
      </c>
    </row>
    <row r="21" spans="1:21" x14ac:dyDescent="0.25">
      <c r="A21" s="16">
        <v>5.6</v>
      </c>
      <c r="B21" s="26">
        <f t="shared" ref="B21:J30" si="10">B5/B$14</f>
        <v>0</v>
      </c>
      <c r="C21" s="26">
        <f t="shared" si="10"/>
        <v>0.12324166327061173</v>
      </c>
      <c r="D21" s="26">
        <f t="shared" si="10"/>
        <v>0</v>
      </c>
      <c r="E21" s="26">
        <f t="shared" si="10"/>
        <v>0</v>
      </c>
      <c r="F21" s="26">
        <f t="shared" si="10"/>
        <v>3.7990338453927769E-2</v>
      </c>
      <c r="G21" s="26">
        <f t="shared" si="10"/>
        <v>0</v>
      </c>
      <c r="H21" s="26">
        <f t="shared" si="10"/>
        <v>1.8103538097435361E-2</v>
      </c>
      <c r="I21" s="26">
        <f t="shared" si="10"/>
        <v>4.561646067341521E-2</v>
      </c>
      <c r="J21" s="26">
        <f t="shared" si="10"/>
        <v>4.7135142044546705E-2</v>
      </c>
      <c r="L21" s="16">
        <v>2.8</v>
      </c>
      <c r="M21">
        <f t="shared" si="8"/>
        <v>0.55724276280961793</v>
      </c>
      <c r="N21">
        <f t="shared" si="6"/>
        <v>0.5811540028948442</v>
      </c>
      <c r="O21">
        <f t="shared" si="6"/>
        <v>3.5227806481916393E-3</v>
      </c>
      <c r="P21">
        <f t="shared" si="6"/>
        <v>8.9947406167822125E-2</v>
      </c>
      <c r="Q21">
        <f t="shared" si="6"/>
        <v>0.13483440829588766</v>
      </c>
      <c r="R21">
        <f t="shared" si="6"/>
        <v>7.1084694554644154E-3</v>
      </c>
      <c r="S21">
        <f t="shared" si="6"/>
        <v>4.1050191268624497E-2</v>
      </c>
      <c r="T21">
        <f t="shared" si="6"/>
        <v>0.33195221719775792</v>
      </c>
      <c r="U21">
        <f t="shared" si="6"/>
        <v>0.26112868692678876</v>
      </c>
    </row>
    <row r="22" spans="1:21" x14ac:dyDescent="0.25">
      <c r="A22" s="16">
        <v>4</v>
      </c>
      <c r="B22" s="26">
        <f t="shared" si="10"/>
        <v>0</v>
      </c>
      <c r="C22" s="26">
        <f t="shared" si="10"/>
        <v>0.11361560405278175</v>
      </c>
      <c r="D22" s="26">
        <f t="shared" si="10"/>
        <v>0</v>
      </c>
      <c r="E22" s="26">
        <f t="shared" si="10"/>
        <v>0</v>
      </c>
      <c r="F22" s="26">
        <f t="shared" si="10"/>
        <v>3.9519396172108937E-2</v>
      </c>
      <c r="G22" s="26">
        <f t="shared" si="10"/>
        <v>0</v>
      </c>
      <c r="H22" s="26">
        <f t="shared" si="10"/>
        <v>1.1070508908503638E-2</v>
      </c>
      <c r="I22" s="26">
        <f t="shared" si="10"/>
        <v>6.8997098335175311E-2</v>
      </c>
      <c r="J22" s="26">
        <f t="shared" si="10"/>
        <v>9.0323714568753405E-2</v>
      </c>
      <c r="L22" s="16">
        <v>2</v>
      </c>
      <c r="M22">
        <f t="shared" si="8"/>
        <v>0.55724276280961793</v>
      </c>
      <c r="N22">
        <f t="shared" si="6"/>
        <v>0.676149857365692</v>
      </c>
      <c r="O22">
        <f t="shared" si="6"/>
        <v>2.022337038776682E-2</v>
      </c>
      <c r="P22">
        <f t="shared" si="6"/>
        <v>0.15850864610725951</v>
      </c>
      <c r="Q22">
        <f t="shared" si="6"/>
        <v>0.2244941554766875</v>
      </c>
      <c r="R22">
        <f t="shared" si="6"/>
        <v>1.3122785221160227E-2</v>
      </c>
      <c r="S22">
        <f t="shared" si="6"/>
        <v>6.6923552089070151E-2</v>
      </c>
      <c r="T22">
        <f t="shared" si="6"/>
        <v>0.33838079177142455</v>
      </c>
      <c r="U22">
        <f t="shared" si="6"/>
        <v>0.33063304892467965</v>
      </c>
    </row>
    <row r="23" spans="1:21" x14ac:dyDescent="0.25">
      <c r="A23" s="16">
        <v>2.8</v>
      </c>
      <c r="B23" s="26">
        <f t="shared" si="10"/>
        <v>0</v>
      </c>
      <c r="C23" s="26">
        <f t="shared" si="10"/>
        <v>0.10011804218602889</v>
      </c>
      <c r="D23" s="26">
        <f t="shared" si="10"/>
        <v>3.5227806481916393E-3</v>
      </c>
      <c r="E23" s="26">
        <f t="shared" si="10"/>
        <v>8.9947406167822125E-2</v>
      </c>
      <c r="F23" s="26">
        <f t="shared" si="10"/>
        <v>5.7324673669850959E-2</v>
      </c>
      <c r="G23" s="26">
        <f t="shared" si="10"/>
        <v>7.1084694554644154E-3</v>
      </c>
      <c r="H23" s="26">
        <f t="shared" si="10"/>
        <v>1.18761442626855E-2</v>
      </c>
      <c r="I23" s="26">
        <f t="shared" si="10"/>
        <v>0.17348345082360608</v>
      </c>
      <c r="J23" s="26">
        <f t="shared" si="10"/>
        <v>0.12366983031348865</v>
      </c>
      <c r="L23" s="16">
        <v>1.4</v>
      </c>
      <c r="M23">
        <f t="shared" si="8"/>
        <v>0.61372971653454056</v>
      </c>
      <c r="N23">
        <f t="shared" si="6"/>
        <v>0.76995123733505721</v>
      </c>
      <c r="O23">
        <f t="shared" si="6"/>
        <v>6.1218099264130271E-2</v>
      </c>
      <c r="P23">
        <f t="shared" si="6"/>
        <v>0.26011036735994897</v>
      </c>
      <c r="Q23">
        <f t="shared" si="6"/>
        <v>0.35674640502790156</v>
      </c>
      <c r="R23">
        <f t="shared" si="6"/>
        <v>4.644152983862998E-2</v>
      </c>
      <c r="S23">
        <f t="shared" si="6"/>
        <v>0.12175513150648229</v>
      </c>
      <c r="T23">
        <f t="shared" si="6"/>
        <v>0.54678108942323356</v>
      </c>
      <c r="U23">
        <f t="shared" si="6"/>
        <v>0.47251781548589145</v>
      </c>
    </row>
    <row r="24" spans="1:21" x14ac:dyDescent="0.25">
      <c r="A24" s="16">
        <v>2</v>
      </c>
      <c r="B24" s="27">
        <f t="shared" si="10"/>
        <v>0</v>
      </c>
      <c r="C24" s="27">
        <f t="shared" si="10"/>
        <v>9.499585447084781E-2</v>
      </c>
      <c r="D24" s="27">
        <f t="shared" si="10"/>
        <v>1.6700589739575181E-2</v>
      </c>
      <c r="E24" s="27">
        <f t="shared" si="10"/>
        <v>6.8561239939437399E-2</v>
      </c>
      <c r="F24" s="27">
        <f t="shared" si="10"/>
        <v>8.9659747180799831E-2</v>
      </c>
      <c r="G24" s="27">
        <f t="shared" si="10"/>
        <v>6.0143157656958107E-3</v>
      </c>
      <c r="H24" s="27">
        <f t="shared" si="10"/>
        <v>2.587336082044565E-2</v>
      </c>
      <c r="I24" s="27">
        <f t="shared" si="10"/>
        <v>6.4285745736666214E-3</v>
      </c>
      <c r="J24" s="27">
        <f t="shared" si="10"/>
        <v>6.9504361997890909E-2</v>
      </c>
      <c r="L24" s="16">
        <v>1</v>
      </c>
      <c r="M24">
        <f t="shared" si="8"/>
        <v>0.68420774491873226</v>
      </c>
      <c r="N24">
        <f t="shared" si="6"/>
        <v>0.83712286224195842</v>
      </c>
      <c r="O24">
        <f t="shared" si="6"/>
        <v>0.12058347685402643</v>
      </c>
      <c r="P24">
        <f t="shared" si="6"/>
        <v>0.40020121125189256</v>
      </c>
      <c r="Q24">
        <f t="shared" si="6"/>
        <v>0.50537231431130569</v>
      </c>
      <c r="R24">
        <f t="shared" si="6"/>
        <v>7.6950770143016475E-2</v>
      </c>
      <c r="S24">
        <f t="shared" si="6"/>
        <v>0.22047802271407946</v>
      </c>
      <c r="T24">
        <f t="shared" si="6"/>
        <v>0.72863049345914555</v>
      </c>
      <c r="U24">
        <f t="shared" si="6"/>
        <v>0.58281404787013069</v>
      </c>
    </row>
    <row r="25" spans="1:21" x14ac:dyDescent="0.25">
      <c r="A25" s="16">
        <v>1.4</v>
      </c>
      <c r="B25" s="27">
        <f t="shared" si="10"/>
        <v>5.6486953724922608E-2</v>
      </c>
      <c r="C25" s="27">
        <f t="shared" si="10"/>
        <v>9.3801379969365259E-2</v>
      </c>
      <c r="D25" s="27">
        <f t="shared" si="10"/>
        <v>4.0994728876363448E-2</v>
      </c>
      <c r="E25" s="27">
        <f t="shared" si="10"/>
        <v>0.10160172125268944</v>
      </c>
      <c r="F25" s="27">
        <f t="shared" si="10"/>
        <v>0.13225224955121406</v>
      </c>
      <c r="G25" s="27">
        <f t="shared" si="10"/>
        <v>3.3318744617469753E-2</v>
      </c>
      <c r="H25" s="27">
        <f t="shared" si="10"/>
        <v>5.4831579417412145E-2</v>
      </c>
      <c r="I25" s="27">
        <f t="shared" si="10"/>
        <v>0.20840029765180904</v>
      </c>
      <c r="J25" s="27">
        <f t="shared" si="10"/>
        <v>0.14188476656121179</v>
      </c>
      <c r="L25" s="16">
        <v>0.7</v>
      </c>
      <c r="M25">
        <f t="shared" si="8"/>
        <v>0.76934021788138252</v>
      </c>
      <c r="N25">
        <f t="shared" si="6"/>
        <v>0.893502058711935</v>
      </c>
      <c r="O25">
        <f t="shared" si="6"/>
        <v>0.22887636344658424</v>
      </c>
      <c r="P25">
        <f t="shared" si="6"/>
        <v>0.59211889393577177</v>
      </c>
      <c r="Q25">
        <f t="shared" si="6"/>
        <v>0.66720508486645103</v>
      </c>
      <c r="R25">
        <f t="shared" si="6"/>
        <v>0.17718936623794668</v>
      </c>
      <c r="S25">
        <f t="shared" si="6"/>
        <v>0.38118646086063435</v>
      </c>
      <c r="T25">
        <f t="shared" si="6"/>
        <v>0.89837568413683178</v>
      </c>
      <c r="U25">
        <f t="shared" si="6"/>
        <v>0.70208992426421246</v>
      </c>
    </row>
    <row r="26" spans="1:21" x14ac:dyDescent="0.25">
      <c r="A26" s="16">
        <v>1</v>
      </c>
      <c r="B26" s="27">
        <f t="shared" si="10"/>
        <v>7.047802838419169E-2</v>
      </c>
      <c r="C26" s="27">
        <f t="shared" si="10"/>
        <v>6.7171624906901262E-2</v>
      </c>
      <c r="D26" s="27">
        <f t="shared" si="10"/>
        <v>5.936537758989615E-2</v>
      </c>
      <c r="E26" s="27">
        <f t="shared" si="10"/>
        <v>0.14009084389194357</v>
      </c>
      <c r="F26" s="27">
        <f t="shared" si="10"/>
        <v>0.14862590928340411</v>
      </c>
      <c r="G26" s="27">
        <f t="shared" si="10"/>
        <v>3.0509240304386495E-2</v>
      </c>
      <c r="H26" s="27">
        <f t="shared" si="10"/>
        <v>9.8722891207597155E-2</v>
      </c>
      <c r="I26" s="27">
        <f t="shared" si="10"/>
        <v>0.18184940403591196</v>
      </c>
      <c r="J26" s="27">
        <f t="shared" si="10"/>
        <v>0.1102962323842393</v>
      </c>
      <c r="L26" s="16">
        <v>0.5</v>
      </c>
      <c r="M26">
        <f t="shared" si="8"/>
        <v>0.87668553207749877</v>
      </c>
      <c r="N26">
        <f t="shared" si="6"/>
        <v>0.93580050870561127</v>
      </c>
      <c r="O26">
        <f t="shared" si="6"/>
        <v>0.39669119565784672</v>
      </c>
      <c r="P26">
        <f t="shared" si="6"/>
        <v>0.77886684197944056</v>
      </c>
      <c r="Q26">
        <f t="shared" si="6"/>
        <v>0.8154637204822528</v>
      </c>
      <c r="R26">
        <f t="shared" si="6"/>
        <v>0.28018099419745596</v>
      </c>
      <c r="S26">
        <f t="shared" si="6"/>
        <v>0.58901433398329928</v>
      </c>
      <c r="T26">
        <f t="shared" si="6"/>
        <v>0.89930034212345511</v>
      </c>
      <c r="U26">
        <f t="shared" si="6"/>
        <v>0.81735531908094461</v>
      </c>
    </row>
    <row r="27" spans="1:21" x14ac:dyDescent="0.25">
      <c r="A27" s="16">
        <v>0.7</v>
      </c>
      <c r="B27" s="27">
        <f t="shared" si="10"/>
        <v>8.5132472962650252E-2</v>
      </c>
      <c r="C27" s="27">
        <f t="shared" si="10"/>
        <v>5.6379196469976536E-2</v>
      </c>
      <c r="D27" s="27">
        <f t="shared" si="10"/>
        <v>0.1082928865925578</v>
      </c>
      <c r="E27" s="27">
        <f t="shared" si="10"/>
        <v>0.19191768268387918</v>
      </c>
      <c r="F27" s="27">
        <f t="shared" si="10"/>
        <v>0.16183277055514539</v>
      </c>
      <c r="G27" s="27">
        <f t="shared" si="10"/>
        <v>0.10023859609493019</v>
      </c>
      <c r="H27" s="27">
        <f t="shared" si="10"/>
        <v>0.16070843814655492</v>
      </c>
      <c r="I27" s="27">
        <f t="shared" si="10"/>
        <v>0.16974519067768626</v>
      </c>
      <c r="J27" s="27">
        <f t="shared" si="10"/>
        <v>0.11927587639408176</v>
      </c>
    </row>
    <row r="28" spans="1:21" x14ac:dyDescent="0.25">
      <c r="A28" s="16">
        <v>0.5</v>
      </c>
      <c r="B28" s="27">
        <f t="shared" si="10"/>
        <v>0.10734531419611626</v>
      </c>
      <c r="C28" s="27">
        <f t="shared" si="10"/>
        <v>4.2298449993676317E-2</v>
      </c>
      <c r="D28" s="27">
        <f t="shared" si="10"/>
        <v>0.16781483221126248</v>
      </c>
      <c r="E28" s="27">
        <f t="shared" si="10"/>
        <v>0.18674794804366879</v>
      </c>
      <c r="F28" s="27">
        <f t="shared" si="10"/>
        <v>0.14825863561580177</v>
      </c>
      <c r="G28" s="27">
        <f t="shared" si="10"/>
        <v>0.10299162795950927</v>
      </c>
      <c r="H28" s="27">
        <f t="shared" si="10"/>
        <v>0.20782787312266496</v>
      </c>
      <c r="I28" s="27">
        <f t="shared" si="10"/>
        <v>9.2465798662328129E-4</v>
      </c>
      <c r="J28" s="27">
        <f t="shared" si="10"/>
        <v>0.11526539481673219</v>
      </c>
    </row>
    <row r="29" spans="1:21" x14ac:dyDescent="0.25">
      <c r="A29" s="16" t="s">
        <v>0</v>
      </c>
      <c r="B29" s="28">
        <f t="shared" si="10"/>
        <v>0.27851485546576604</v>
      </c>
      <c r="C29" s="28">
        <f t="shared" si="10"/>
        <v>6.4199491294388789E-2</v>
      </c>
      <c r="D29" s="28">
        <f t="shared" si="10"/>
        <v>0.60330880434215328</v>
      </c>
      <c r="E29" s="28">
        <f t="shared" si="10"/>
        <v>0.22113315802055941</v>
      </c>
      <c r="F29" s="28">
        <f t="shared" si="10"/>
        <v>0.1845362795177472</v>
      </c>
      <c r="G29" s="28">
        <f t="shared" si="10"/>
        <v>0.7198190058025441</v>
      </c>
      <c r="H29" s="28">
        <f t="shared" si="10"/>
        <v>0.41098566601670061</v>
      </c>
      <c r="I29" s="28">
        <f t="shared" si="10"/>
        <v>0.10069965787654496</v>
      </c>
      <c r="J29" s="28">
        <f t="shared" si="10"/>
        <v>0.18264468091905539</v>
      </c>
    </row>
    <row r="30" spans="1:21" x14ac:dyDescent="0.25">
      <c r="A30" s="8" t="s">
        <v>22</v>
      </c>
      <c r="B30" s="1">
        <f t="shared" si="10"/>
        <v>1</v>
      </c>
      <c r="C30" s="1">
        <f t="shared" si="10"/>
        <v>1</v>
      </c>
      <c r="D30" s="1">
        <f t="shared" si="10"/>
        <v>1</v>
      </c>
      <c r="E30" s="1">
        <f t="shared" si="10"/>
        <v>1</v>
      </c>
      <c r="F30" s="1">
        <f t="shared" si="10"/>
        <v>1</v>
      </c>
      <c r="G30" s="1">
        <f t="shared" si="10"/>
        <v>1</v>
      </c>
      <c r="H30" s="1">
        <f t="shared" si="10"/>
        <v>1</v>
      </c>
      <c r="I30" s="1">
        <f t="shared" si="10"/>
        <v>1</v>
      </c>
      <c r="J30" s="1">
        <f t="shared" si="10"/>
        <v>1</v>
      </c>
    </row>
    <row r="32" spans="1:21" x14ac:dyDescent="0.25">
      <c r="A32" s="31" t="s">
        <v>26</v>
      </c>
      <c r="B32" s="32"/>
      <c r="C32" s="32"/>
      <c r="D32" s="32"/>
      <c r="E32" s="32"/>
      <c r="F32" s="32"/>
      <c r="G32" s="32"/>
      <c r="H32" s="32"/>
      <c r="I32" s="32"/>
      <c r="J32" s="32"/>
    </row>
    <row r="33" spans="1:10" x14ac:dyDescent="0.25">
      <c r="A33" s="8" t="s">
        <v>27</v>
      </c>
      <c r="B33" s="24" t="s">
        <v>3</v>
      </c>
      <c r="C33" s="24" t="s">
        <v>6</v>
      </c>
      <c r="D33" s="24" t="s">
        <v>15</v>
      </c>
      <c r="E33" s="25" t="s">
        <v>16</v>
      </c>
      <c r="F33" s="24" t="s">
        <v>17</v>
      </c>
      <c r="G33" s="24" t="s">
        <v>18</v>
      </c>
      <c r="H33" s="24" t="s">
        <v>19</v>
      </c>
      <c r="I33" s="24" t="s">
        <v>20</v>
      </c>
      <c r="J33" s="24" t="s">
        <v>21</v>
      </c>
    </row>
    <row r="34" spans="1:10" x14ac:dyDescent="0.25">
      <c r="A34" s="6" t="s">
        <v>31</v>
      </c>
      <c r="B34" s="18">
        <f>SUM(B19:B23)</f>
        <v>0.402042375266353</v>
      </c>
      <c r="C34" s="18">
        <f t="shared" ref="C34:J34" si="11">SUM(C19:C23)</f>
        <v>0.5811540028948442</v>
      </c>
      <c r="D34" s="18">
        <f t="shared" si="11"/>
        <v>3.5227806481916393E-3</v>
      </c>
      <c r="E34" s="18">
        <f t="shared" si="11"/>
        <v>8.9947406167822125E-2</v>
      </c>
      <c r="F34" s="18">
        <f t="shared" si="11"/>
        <v>0.13483440829588766</v>
      </c>
      <c r="G34" s="18">
        <f t="shared" si="11"/>
        <v>7.1084694554644154E-3</v>
      </c>
      <c r="H34" s="18">
        <f t="shared" si="11"/>
        <v>4.1050191268624497E-2</v>
      </c>
      <c r="I34" s="18">
        <f t="shared" si="11"/>
        <v>0.33195221719775792</v>
      </c>
      <c r="J34" s="18">
        <f t="shared" si="11"/>
        <v>0.26112868692678876</v>
      </c>
    </row>
    <row r="35" spans="1:10" x14ac:dyDescent="0.25">
      <c r="A35" s="4" t="s">
        <v>7</v>
      </c>
      <c r="B35" s="18">
        <f>SUM(B24:B28)</f>
        <v>0.31944276926788084</v>
      </c>
      <c r="C35" s="18">
        <f t="shared" ref="C35:J35" si="12">SUM(C24:C28)</f>
        <v>0.35464650581076718</v>
      </c>
      <c r="D35" s="18">
        <f t="shared" si="12"/>
        <v>0.39316841500965505</v>
      </c>
      <c r="E35" s="18">
        <f t="shared" si="12"/>
        <v>0.68891943581161841</v>
      </c>
      <c r="F35" s="18">
        <f t="shared" si="12"/>
        <v>0.68062931218636513</v>
      </c>
      <c r="G35" s="18">
        <f t="shared" si="12"/>
        <v>0.27307252474199151</v>
      </c>
      <c r="H35" s="18">
        <f t="shared" si="12"/>
        <v>0.54796414271467475</v>
      </c>
      <c r="I35" s="18">
        <f t="shared" si="12"/>
        <v>0.56734812492569719</v>
      </c>
      <c r="J35" s="18">
        <f t="shared" si="12"/>
        <v>0.55622663215415591</v>
      </c>
    </row>
    <row r="36" spans="1:10" x14ac:dyDescent="0.25">
      <c r="A36" s="2" t="s">
        <v>32</v>
      </c>
      <c r="B36" s="18">
        <f>B29</f>
        <v>0.27851485546576604</v>
      </c>
      <c r="C36" s="18">
        <f t="shared" ref="C36:J36" si="13">C29</f>
        <v>6.4199491294388789E-2</v>
      </c>
      <c r="D36" s="18">
        <f t="shared" si="13"/>
        <v>0.60330880434215328</v>
      </c>
      <c r="E36" s="18">
        <f t="shared" si="13"/>
        <v>0.22113315802055941</v>
      </c>
      <c r="F36" s="18">
        <f t="shared" si="13"/>
        <v>0.1845362795177472</v>
      </c>
      <c r="G36" s="18">
        <f t="shared" si="13"/>
        <v>0.7198190058025441</v>
      </c>
      <c r="H36" s="18">
        <f t="shared" si="13"/>
        <v>0.41098566601670061</v>
      </c>
      <c r="I36" s="18">
        <f t="shared" si="13"/>
        <v>0.10069965787654496</v>
      </c>
      <c r="J36" s="18">
        <f t="shared" si="13"/>
        <v>0.18264468091905539</v>
      </c>
    </row>
    <row r="37" spans="1:10" x14ac:dyDescent="0.25">
      <c r="A37" s="1" t="s">
        <v>28</v>
      </c>
      <c r="B37" s="18">
        <f>SUM(B34:B36)</f>
        <v>0.99999999999999989</v>
      </c>
      <c r="C37" s="18">
        <f t="shared" ref="C37:J37" si="14">SUM(C34:C36)</f>
        <v>1.0000000000000002</v>
      </c>
      <c r="D37" s="18">
        <f t="shared" si="14"/>
        <v>1</v>
      </c>
      <c r="E37" s="18">
        <f t="shared" si="14"/>
        <v>1</v>
      </c>
      <c r="F37" s="18">
        <f t="shared" si="14"/>
        <v>1</v>
      </c>
      <c r="G37" s="18">
        <f t="shared" si="14"/>
        <v>1</v>
      </c>
      <c r="H37" s="18">
        <f t="shared" si="14"/>
        <v>0.99999999999999989</v>
      </c>
      <c r="I37" s="18">
        <f t="shared" si="14"/>
        <v>1</v>
      </c>
      <c r="J37" s="18">
        <f t="shared" si="14"/>
        <v>1</v>
      </c>
    </row>
    <row r="39" spans="1:10" x14ac:dyDescent="0.25">
      <c r="C39" s="29" t="s">
        <v>25</v>
      </c>
      <c r="D39" s="29" t="s">
        <v>29</v>
      </c>
      <c r="E39" s="29" t="s">
        <v>30</v>
      </c>
      <c r="G39" s="29" t="s">
        <v>25</v>
      </c>
      <c r="H39" s="29" t="s">
        <v>29</v>
      </c>
      <c r="I39" s="29" t="s">
        <v>30</v>
      </c>
    </row>
    <row r="40" spans="1:10" x14ac:dyDescent="0.25">
      <c r="C40" s="18">
        <f>AVERAGE(B34:J34)</f>
        <v>0.20586005979130381</v>
      </c>
      <c r="D40" s="18">
        <f>MIN(B34:J34)</f>
        <v>3.5227806481916393E-3</v>
      </c>
      <c r="E40" s="18">
        <f>MAX(B34:J34)</f>
        <v>0.5811540028948442</v>
      </c>
      <c r="G40" s="30">
        <f>C40*100</f>
        <v>20.58600597913038</v>
      </c>
      <c r="H40" s="30">
        <f>D40*100</f>
        <v>0.35227806481916396</v>
      </c>
      <c r="I40" s="30">
        <f>E40*100</f>
        <v>58.11540028948442</v>
      </c>
    </row>
    <row r="41" spans="1:10" x14ac:dyDescent="0.25">
      <c r="C41" s="18">
        <f>AVERAGE(B35:J35)</f>
        <v>0.48682420695808953</v>
      </c>
      <c r="D41" s="18">
        <f>MIN(B35:J35)</f>
        <v>0.27307252474199151</v>
      </c>
      <c r="E41" s="18">
        <f>MAX(B35:J35)</f>
        <v>0.68891943581161841</v>
      </c>
      <c r="G41" s="30">
        <f t="shared" ref="G41:G42" si="15">C41*100</f>
        <v>48.68242069580895</v>
      </c>
      <c r="H41" s="30">
        <f t="shared" ref="H41:H42" si="16">D41*100</f>
        <v>27.307252474199149</v>
      </c>
      <c r="I41" s="30">
        <f t="shared" ref="I41:I42" si="17">E41*100</f>
        <v>68.89194358116184</v>
      </c>
    </row>
    <row r="42" spans="1:10" x14ac:dyDescent="0.25">
      <c r="C42" s="18">
        <f>AVERAGE(B36:J36)</f>
        <v>0.30731573325060663</v>
      </c>
      <c r="D42" s="18">
        <f>MIN(B36:J36)</f>
        <v>6.4199491294388789E-2</v>
      </c>
      <c r="E42" s="18">
        <f>MAX(B36:J36)</f>
        <v>0.7198190058025441</v>
      </c>
      <c r="G42" s="30">
        <f t="shared" si="15"/>
        <v>30.731573325060662</v>
      </c>
      <c r="H42" s="30">
        <f t="shared" si="16"/>
        <v>6.4199491294388791</v>
      </c>
      <c r="I42" s="30">
        <f t="shared" si="17"/>
        <v>71.981900580254404</v>
      </c>
    </row>
    <row r="43" spans="1:10" x14ac:dyDescent="0.25">
      <c r="G43">
        <f>SUM(G40:G42)</f>
        <v>100</v>
      </c>
    </row>
  </sheetData>
  <mergeCells count="3">
    <mergeCell ref="A1:J1"/>
    <mergeCell ref="A17:J17"/>
    <mergeCell ref="A32:J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1"/>
  <sheetViews>
    <sheetView topLeftCell="A16" workbookViewId="0">
      <selection activeCell="B26" sqref="B26"/>
    </sheetView>
  </sheetViews>
  <sheetFormatPr defaultRowHeight="15" x14ac:dyDescent="0.25"/>
  <cols>
    <col min="1" max="1" width="18.7109375" customWidth="1"/>
  </cols>
  <sheetData>
    <row r="2" spans="1:4" x14ac:dyDescent="0.25">
      <c r="A2" s="1" t="s">
        <v>1</v>
      </c>
      <c r="B2" s="1" t="s">
        <v>2</v>
      </c>
      <c r="C2" s="1" t="s">
        <v>3</v>
      </c>
      <c r="D2" s="1" t="s">
        <v>6</v>
      </c>
    </row>
    <row r="3" spans="1:4" x14ac:dyDescent="0.25">
      <c r="A3" s="1">
        <v>11.2</v>
      </c>
      <c r="B3" s="1"/>
      <c r="C3" s="1">
        <v>4</v>
      </c>
      <c r="D3">
        <v>24.492999999999999</v>
      </c>
    </row>
    <row r="4" spans="1:4" x14ac:dyDescent="0.25">
      <c r="A4" s="1">
        <v>8</v>
      </c>
      <c r="B4" s="1"/>
      <c r="C4" s="1">
        <v>0</v>
      </c>
      <c r="D4">
        <v>10.259</v>
      </c>
    </row>
    <row r="5" spans="1:4" x14ac:dyDescent="0.25">
      <c r="A5" s="1">
        <v>5.6</v>
      </c>
      <c r="B5" s="1"/>
      <c r="C5" s="1">
        <v>0</v>
      </c>
      <c r="D5">
        <v>17.543800000000001</v>
      </c>
    </row>
    <row r="6" spans="1:4" x14ac:dyDescent="0.25">
      <c r="A6" s="1">
        <v>4</v>
      </c>
      <c r="B6" s="1"/>
      <c r="C6" s="1">
        <v>0</v>
      </c>
      <c r="D6">
        <v>16.167000000000002</v>
      </c>
    </row>
    <row r="7" spans="1:4" x14ac:dyDescent="0.25">
      <c r="A7" s="1">
        <v>2.8</v>
      </c>
      <c r="B7" s="1"/>
      <c r="C7" s="1">
        <v>0</v>
      </c>
      <c r="D7">
        <v>14.247999999999999</v>
      </c>
    </row>
    <row r="8" spans="1:4" x14ac:dyDescent="0.25">
      <c r="A8" s="1">
        <v>2</v>
      </c>
      <c r="B8" s="1"/>
      <c r="C8" s="1">
        <v>0</v>
      </c>
      <c r="D8">
        <v>13.518000000000001</v>
      </c>
    </row>
    <row r="9" spans="1:4" x14ac:dyDescent="0.25">
      <c r="A9" s="1">
        <v>1.4</v>
      </c>
      <c r="B9" s="1"/>
      <c r="C9" s="1">
        <v>0.56200000000000006</v>
      </c>
    </row>
    <row r="10" spans="1:4" x14ac:dyDescent="0.25">
      <c r="A10" s="1">
        <v>1</v>
      </c>
      <c r="B10" s="1"/>
      <c r="C10" s="1">
        <v>0.70120000000000005</v>
      </c>
    </row>
    <row r="11" spans="1:4" x14ac:dyDescent="0.25">
      <c r="A11" s="1">
        <v>0.71</v>
      </c>
      <c r="C11" s="1">
        <v>0.84699999999999998</v>
      </c>
    </row>
    <row r="12" spans="1:4" x14ac:dyDescent="0.25">
      <c r="A12" s="1">
        <v>0.5</v>
      </c>
      <c r="B12" s="1"/>
      <c r="C12" s="1">
        <v>1.0680000000000001</v>
      </c>
    </row>
    <row r="13" spans="1:4" x14ac:dyDescent="0.25">
      <c r="A13" s="1">
        <v>0.25</v>
      </c>
      <c r="C13" s="1">
        <v>2.7709999999999999</v>
      </c>
      <c r="D13">
        <v>9.1370000000000005</v>
      </c>
    </row>
    <row r="14" spans="1:4" x14ac:dyDescent="0.25">
      <c r="A14" s="1" t="s">
        <v>0</v>
      </c>
      <c r="B14" s="1"/>
      <c r="C14" s="1">
        <v>1.17</v>
      </c>
      <c r="D14">
        <v>1.9748000000000001</v>
      </c>
    </row>
    <row r="15" spans="1:4" x14ac:dyDescent="0.25">
      <c r="A15" s="1" t="s">
        <v>4</v>
      </c>
      <c r="B15" s="1">
        <v>6</v>
      </c>
      <c r="C15" s="1">
        <f>SUM(C3:C14)</f>
        <v>11.119200000000001</v>
      </c>
      <c r="D15">
        <f>SUM(D3:D14)</f>
        <v>107.34060000000001</v>
      </c>
    </row>
    <row r="16" spans="1:4" x14ac:dyDescent="0.25">
      <c r="A16" s="1" t="s">
        <v>5</v>
      </c>
      <c r="B16" s="1"/>
      <c r="C16" s="1">
        <f>C15+'Wood Debris'!C15</f>
        <v>20.554900000000004</v>
      </c>
      <c r="D16">
        <f>D15+'Wood Debris'!D15</f>
        <v>120.92940000000002</v>
      </c>
    </row>
    <row r="18" spans="1:4" x14ac:dyDescent="0.25">
      <c r="A18" s="1" t="s">
        <v>10</v>
      </c>
    </row>
    <row r="19" spans="1:4" x14ac:dyDescent="0.25">
      <c r="A19" s="1" t="s">
        <v>1</v>
      </c>
      <c r="B19" s="1" t="s">
        <v>2</v>
      </c>
      <c r="C19" s="1" t="s">
        <v>3</v>
      </c>
    </row>
    <row r="20" spans="1:4" x14ac:dyDescent="0.25">
      <c r="A20" s="6">
        <v>11.2</v>
      </c>
      <c r="B20" s="7"/>
      <c r="C20" s="6">
        <f t="shared" ref="C20:C32" si="0">C3/$C$15</f>
        <v>0.35973811065544281</v>
      </c>
      <c r="D20" s="6">
        <f>D3/$D$15</f>
        <v>0.22818020394892516</v>
      </c>
    </row>
    <row r="21" spans="1:4" x14ac:dyDescent="0.25">
      <c r="A21" s="6">
        <v>8</v>
      </c>
      <c r="B21" s="7"/>
      <c r="C21" s="6">
        <f t="shared" si="0"/>
        <v>0</v>
      </c>
      <c r="D21" s="6">
        <f t="shared" ref="D21:D31" si="1">D4/$D$15</f>
        <v>9.5574274785123245E-2</v>
      </c>
    </row>
    <row r="22" spans="1:4" x14ac:dyDescent="0.25">
      <c r="A22" s="6">
        <v>5.6</v>
      </c>
      <c r="B22" s="7"/>
      <c r="C22" s="6">
        <f t="shared" si="0"/>
        <v>0</v>
      </c>
      <c r="D22" s="6">
        <f t="shared" si="1"/>
        <v>0.1634404875694751</v>
      </c>
    </row>
    <row r="23" spans="1:4" x14ac:dyDescent="0.25">
      <c r="A23" s="6">
        <v>4</v>
      </c>
      <c r="B23" s="7"/>
      <c r="C23" s="6">
        <f t="shared" si="0"/>
        <v>0</v>
      </c>
      <c r="D23" s="6">
        <f t="shared" si="1"/>
        <v>0.1506140267522261</v>
      </c>
    </row>
    <row r="24" spans="1:4" x14ac:dyDescent="0.25">
      <c r="A24" s="6">
        <v>2.8</v>
      </c>
      <c r="B24" s="7"/>
      <c r="C24" s="6">
        <f t="shared" si="0"/>
        <v>0</v>
      </c>
      <c r="D24" s="6">
        <f t="shared" si="1"/>
        <v>0.13273635511633061</v>
      </c>
    </row>
    <row r="25" spans="1:4" x14ac:dyDescent="0.25">
      <c r="A25" s="6">
        <v>2</v>
      </c>
      <c r="B25" s="7"/>
      <c r="C25" s="6">
        <f t="shared" si="0"/>
        <v>0</v>
      </c>
      <c r="D25" s="6">
        <f t="shared" si="1"/>
        <v>0.1259355733059066</v>
      </c>
    </row>
    <row r="26" spans="1:4" x14ac:dyDescent="0.25">
      <c r="A26" s="4">
        <v>1.4</v>
      </c>
      <c r="B26" s="5"/>
      <c r="C26" s="4">
        <f>C9/$C$15</f>
        <v>5.0543204547089722E-2</v>
      </c>
      <c r="D26" s="6">
        <f t="shared" si="1"/>
        <v>0</v>
      </c>
    </row>
    <row r="27" spans="1:4" x14ac:dyDescent="0.25">
      <c r="A27" s="4">
        <v>1</v>
      </c>
      <c r="B27" s="5"/>
      <c r="C27" s="4">
        <f t="shared" si="0"/>
        <v>6.3062090797899123E-2</v>
      </c>
      <c r="D27" s="6">
        <f t="shared" si="1"/>
        <v>0</v>
      </c>
    </row>
    <row r="28" spans="1:4" x14ac:dyDescent="0.25">
      <c r="A28" s="4">
        <v>0.71</v>
      </c>
      <c r="B28" s="5"/>
      <c r="C28" s="4">
        <f t="shared" si="0"/>
        <v>7.6174544931290014E-2</v>
      </c>
      <c r="D28" s="6">
        <f t="shared" si="1"/>
        <v>0</v>
      </c>
    </row>
    <row r="29" spans="1:4" x14ac:dyDescent="0.25">
      <c r="A29" s="4">
        <v>0.5</v>
      </c>
      <c r="B29" s="5"/>
      <c r="C29" s="4">
        <f t="shared" si="0"/>
        <v>9.6050075545003236E-2</v>
      </c>
      <c r="D29" s="6">
        <f t="shared" si="1"/>
        <v>0</v>
      </c>
    </row>
    <row r="30" spans="1:4" x14ac:dyDescent="0.25">
      <c r="A30" s="4">
        <v>0.25</v>
      </c>
      <c r="B30" s="5"/>
      <c r="C30" s="4">
        <f t="shared" si="0"/>
        <v>0.249208576156558</v>
      </c>
      <c r="D30" s="6">
        <f t="shared" si="1"/>
        <v>8.5121566303896196E-2</v>
      </c>
    </row>
    <row r="31" spans="1:4" x14ac:dyDescent="0.25">
      <c r="A31" s="2" t="s">
        <v>0</v>
      </c>
      <c r="B31" s="3"/>
      <c r="C31" s="2">
        <f t="shared" si="0"/>
        <v>0.10522339736671701</v>
      </c>
      <c r="D31" s="6">
        <f t="shared" si="1"/>
        <v>1.8397512218116911E-2</v>
      </c>
    </row>
    <row r="32" spans="1:4" x14ac:dyDescent="0.25">
      <c r="A32" s="1" t="s">
        <v>12</v>
      </c>
      <c r="C32" s="1">
        <f t="shared" si="0"/>
        <v>1</v>
      </c>
      <c r="D32" s="1">
        <f>D15/$D$15</f>
        <v>1</v>
      </c>
    </row>
    <row r="34" spans="1:7" x14ac:dyDescent="0.25">
      <c r="A34" s="6" t="s">
        <v>7</v>
      </c>
      <c r="C34" s="1">
        <f>SUM(C20:C25)</f>
        <v>0.35973811065544281</v>
      </c>
      <c r="D34" s="6">
        <f>SUM(D20:D25)</f>
        <v>0.89648092147798675</v>
      </c>
      <c r="G34">
        <f>AVERAGE(C34:D34)</f>
        <v>0.62810951606671472</v>
      </c>
    </row>
    <row r="35" spans="1:7" x14ac:dyDescent="0.25">
      <c r="A35" s="4" t="s">
        <v>8</v>
      </c>
      <c r="C35" s="1">
        <f>SUM(C26:C30)</f>
        <v>0.53503849197784015</v>
      </c>
      <c r="D35">
        <f>SUM(D26:D30)</f>
        <v>8.5121566303896196E-2</v>
      </c>
      <c r="G35">
        <f>AVERAGE(C35:D35)</f>
        <v>0.31008002914086819</v>
      </c>
    </row>
    <row r="36" spans="1:7" x14ac:dyDescent="0.25">
      <c r="A36" s="2" t="s">
        <v>9</v>
      </c>
      <c r="C36" s="1">
        <f>SUM(C31)</f>
        <v>0.10522339736671701</v>
      </c>
      <c r="D36">
        <f>SUM(D31)</f>
        <v>1.8397512218116911E-2</v>
      </c>
      <c r="G36">
        <f>AVERAGE(C36:D36)</f>
        <v>6.1810454792416966E-2</v>
      </c>
    </row>
    <row r="37" spans="1:7" x14ac:dyDescent="0.25">
      <c r="C37" s="1">
        <f>SUM(C34:C36)</f>
        <v>1</v>
      </c>
      <c r="G37">
        <f>SUM(G34:G36)</f>
        <v>0.99999999999999989</v>
      </c>
    </row>
    <row r="38" spans="1:7" x14ac:dyDescent="0.25">
      <c r="A38" s="1" t="s">
        <v>11</v>
      </c>
    </row>
    <row r="39" spans="1:7" x14ac:dyDescent="0.25">
      <c r="A39" s="1" t="s">
        <v>1</v>
      </c>
      <c r="B39" s="1" t="s">
        <v>2</v>
      </c>
      <c r="C39" s="1" t="s">
        <v>3</v>
      </c>
    </row>
    <row r="40" spans="1:7" x14ac:dyDescent="0.25">
      <c r="A40" s="6">
        <v>11.2</v>
      </c>
      <c r="B40" s="7"/>
      <c r="C40" s="6">
        <f>C20</f>
        <v>0.35973811065544281</v>
      </c>
    </row>
    <row r="41" spans="1:7" x14ac:dyDescent="0.25">
      <c r="A41" s="6">
        <v>8</v>
      </c>
      <c r="B41" s="7"/>
      <c r="C41" s="6">
        <f t="shared" ref="C41:C51" si="2">C21+C40</f>
        <v>0.35973811065544281</v>
      </c>
    </row>
    <row r="42" spans="1:7" x14ac:dyDescent="0.25">
      <c r="A42" s="6">
        <v>5.6</v>
      </c>
      <c r="B42" s="7"/>
      <c r="C42" s="6">
        <f t="shared" si="2"/>
        <v>0.35973811065544281</v>
      </c>
    </row>
    <row r="43" spans="1:7" x14ac:dyDescent="0.25">
      <c r="A43" s="6">
        <v>4</v>
      </c>
      <c r="B43" s="7"/>
      <c r="C43" s="6">
        <f t="shared" si="2"/>
        <v>0.35973811065544281</v>
      </c>
    </row>
    <row r="44" spans="1:7" x14ac:dyDescent="0.25">
      <c r="A44" s="6">
        <v>2.8</v>
      </c>
      <c r="B44" s="7"/>
      <c r="C44" s="6">
        <f t="shared" si="2"/>
        <v>0.35973811065544281</v>
      </c>
    </row>
    <row r="45" spans="1:7" x14ac:dyDescent="0.25">
      <c r="A45" s="6">
        <v>2</v>
      </c>
      <c r="B45" s="7"/>
      <c r="C45" s="6">
        <f t="shared" si="2"/>
        <v>0.35973811065544281</v>
      </c>
    </row>
    <row r="46" spans="1:7" x14ac:dyDescent="0.25">
      <c r="A46" s="4">
        <v>1.4</v>
      </c>
      <c r="B46" s="5"/>
      <c r="C46" s="4">
        <f t="shared" si="2"/>
        <v>0.41028131520253253</v>
      </c>
    </row>
    <row r="47" spans="1:7" x14ac:dyDescent="0.25">
      <c r="A47" s="4">
        <v>1</v>
      </c>
      <c r="B47" s="5"/>
      <c r="C47" s="4">
        <f t="shared" si="2"/>
        <v>0.47334340600043168</v>
      </c>
    </row>
    <row r="48" spans="1:7" x14ac:dyDescent="0.25">
      <c r="A48" s="4">
        <v>0.71</v>
      </c>
      <c r="B48" s="5"/>
      <c r="C48" s="4">
        <f t="shared" si="2"/>
        <v>0.54951795093172173</v>
      </c>
    </row>
    <row r="49" spans="1:3" x14ac:dyDescent="0.25">
      <c r="A49" s="4">
        <v>0.5</v>
      </c>
      <c r="B49" s="5"/>
      <c r="C49" s="4">
        <f t="shared" si="2"/>
        <v>0.64556802647672495</v>
      </c>
    </row>
    <row r="50" spans="1:3" x14ac:dyDescent="0.25">
      <c r="A50" s="4">
        <v>0.25</v>
      </c>
      <c r="B50" s="5"/>
      <c r="C50" s="4">
        <f t="shared" si="2"/>
        <v>0.89477660263328296</v>
      </c>
    </row>
    <row r="51" spans="1:3" x14ac:dyDescent="0.25">
      <c r="A51" s="2" t="s">
        <v>0</v>
      </c>
      <c r="B51" s="3"/>
      <c r="C51" s="2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EEC62-4264-4E95-A17A-D4E215EDD374}">
  <dimension ref="A2:D15"/>
  <sheetViews>
    <sheetView workbookViewId="0">
      <selection activeCell="D16" sqref="D16"/>
    </sheetView>
  </sheetViews>
  <sheetFormatPr defaultRowHeight="15" x14ac:dyDescent="0.25"/>
  <cols>
    <col min="1" max="1" width="14" customWidth="1"/>
  </cols>
  <sheetData>
    <row r="2" spans="1:4" x14ac:dyDescent="0.25">
      <c r="A2" s="1" t="s">
        <v>1</v>
      </c>
      <c r="B2" s="1" t="s">
        <v>2</v>
      </c>
      <c r="C2" s="1" t="s">
        <v>3</v>
      </c>
      <c r="D2" s="1" t="s">
        <v>6</v>
      </c>
    </row>
    <row r="3" spans="1:4" x14ac:dyDescent="0.25">
      <c r="A3" s="1">
        <v>11.2</v>
      </c>
      <c r="B3" s="1">
        <v>0</v>
      </c>
      <c r="C3" s="1">
        <v>0</v>
      </c>
      <c r="D3" s="1">
        <v>0.755</v>
      </c>
    </row>
    <row r="4" spans="1:4" x14ac:dyDescent="0.25">
      <c r="A4" s="1">
        <v>8</v>
      </c>
      <c r="B4" s="1"/>
      <c r="C4" s="1">
        <v>0</v>
      </c>
      <c r="D4">
        <v>0</v>
      </c>
    </row>
    <row r="5" spans="1:4" x14ac:dyDescent="0.25">
      <c r="A5" s="1">
        <v>5.6</v>
      </c>
      <c r="B5" s="1"/>
      <c r="C5" s="1">
        <v>2</v>
      </c>
      <c r="D5">
        <v>0.185</v>
      </c>
    </row>
    <row r="6" spans="1:4" x14ac:dyDescent="0.25">
      <c r="A6" s="1">
        <v>4</v>
      </c>
      <c r="B6" s="1"/>
      <c r="C6" s="1">
        <v>0.33900000000000002</v>
      </c>
      <c r="D6">
        <v>0.46</v>
      </c>
    </row>
    <row r="7" spans="1:4" x14ac:dyDescent="0.25">
      <c r="A7" s="1">
        <v>2.8</v>
      </c>
      <c r="B7" s="1"/>
      <c r="C7" s="1">
        <v>4.9000000000000002E-2</v>
      </c>
      <c r="D7">
        <v>0.56999999999999995</v>
      </c>
    </row>
    <row r="8" spans="1:4" x14ac:dyDescent="0.25">
      <c r="A8" s="1">
        <v>2</v>
      </c>
      <c r="B8" s="1"/>
      <c r="C8" s="1">
        <v>0.28999999999999998</v>
      </c>
      <c r="D8">
        <v>0.50700000000000001</v>
      </c>
    </row>
    <row r="9" spans="1:4" x14ac:dyDescent="0.25">
      <c r="A9" s="1">
        <v>1.4</v>
      </c>
      <c r="B9" s="1"/>
      <c r="C9" s="1">
        <v>1.2377</v>
      </c>
      <c r="D9">
        <v>0</v>
      </c>
    </row>
    <row r="10" spans="1:4" x14ac:dyDescent="0.25">
      <c r="A10" s="1">
        <v>1</v>
      </c>
      <c r="B10" s="1"/>
      <c r="C10" s="1">
        <v>0.94</v>
      </c>
      <c r="D10">
        <v>0</v>
      </c>
    </row>
    <row r="11" spans="1:4" x14ac:dyDescent="0.25">
      <c r="A11" s="1">
        <v>0.71</v>
      </c>
      <c r="C11" s="1">
        <v>1.02</v>
      </c>
      <c r="D11">
        <v>0</v>
      </c>
    </row>
    <row r="12" spans="1:4" x14ac:dyDescent="0.25">
      <c r="A12" s="1">
        <v>0.5</v>
      </c>
      <c r="B12" s="1"/>
      <c r="C12" s="1">
        <v>0.95</v>
      </c>
      <c r="D12">
        <v>0</v>
      </c>
    </row>
    <row r="13" spans="1:4" x14ac:dyDescent="0.25">
      <c r="A13" s="1">
        <v>0.25</v>
      </c>
      <c r="C13" s="1">
        <v>1.0780000000000001</v>
      </c>
      <c r="D13">
        <v>9.1370000000000005</v>
      </c>
    </row>
    <row r="14" spans="1:4" x14ac:dyDescent="0.25">
      <c r="A14" s="1" t="s">
        <v>0</v>
      </c>
      <c r="B14" s="1"/>
      <c r="C14" s="1">
        <v>1.532</v>
      </c>
      <c r="D14">
        <v>1.9748000000000001</v>
      </c>
    </row>
    <row r="15" spans="1:4" x14ac:dyDescent="0.25">
      <c r="A15" s="1" t="s">
        <v>4</v>
      </c>
      <c r="B15" s="1"/>
      <c r="C15" s="1">
        <f>SUM(C3:C14)</f>
        <v>9.4357000000000006</v>
      </c>
      <c r="D15">
        <f>SUM(D3:D14)</f>
        <v>13.588800000000001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Sediment</vt:lpstr>
      <vt:lpstr>Wood Debris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2025-08-28T23:00:21Z</dcterms:modified>
</cp:coreProperties>
</file>