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GSD\baskets_new_sizes\"/>
    </mc:Choice>
  </mc:AlternateContent>
  <xr:revisionPtr revIDLastSave="0" documentId="13_ncr:1_{8CF5FB02-E28D-4B0D-A847-21ECFA244204}" xr6:coauthVersionLast="47" xr6:coauthVersionMax="47" xr10:uidLastSave="{00000000-0000-0000-0000-000000000000}"/>
  <bookViews>
    <workbookView xWindow="-120" yWindow="-120" windowWidth="29040" windowHeight="15840" activeTab="2" xr2:uid="{FF2C68C4-0230-4397-BD30-01ABAA0FCBBF}"/>
  </bookViews>
  <sheets>
    <sheet name="Spring Weights" sheetId="1" r:id="rId1"/>
    <sheet name="Summer Weights" sheetId="3" r:id="rId2"/>
    <sheet name="Regress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1" i="3" l="1"/>
  <c r="K27" i="2" s="1"/>
  <c r="K20" i="2"/>
  <c r="K21" i="2"/>
  <c r="K22" i="2"/>
  <c r="K23" i="2"/>
  <c r="K24" i="2"/>
  <c r="K25" i="2"/>
  <c r="K26" i="2"/>
  <c r="K19" i="2"/>
  <c r="H20" i="2"/>
  <c r="H21" i="2"/>
  <c r="H22" i="2"/>
  <c r="H23" i="2"/>
  <c r="H24" i="2"/>
  <c r="H25" i="2"/>
  <c r="H26" i="2"/>
  <c r="H27" i="2"/>
  <c r="H19" i="2"/>
  <c r="E20" i="2"/>
  <c r="E21" i="2"/>
  <c r="E22" i="2"/>
  <c r="E23" i="2"/>
  <c r="E24" i="2"/>
  <c r="E25" i="2"/>
  <c r="E26" i="2"/>
  <c r="E27" i="2"/>
  <c r="E19" i="2"/>
  <c r="B20" i="2"/>
  <c r="B21" i="2"/>
  <c r="B22" i="2"/>
  <c r="B23" i="2"/>
  <c r="B24" i="2"/>
  <c r="B25" i="2"/>
  <c r="B26" i="2"/>
  <c r="D26" i="2" s="1"/>
  <c r="B27" i="2"/>
  <c r="B19" i="2"/>
  <c r="AE4" i="3"/>
  <c r="AI19" i="3"/>
  <c r="AI20" i="3"/>
  <c r="AI21" i="3"/>
  <c r="AI22" i="3"/>
  <c r="AI23" i="3"/>
  <c r="AI24" i="3"/>
  <c r="AI25" i="3"/>
  <c r="AI26" i="3"/>
  <c r="AI27" i="3"/>
  <c r="AI28" i="3"/>
  <c r="AH19" i="3"/>
  <c r="AH20" i="3"/>
  <c r="AH21" i="3"/>
  <c r="AH22" i="3"/>
  <c r="AH23" i="3"/>
  <c r="AH24" i="3"/>
  <c r="AH25" i="3"/>
  <c r="AH26" i="3"/>
  <c r="AH27" i="3"/>
  <c r="AH28" i="3"/>
  <c r="AG18" i="3"/>
  <c r="AH18" i="3"/>
  <c r="AI18" i="3"/>
  <c r="AG19" i="3"/>
  <c r="AG20" i="3"/>
  <c r="AG21" i="3"/>
  <c r="AG22" i="3"/>
  <c r="AG23" i="3"/>
  <c r="AG24" i="3"/>
  <c r="AG25" i="3"/>
  <c r="AG26" i="3"/>
  <c r="AG27" i="3"/>
  <c r="AG28" i="3"/>
  <c r="AI4" i="3"/>
  <c r="AH4" i="3"/>
  <c r="AG4" i="3"/>
  <c r="AI5" i="3"/>
  <c r="AI6" i="3"/>
  <c r="AI7" i="3"/>
  <c r="AI8" i="3"/>
  <c r="AI9" i="3"/>
  <c r="AI10" i="3"/>
  <c r="AI11" i="3"/>
  <c r="AI12" i="3"/>
  <c r="AI13" i="3"/>
  <c r="AI14" i="3"/>
  <c r="AN35" i="3"/>
  <c r="AK4" i="3"/>
  <c r="AJ4" i="3"/>
  <c r="AB33" i="3" s="1"/>
  <c r="AH5" i="3"/>
  <c r="AH6" i="3"/>
  <c r="AH7" i="3"/>
  <c r="AH8" i="3"/>
  <c r="AH9" i="3"/>
  <c r="AH10" i="3"/>
  <c r="AH11" i="3"/>
  <c r="AH12" i="3"/>
  <c r="AH13" i="3"/>
  <c r="AH14" i="3"/>
  <c r="AB43" i="3"/>
  <c r="AG5" i="3"/>
  <c r="AG6" i="3"/>
  <c r="AG7" i="3"/>
  <c r="AG8" i="3"/>
  <c r="AG9" i="3"/>
  <c r="AG10" i="3"/>
  <c r="AG11" i="3"/>
  <c r="AG12" i="3"/>
  <c r="AG13" i="3"/>
  <c r="AG14" i="3"/>
  <c r="AD6" i="3"/>
  <c r="K14" i="2" l="1"/>
  <c r="AJ43" i="1"/>
  <c r="AK43" i="1"/>
  <c r="AL43" i="1"/>
  <c r="AM43" i="1"/>
  <c r="K5" i="2"/>
  <c r="K6" i="2"/>
  <c r="K7" i="2"/>
  <c r="K8" i="2"/>
  <c r="K9" i="2"/>
  <c r="K10" i="2"/>
  <c r="K11" i="2"/>
  <c r="K12" i="2"/>
  <c r="K13" i="2"/>
  <c r="K4" i="2"/>
  <c r="H5" i="2"/>
  <c r="H6" i="2"/>
  <c r="H7" i="2"/>
  <c r="H8" i="2"/>
  <c r="H9" i="2"/>
  <c r="H10" i="2"/>
  <c r="H11" i="2"/>
  <c r="H12" i="2"/>
  <c r="H13" i="2"/>
  <c r="H14" i="2"/>
  <c r="H4" i="2"/>
  <c r="E5" i="2"/>
  <c r="E6" i="2"/>
  <c r="E7" i="2"/>
  <c r="E8" i="2"/>
  <c r="E9" i="2"/>
  <c r="E10" i="2"/>
  <c r="E11" i="2"/>
  <c r="E12" i="2"/>
  <c r="E13" i="2"/>
  <c r="E14" i="2"/>
  <c r="E4" i="2"/>
  <c r="B7" i="2"/>
  <c r="B8" i="2"/>
  <c r="B9" i="2"/>
  <c r="B10" i="2"/>
  <c r="B11" i="2"/>
  <c r="B12" i="2"/>
  <c r="B13" i="2"/>
  <c r="B14" i="2"/>
  <c r="B6" i="2"/>
  <c r="B5" i="2"/>
  <c r="B4" i="2"/>
  <c r="D4" i="2" s="1"/>
  <c r="AK33" i="1"/>
  <c r="AJ33" i="1"/>
  <c r="AE4" i="1"/>
  <c r="AI4" i="1"/>
  <c r="AD4" i="1"/>
  <c r="AG4" i="1" l="1"/>
  <c r="AG20" i="1"/>
  <c r="AG21" i="1"/>
  <c r="AG22" i="1"/>
  <c r="AG23" i="1"/>
  <c r="AG24" i="1"/>
  <c r="AG25" i="1"/>
  <c r="AG26" i="1"/>
  <c r="AG27" i="1"/>
  <c r="AG28" i="1"/>
  <c r="AG29" i="1"/>
  <c r="AG19" i="1"/>
  <c r="AH20" i="1"/>
  <c r="AH21" i="1"/>
  <c r="AH22" i="1"/>
  <c r="AH23" i="1"/>
  <c r="AH24" i="1"/>
  <c r="AH25" i="1"/>
  <c r="AH26" i="1"/>
  <c r="AH27" i="1"/>
  <c r="AH28" i="1"/>
  <c r="AH29" i="1"/>
  <c r="AH19" i="1"/>
  <c r="AG5" i="1"/>
  <c r="AG6" i="1"/>
  <c r="AG7" i="1"/>
  <c r="AG8" i="1"/>
  <c r="AG9" i="1"/>
  <c r="AG10" i="1"/>
  <c r="AG11" i="1"/>
  <c r="AG12" i="1"/>
  <c r="AG13" i="1"/>
  <c r="AG14" i="1"/>
  <c r="AG15" i="1"/>
  <c r="AH5" i="1"/>
  <c r="AH6" i="1"/>
  <c r="AH7" i="1"/>
  <c r="AH8" i="1"/>
  <c r="AH9" i="1"/>
  <c r="AH10" i="1"/>
  <c r="AH11" i="1"/>
  <c r="AH12" i="1"/>
  <c r="AH13" i="1"/>
  <c r="AH14" i="1"/>
  <c r="AH15" i="1"/>
  <c r="AH4" i="1"/>
  <c r="AI20" i="1"/>
  <c r="AI21" i="1"/>
  <c r="AI22" i="1"/>
  <c r="AI23" i="1"/>
  <c r="AI24" i="1"/>
  <c r="AI25" i="1"/>
  <c r="AI26" i="1"/>
  <c r="AI27" i="1"/>
  <c r="AI28" i="1"/>
  <c r="AI29" i="1"/>
  <c r="AI19" i="1"/>
  <c r="AI8" i="1"/>
  <c r="AI5" i="1"/>
  <c r="AI6" i="1"/>
  <c r="AI7" i="1"/>
  <c r="AI9" i="1"/>
  <c r="AI10" i="1"/>
  <c r="AI11" i="1"/>
  <c r="AI12" i="1"/>
  <c r="AI13" i="1"/>
  <c r="AI14" i="1"/>
  <c r="AI15" i="1"/>
  <c r="M20" i="2"/>
  <c r="M19" i="2"/>
  <c r="J20" i="2"/>
  <c r="J19" i="2"/>
  <c r="G24" i="2"/>
  <c r="G20" i="2"/>
  <c r="G19" i="2"/>
  <c r="D24" i="2"/>
  <c r="D23" i="2"/>
  <c r="D22" i="2"/>
  <c r="D20" i="2"/>
  <c r="D19" i="2"/>
  <c r="M24" i="2"/>
  <c r="M23" i="2"/>
  <c r="J23" i="2"/>
  <c r="J22" i="2"/>
  <c r="M27" i="2"/>
  <c r="J27" i="2"/>
  <c r="G27" i="2"/>
  <c r="D27" i="2"/>
  <c r="M26" i="2"/>
  <c r="J26" i="2"/>
  <c r="G26" i="2"/>
  <c r="M25" i="2"/>
  <c r="J25" i="2"/>
  <c r="G25" i="2"/>
  <c r="D25" i="2"/>
  <c r="J24" i="2"/>
  <c r="G23" i="2"/>
  <c r="M22" i="2"/>
  <c r="G22" i="2"/>
  <c r="M21" i="2"/>
  <c r="J21" i="2"/>
  <c r="G21" i="2"/>
  <c r="D21" i="2"/>
  <c r="J4" i="2"/>
  <c r="AJ18" i="3"/>
  <c r="AA33" i="3" l="1"/>
  <c r="AJ11" i="3"/>
  <c r="AK13" i="3"/>
  <c r="AK8" i="3"/>
  <c r="AK21" i="3"/>
  <c r="C47" i="3"/>
  <c r="AJ5" i="3"/>
  <c r="AB34" i="3" s="1"/>
  <c r="AK5" i="3"/>
  <c r="AE25" i="1"/>
  <c r="AD18" i="3"/>
  <c r="AK32" i="3" s="1"/>
  <c r="AK28" i="3"/>
  <c r="AJ28" i="3"/>
  <c r="AE28" i="3"/>
  <c r="AC43" i="3" s="1"/>
  <c r="AD28" i="3"/>
  <c r="AK27" i="3"/>
  <c r="AJ27" i="3"/>
  <c r="AE27" i="3"/>
  <c r="AC42" i="3" s="1"/>
  <c r="AD27" i="3"/>
  <c r="AK26" i="3"/>
  <c r="AJ26" i="3"/>
  <c r="AE26" i="3"/>
  <c r="AC41" i="3" s="1"/>
  <c r="AD26" i="3"/>
  <c r="AK25" i="3"/>
  <c r="AJ25" i="3"/>
  <c r="AE25" i="3"/>
  <c r="AC40" i="3" s="1"/>
  <c r="AD25" i="3"/>
  <c r="AK24" i="3"/>
  <c r="AJ24" i="3"/>
  <c r="AE24" i="3"/>
  <c r="AC39" i="3" s="1"/>
  <c r="AD24" i="3"/>
  <c r="AK23" i="3"/>
  <c r="AJ23" i="3"/>
  <c r="AD38" i="3" s="1"/>
  <c r="AE23" i="3"/>
  <c r="AC38" i="3" s="1"/>
  <c r="AD23" i="3"/>
  <c r="AK22" i="3"/>
  <c r="AJ22" i="3"/>
  <c r="AE22" i="3"/>
  <c r="AC37" i="3" s="1"/>
  <c r="AD22" i="3"/>
  <c r="AJ21" i="3"/>
  <c r="AE21" i="3"/>
  <c r="AC36" i="3" s="1"/>
  <c r="AD21" i="3"/>
  <c r="AK20" i="3"/>
  <c r="AJ20" i="3"/>
  <c r="AD35" i="3" s="1"/>
  <c r="AE20" i="3"/>
  <c r="AC35" i="3" s="1"/>
  <c r="AD20" i="3"/>
  <c r="AK19" i="3"/>
  <c r="AJ19" i="3"/>
  <c r="AE19" i="3"/>
  <c r="AC34" i="3" s="1"/>
  <c r="AD19" i="3"/>
  <c r="AK18" i="3"/>
  <c r="AE18" i="3"/>
  <c r="AC33" i="3" s="1"/>
  <c r="AK14" i="3"/>
  <c r="AJ14" i="3"/>
  <c r="AE14" i="3"/>
  <c r="AA43" i="3" s="1"/>
  <c r="AD14" i="3"/>
  <c r="AJ13" i="3"/>
  <c r="AB42" i="3" s="1"/>
  <c r="AE13" i="3"/>
  <c r="AA42" i="3" s="1"/>
  <c r="AD13" i="3"/>
  <c r="AK12" i="3"/>
  <c r="AJ12" i="3"/>
  <c r="AE12" i="3"/>
  <c r="AA41" i="3" s="1"/>
  <c r="AD12" i="3"/>
  <c r="AK11" i="3"/>
  <c r="AE11" i="3"/>
  <c r="AA40" i="3" s="1"/>
  <c r="AD11" i="3"/>
  <c r="AK10" i="3"/>
  <c r="AJ10" i="3"/>
  <c r="AB39" i="3" s="1"/>
  <c r="AE10" i="3"/>
  <c r="AA39" i="3" s="1"/>
  <c r="AD10" i="3"/>
  <c r="AK9" i="3"/>
  <c r="AJ9" i="3"/>
  <c r="AB38" i="3" s="1"/>
  <c r="AE9" i="3"/>
  <c r="AA38" i="3" s="1"/>
  <c r="AD9" i="3"/>
  <c r="AJ8" i="3"/>
  <c r="AB37" i="3" s="1"/>
  <c r="AE8" i="3"/>
  <c r="AA37" i="3" s="1"/>
  <c r="AD8" i="3"/>
  <c r="AK7" i="3"/>
  <c r="AJ7" i="3"/>
  <c r="AE7" i="3"/>
  <c r="AA36" i="3" s="1"/>
  <c r="AD7" i="3"/>
  <c r="AK6" i="3"/>
  <c r="AJ6" i="3"/>
  <c r="AB35" i="3" s="1"/>
  <c r="AE6" i="3"/>
  <c r="AA35" i="3" s="1"/>
  <c r="AE5" i="3"/>
  <c r="AA34" i="3" s="1"/>
  <c r="AD5" i="3"/>
  <c r="AD4" i="3"/>
  <c r="AK41" i="3" l="1"/>
  <c r="AN34" i="3"/>
  <c r="AN37" i="3"/>
  <c r="AL32" i="3"/>
  <c r="AN38" i="3"/>
  <c r="AL33" i="3"/>
  <c r="AM33" i="3"/>
  <c r="AB41" i="3"/>
  <c r="AM40" i="3"/>
  <c r="AK34" i="3"/>
  <c r="AK38" i="3"/>
  <c r="AN40" i="3"/>
  <c r="AM39" i="3"/>
  <c r="AB40" i="3"/>
  <c r="AN36" i="3"/>
  <c r="AN33" i="3"/>
  <c r="AN39" i="3"/>
  <c r="AB36" i="3"/>
  <c r="AN32" i="3"/>
  <c r="AM41" i="3"/>
  <c r="AK39" i="3"/>
  <c r="AK40" i="3"/>
  <c r="AK36" i="3"/>
  <c r="AK37" i="3"/>
  <c r="AK35" i="3"/>
  <c r="AK33" i="3"/>
  <c r="AM38" i="3"/>
  <c r="AM34" i="3"/>
  <c r="AM37" i="3"/>
  <c r="AM36" i="3"/>
  <c r="AM32" i="3"/>
  <c r="AD43" i="3"/>
  <c r="AL41" i="3"/>
  <c r="AL37" i="3"/>
  <c r="AD41" i="3"/>
  <c r="AD33" i="3"/>
  <c r="AD39" i="3"/>
  <c r="AD42" i="3"/>
  <c r="AD37" i="3"/>
  <c r="AL36" i="3"/>
  <c r="AL38" i="3"/>
  <c r="AD40" i="3"/>
  <c r="AD34" i="3"/>
  <c r="AD36" i="3"/>
  <c r="AL34" i="3"/>
  <c r="AL40" i="3" l="1"/>
  <c r="AM35" i="3"/>
  <c r="AL39" i="3"/>
  <c r="AL35" i="3"/>
  <c r="M14" i="2" l="1"/>
  <c r="M12" i="2"/>
  <c r="M11" i="2"/>
  <c r="M10" i="2"/>
  <c r="M4" i="2"/>
  <c r="J13" i="2"/>
  <c r="J12" i="2"/>
  <c r="J11" i="2"/>
  <c r="J10" i="2"/>
  <c r="J5" i="2"/>
  <c r="D13" i="2"/>
  <c r="D12" i="2"/>
  <c r="D11" i="2"/>
  <c r="D9" i="2"/>
  <c r="D8" i="2"/>
  <c r="D7" i="2"/>
  <c r="D6" i="2"/>
  <c r="D5" i="2"/>
  <c r="G11" i="2"/>
  <c r="G6" i="2"/>
  <c r="M8" i="2"/>
  <c r="M6" i="2"/>
  <c r="G12" i="2"/>
  <c r="G8" i="2"/>
  <c r="J14" i="2"/>
  <c r="G14" i="2"/>
  <c r="D14" i="2"/>
  <c r="M13" i="2"/>
  <c r="G13" i="2"/>
  <c r="G10" i="2"/>
  <c r="D10" i="2"/>
  <c r="M9" i="2"/>
  <c r="J9" i="2"/>
  <c r="G9" i="2"/>
  <c r="J8" i="2"/>
  <c r="M7" i="2"/>
  <c r="J7" i="2"/>
  <c r="G7" i="2"/>
  <c r="J6" i="2"/>
  <c r="M5" i="2"/>
  <c r="G5" i="2"/>
  <c r="G4" i="2"/>
  <c r="AC40" i="1" l="1"/>
  <c r="AE21" i="1"/>
  <c r="AC36" i="1" s="1"/>
  <c r="AK21" i="1"/>
  <c r="AJ21" i="1"/>
  <c r="AD36" i="1" s="1"/>
  <c r="AE22" i="1"/>
  <c r="AC37" i="1" s="1"/>
  <c r="AD22" i="1"/>
  <c r="AE8" i="1"/>
  <c r="AA38" i="1" s="1"/>
  <c r="AD8" i="1"/>
  <c r="AD21" i="1"/>
  <c r="AE15" i="1"/>
  <c r="AA45" i="1" s="1"/>
  <c r="AD15" i="1"/>
  <c r="AE29" i="1"/>
  <c r="AC44" i="1" s="1"/>
  <c r="AD29" i="1"/>
  <c r="AE14" i="1"/>
  <c r="AA44" i="1" s="1"/>
  <c r="AD14" i="1"/>
  <c r="AE13" i="1"/>
  <c r="AA43" i="1" s="1"/>
  <c r="AD13" i="1"/>
  <c r="AE28" i="1"/>
  <c r="AC43" i="1" s="1"/>
  <c r="AD28" i="1"/>
  <c r="AJ42" i="1" s="1"/>
  <c r="AE27" i="1"/>
  <c r="AC42" i="1" s="1"/>
  <c r="AD27" i="1"/>
  <c r="AE12" i="1"/>
  <c r="AA42" i="1" s="1"/>
  <c r="AD12" i="1"/>
  <c r="AE11" i="1"/>
  <c r="AA41" i="1" s="1"/>
  <c r="AE26" i="1"/>
  <c r="AC41" i="1" s="1"/>
  <c r="AE10" i="1"/>
  <c r="AA40" i="1" s="1"/>
  <c r="AD11" i="1"/>
  <c r="AD26" i="1"/>
  <c r="AJ40" i="1" s="1"/>
  <c r="AD25" i="1"/>
  <c r="AD10" i="1"/>
  <c r="AE9" i="1"/>
  <c r="AA39" i="1" s="1"/>
  <c r="AE24" i="1"/>
  <c r="AC39" i="1" s="1"/>
  <c r="AE23" i="1"/>
  <c r="AC38" i="1" s="1"/>
  <c r="AD9" i="1"/>
  <c r="AD24" i="1"/>
  <c r="AJ38" i="1" s="1"/>
  <c r="AD23" i="1"/>
  <c r="AE7" i="1"/>
  <c r="AA37" i="1" s="1"/>
  <c r="AD7" i="1"/>
  <c r="AE6" i="1"/>
  <c r="AA36" i="1" s="1"/>
  <c r="AD6" i="1"/>
  <c r="AE19" i="1"/>
  <c r="AC34" i="1" s="1"/>
  <c r="AE20" i="1"/>
  <c r="AC35" i="1" s="1"/>
  <c r="AD20" i="1"/>
  <c r="AD19" i="1"/>
  <c r="AE5" i="1"/>
  <c r="AA35" i="1" s="1"/>
  <c r="AD5" i="1"/>
  <c r="AA34" i="1"/>
  <c r="AJ37" i="1" l="1"/>
  <c r="AJ34" i="1"/>
  <c r="AJ39" i="1"/>
  <c r="AJ35" i="1"/>
  <c r="AJ36" i="1"/>
  <c r="AJ41" i="1"/>
  <c r="D68" i="1"/>
  <c r="AM33" i="1" l="1"/>
  <c r="AB37" i="1"/>
  <c r="AB38" i="1"/>
  <c r="AB43" i="1"/>
  <c r="AK29" i="1"/>
  <c r="AK15" i="1"/>
  <c r="AK14" i="1"/>
  <c r="AK27" i="1"/>
  <c r="AK28" i="1"/>
  <c r="AK13" i="1"/>
  <c r="AK12" i="1"/>
  <c r="AK11" i="1"/>
  <c r="AK25" i="1"/>
  <c r="AK26" i="1"/>
  <c r="AL40" i="1" s="1"/>
  <c r="AK10" i="1"/>
  <c r="AK23" i="1"/>
  <c r="AK24" i="1"/>
  <c r="AK9" i="1"/>
  <c r="AK8" i="1"/>
  <c r="AK22" i="1"/>
  <c r="AK6" i="1"/>
  <c r="AK7" i="1"/>
  <c r="AK5" i="1"/>
  <c r="AK19" i="1"/>
  <c r="AK20" i="1"/>
  <c r="AK4" i="1"/>
  <c r="AJ29" i="1"/>
  <c r="AJ15" i="1"/>
  <c r="AB45" i="1" s="1"/>
  <c r="AJ14" i="1"/>
  <c r="AB44" i="1" s="1"/>
  <c r="AJ13" i="1"/>
  <c r="AJ27" i="1"/>
  <c r="AJ28" i="1"/>
  <c r="AJ12" i="1"/>
  <c r="AB42" i="1" s="1"/>
  <c r="AJ11" i="1"/>
  <c r="AB41" i="1" s="1"/>
  <c r="AJ26" i="1"/>
  <c r="AJ25" i="1"/>
  <c r="AJ10" i="1"/>
  <c r="AB40" i="1" s="1"/>
  <c r="AJ24" i="1"/>
  <c r="AJ9" i="1"/>
  <c r="AB39" i="1" s="1"/>
  <c r="AJ23" i="1"/>
  <c r="AJ8" i="1"/>
  <c r="AJ7" i="1"/>
  <c r="AJ22" i="1"/>
  <c r="AJ6" i="1"/>
  <c r="AJ20" i="1"/>
  <c r="AJ19" i="1"/>
  <c r="AJ5" i="1"/>
  <c r="AB35" i="1" s="1"/>
  <c r="AJ4" i="1"/>
  <c r="AB34" i="1" s="1"/>
  <c r="AL35" i="1" l="1"/>
  <c r="AL37" i="1"/>
  <c r="AL36" i="1"/>
  <c r="AL41" i="1"/>
  <c r="AL34" i="1"/>
  <c r="AM41" i="1"/>
  <c r="AL42" i="1"/>
  <c r="AK42" i="1"/>
  <c r="AD43" i="1"/>
  <c r="AK34" i="1"/>
  <c r="AD35" i="1"/>
  <c r="AL38" i="1"/>
  <c r="AL39" i="1"/>
  <c r="AB36" i="1"/>
  <c r="AK35" i="1"/>
  <c r="AK36" i="1"/>
  <c r="AD37" i="1"/>
  <c r="AK41" i="1"/>
  <c r="AD42" i="1"/>
  <c r="AD34" i="1"/>
  <c r="AK39" i="1"/>
  <c r="AD40" i="1"/>
  <c r="AM39" i="1"/>
  <c r="AK38" i="1"/>
  <c r="AD39" i="1"/>
  <c r="AM42" i="1"/>
  <c r="AM40" i="1"/>
  <c r="AM38" i="1"/>
  <c r="AL33" i="1"/>
  <c r="AK37" i="1"/>
  <c r="AD38" i="1"/>
  <c r="AM37" i="1"/>
  <c r="AK40" i="1"/>
  <c r="AD41" i="1"/>
  <c r="AM36" i="1"/>
  <c r="AM35" i="1"/>
  <c r="AD44" i="1"/>
  <c r="AM34" i="1"/>
</calcChain>
</file>

<file path=xl/sharedStrings.xml><?xml version="1.0" encoding="utf-8"?>
<sst xmlns="http://schemas.openxmlformats.org/spreadsheetml/2006/main" count="702" uniqueCount="108">
  <si>
    <t>Size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</si>
  <si>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</si>
  <si>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</si>
  <si>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</si>
  <si>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</si>
  <si>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</si>
  <si>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</si>
  <si>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</si>
  <si>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</si>
  <si>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</si>
  <si>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</si>
  <si>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</si>
  <si>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</si>
  <si>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T6-A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</si>
  <si>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</si>
  <si>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</si>
  <si>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</si>
  <si>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</si>
  <si>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</si>
  <si>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</si>
  <si>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</si>
  <si>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</si>
  <si>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</si>
  <si>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</si>
  <si>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TOTAL</t>
  </si>
  <si>
    <t>CLOSED BASKETS</t>
  </si>
  <si>
    <t>TOTAL VOLUME (g)</t>
  </si>
  <si>
    <t>Flux (m/day)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</si>
  <si>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</si>
  <si>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</si>
  <si>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</si>
  <si>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</si>
  <si>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</si>
  <si>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</si>
  <si>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</si>
  <si>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</si>
  <si>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</si>
  <si>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</si>
  <si>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</si>
  <si>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</si>
  <si>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OPEN BASKETS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</si>
  <si>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</si>
  <si>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</si>
  <si>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</si>
  <si>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</si>
  <si>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</si>
  <si>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</si>
  <si>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</si>
  <si>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</si>
  <si>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</si>
  <si>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</si>
  <si>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</si>
  <si>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&lt;0.002 mm (2 um)</t>
  </si>
  <si>
    <t>Fine Sand (%)</t>
  </si>
  <si>
    <t>Silt (%)</t>
  </si>
  <si>
    <t>Clay (%)</t>
  </si>
  <si>
    <t>0.06 mm - 0.5 mm  (60-500 um)</t>
  </si>
  <si>
    <t>0.002 mm - 0.06 mm          (2-60 um)</t>
  </si>
  <si>
    <t xml:space="preserve">Sieved </t>
  </si>
  <si>
    <t>Coarse Sand (g)</t>
  </si>
  <si>
    <t>Fine Sand (g)</t>
  </si>
  <si>
    <t>Silt (g)</t>
  </si>
  <si>
    <t>Clay (g)</t>
  </si>
  <si>
    <t>Sieved FS (g)</t>
  </si>
  <si>
    <t>LISST FS (g)</t>
  </si>
  <si>
    <t>Sieve Size (mm)</t>
  </si>
  <si>
    <t>Weight (g)</t>
  </si>
  <si>
    <t>Percent Retained (%)</t>
  </si>
  <si>
    <t>Cumulative Retained (%)</t>
  </si>
  <si>
    <t>Percent Passing (%)</t>
  </si>
  <si>
    <t>pan</t>
  </si>
  <si>
    <t>h</t>
  </si>
  <si>
    <t>Coarse Sand (0.2-2 mm)</t>
  </si>
  <si>
    <t>Fine Sand (0.02-0.2 mm)</t>
  </si>
  <si>
    <t>Silt (0.002-0.02 mm)</t>
  </si>
  <si>
    <t>Clay (&lt;0.002 mm)</t>
  </si>
  <si>
    <t>pair</t>
  </si>
  <si>
    <t>Δ sed weight (g)</t>
  </si>
  <si>
    <t xml:space="preserve">Δ sed * 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</si>
  <si>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</si>
  <si>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</si>
  <si>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</si>
  <si>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</si>
  <si>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</si>
  <si>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</si>
  <si>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</si>
  <si>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</si>
  <si>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</si>
  <si>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</si>
  <si>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</si>
  <si>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CS Δ sed (g)</t>
  </si>
  <si>
    <t>FS Δ sed (g)</t>
  </si>
  <si>
    <t>Silt Δ sed (g)</t>
  </si>
  <si>
    <t>Clay Δ sed (g)</t>
  </si>
  <si>
    <t>SPRING 2023 WEIGHTS</t>
  </si>
  <si>
    <t>c</t>
  </si>
  <si>
    <t>SPRING 2023 - NORMALIZE USING CLOSED BASKET WEIGHTS</t>
  </si>
  <si>
    <t>Closed CS (g)</t>
  </si>
  <si>
    <t>Closed FS (g)</t>
  </si>
  <si>
    <t>Closed Silt (g)</t>
  </si>
  <si>
    <t>Closed Clay (g)</t>
  </si>
  <si>
    <t>Δ sed</t>
  </si>
  <si>
    <t>closed weight</t>
  </si>
  <si>
    <t>SPRING 2023 - original ranges (</t>
  </si>
  <si>
    <t>Finer than 0.3 mm</t>
  </si>
  <si>
    <t>LISST mix (g)</t>
  </si>
  <si>
    <t>SUMMER 2023 - NORMALIZE USING CLOSED BASKET WEIGHTS- OUTLIER</t>
  </si>
  <si>
    <t>SUMMER 2023 - NORMALIZE USING CLOSED BASKET WEIGHTS- NO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</si>
</sst>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b/>
      <sz val="11"/>
      <name val="Aptos Narrow"/>
      <family val="2"/>
      <scheme val="minor"/>
    </font>
    <font>
      <sz val="11"/>
      <color rgb="FFFFFFFF"/>
      <name val="Calibri"/>
      <family val="2"/>
    </font>
    <font>
      <sz val="11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7E6E6"/>
        <bgColor rgb="FF000000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5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horizontal="center"/>
    </xf>
    <xf numFmtId="164" fontId="3" fillId="8" borderId="2" xfId="0" applyNumberFormat="1" applyFont="1" applyFill="1" applyBorder="1" applyAlignment="1">
      <alignment horizontal="center"/>
    </xf>
    <xf numFmtId="164" fontId="3" fillId="9" borderId="2" xfId="0" applyNumberFormat="1" applyFont="1" applyFill="1" applyBorder="1" applyAlignment="1">
      <alignment horizontal="center"/>
    </xf>
    <xf numFmtId="164" fontId="3" fillId="10" borderId="2" xfId="0" applyNumberFormat="1" applyFont="1" applyFill="1" applyBorder="1" applyAlignment="1">
      <alignment horizontal="center"/>
    </xf>
    <xf numFmtId="164" fontId="3" fillId="11" borderId="2" xfId="0" applyNumberFormat="1" applyFont="1" applyFill="1" applyBorder="1" applyAlignment="1">
      <alignment horizontal="center"/>
    </xf>
    <xf numFmtId="164" fontId="3" fillId="12" borderId="2" xfId="0" applyNumberFormat="1" applyFont="1" applyFill="1" applyBorder="1" applyAlignment="1">
      <alignment horizontal="center"/>
    </xf>
    <xf numFmtId="164" fontId="3" fillId="13" borderId="2" xfId="0" applyNumberFormat="1" applyFont="1" applyFill="1" applyBorder="1" applyAlignment="1">
      <alignment horizontal="center"/>
    </xf>
    <xf numFmtId="164" fontId="3" fillId="1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8" borderId="0" xfId="0" applyNumberFormat="1" applyFon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4" fontId="3" fillId="12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164" fontId="3" fillId="6" borderId="7" xfId="0" applyNumberFormat="1" applyFont="1" applyFill="1" applyBorder="1" applyAlignment="1">
      <alignment horizontal="center"/>
    </xf>
    <xf numFmtId="164" fontId="3" fillId="7" borderId="7" xfId="0" applyNumberFormat="1" applyFont="1" applyFill="1" applyBorder="1" applyAlignment="1">
      <alignment horizontal="center"/>
    </xf>
    <xf numFmtId="164" fontId="3" fillId="8" borderId="7" xfId="0" applyNumberFormat="1" applyFont="1" applyFill="1" applyBorder="1" applyAlignment="1">
      <alignment horizontal="center"/>
    </xf>
    <xf numFmtId="164" fontId="3" fillId="9" borderId="7" xfId="0" applyNumberFormat="1" applyFont="1" applyFill="1" applyBorder="1" applyAlignment="1">
      <alignment horizontal="center"/>
    </xf>
    <xf numFmtId="164" fontId="3" fillId="10" borderId="7" xfId="0" applyNumberFormat="1" applyFont="1" applyFill="1" applyBorder="1" applyAlignment="1">
      <alignment horizontal="center"/>
    </xf>
    <xf numFmtId="164" fontId="3" fillId="11" borderId="7" xfId="0" applyNumberFormat="1" applyFont="1" applyFill="1" applyBorder="1" applyAlignment="1">
      <alignment horizontal="center"/>
    </xf>
    <xf numFmtId="164" fontId="3" fillId="12" borderId="7" xfId="0" applyNumberFormat="1" applyFont="1" applyFill="1" applyBorder="1" applyAlignment="1">
      <alignment horizontal="center"/>
    </xf>
    <xf numFmtId="164" fontId="3" fillId="13" borderId="7" xfId="0" applyNumberFormat="1" applyFont="1" applyFill="1" applyBorder="1" applyAlignment="1">
      <alignment horizontal="center"/>
    </xf>
    <xf numFmtId="164" fontId="3" fillId="12" borderId="8" xfId="0" applyNumberFormat="1" applyFon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1" fillId="15" borderId="11" xfId="0" applyFont="1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1" fillId="18" borderId="11" xfId="0" applyFont="1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1" fillId="16" borderId="11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165" fontId="3" fillId="21" borderId="11" xfId="0" applyNumberFormat="1" applyFont="1" applyFill="1" applyBorder="1" applyAlignment="1">
      <alignment horizontal="center"/>
    </xf>
    <xf numFmtId="165" fontId="3" fillId="22" borderId="11" xfId="0" applyNumberFormat="1" applyFont="1" applyFill="1" applyBorder="1" applyAlignment="1">
      <alignment horizontal="center"/>
    </xf>
    <xf numFmtId="165" fontId="3" fillId="23" borderId="11" xfId="0" applyNumberFormat="1" applyFont="1" applyFill="1" applyBorder="1" applyAlignment="1">
      <alignment horizontal="center"/>
    </xf>
    <xf numFmtId="165" fontId="3" fillId="24" borderId="11" xfId="0" applyNumberFormat="1" applyFont="1" applyFill="1" applyBorder="1" applyAlignment="1">
      <alignment horizontal="center"/>
    </xf>
    <xf numFmtId="165" fontId="3" fillId="25" borderId="11" xfId="0" applyNumberFormat="1" applyFont="1" applyFill="1" applyBorder="1" applyAlignment="1">
      <alignment horizontal="center"/>
    </xf>
    <xf numFmtId="165" fontId="3" fillId="21" borderId="9" xfId="0" applyNumberFormat="1" applyFont="1" applyFill="1" applyBorder="1" applyAlignment="1">
      <alignment horizontal="center"/>
    </xf>
    <xf numFmtId="165" fontId="3" fillId="22" borderId="9" xfId="0" applyNumberFormat="1" applyFont="1" applyFill="1" applyBorder="1" applyAlignment="1">
      <alignment horizontal="center"/>
    </xf>
    <xf numFmtId="165" fontId="3" fillId="23" borderId="9" xfId="0" applyNumberFormat="1" applyFont="1" applyFill="1" applyBorder="1" applyAlignment="1">
      <alignment horizontal="center"/>
    </xf>
    <xf numFmtId="165" fontId="3" fillId="24" borderId="9" xfId="0" applyNumberFormat="1" applyFont="1" applyFill="1" applyBorder="1" applyAlignment="1">
      <alignment horizontal="center"/>
    </xf>
    <xf numFmtId="165" fontId="3" fillId="25" borderId="9" xfId="0" applyNumberFormat="1" applyFont="1" applyFill="1" applyBorder="1" applyAlignment="1">
      <alignment horizontal="center"/>
    </xf>
    <xf numFmtId="165" fontId="3" fillId="26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14" borderId="11" xfId="0" applyNumberFormat="1" applyFill="1" applyBorder="1" applyAlignment="1">
      <alignment horizontal="center"/>
    </xf>
    <xf numFmtId="164" fontId="0" fillId="18" borderId="11" xfId="0" applyNumberFormat="1" applyFill="1" applyBorder="1" applyAlignment="1">
      <alignment horizontal="center"/>
    </xf>
    <xf numFmtId="2" fontId="3" fillId="21" borderId="11" xfId="0" applyNumberFormat="1" applyFont="1" applyFill="1" applyBorder="1" applyAlignment="1">
      <alignment horizontal="center"/>
    </xf>
    <xf numFmtId="165" fontId="3" fillId="27" borderId="11" xfId="0" applyNumberFormat="1" applyFont="1" applyFill="1" applyBorder="1" applyAlignment="1">
      <alignment horizontal="center"/>
    </xf>
    <xf numFmtId="0" fontId="1" fillId="28" borderId="11" xfId="0" applyFont="1" applyFill="1" applyBorder="1" applyAlignment="1">
      <alignment horizontal="center"/>
    </xf>
    <xf numFmtId="0" fontId="1" fillId="29" borderId="11" xfId="0" applyFont="1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28" borderId="19" xfId="0" applyFill="1" applyBorder="1" applyAlignment="1">
      <alignment horizontal="center"/>
    </xf>
    <xf numFmtId="0" fontId="0" fillId="28" borderId="20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1" fillId="16" borderId="27" xfId="0" applyFont="1" applyFill="1" applyBorder="1" applyAlignment="1">
      <alignment horizontal="center"/>
    </xf>
    <xf numFmtId="0" fontId="1" fillId="16" borderId="28" xfId="0" applyFont="1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17" borderId="21" xfId="0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17" borderId="18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1" fillId="17" borderId="28" xfId="0" applyFont="1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18" borderId="22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1" fillId="18" borderId="27" xfId="0" applyFont="1" applyFill="1" applyBorder="1" applyAlignment="1">
      <alignment horizontal="center"/>
    </xf>
    <xf numFmtId="0" fontId="1" fillId="18" borderId="28" xfId="0" applyFont="1" applyFill="1" applyBorder="1" applyAlignment="1">
      <alignment horizontal="center"/>
    </xf>
    <xf numFmtId="0" fontId="0" fillId="18" borderId="29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24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0" fontId="1" fillId="19" borderId="27" xfId="0" applyFont="1" applyFill="1" applyBorder="1" applyAlignment="1">
      <alignment horizontal="center"/>
    </xf>
    <xf numFmtId="0" fontId="1" fillId="19" borderId="28" xfId="0" applyFont="1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0" fillId="19" borderId="24" xfId="0" applyFill="1" applyBorder="1" applyAlignment="1">
      <alignment horizontal="center"/>
    </xf>
    <xf numFmtId="0" fontId="0" fillId="20" borderId="21" xfId="0" applyFill="1" applyBorder="1" applyAlignment="1">
      <alignment horizontal="center"/>
    </xf>
    <xf numFmtId="0" fontId="0" fillId="20" borderId="22" xfId="0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1" fillId="20" borderId="27" xfId="0" applyFont="1" applyFill="1" applyBorder="1" applyAlignment="1">
      <alignment horizontal="center"/>
    </xf>
    <xf numFmtId="0" fontId="1" fillId="20" borderId="28" xfId="0" applyFont="1" applyFill="1" applyBorder="1" applyAlignment="1">
      <alignment horizontal="center"/>
    </xf>
    <xf numFmtId="0" fontId="0" fillId="20" borderId="29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24" xfId="0" applyFill="1" applyBorder="1" applyAlignment="1">
      <alignment horizontal="center"/>
    </xf>
    <xf numFmtId="0" fontId="1" fillId="14" borderId="33" xfId="0" applyFont="1" applyFill="1" applyBorder="1" applyAlignment="1">
      <alignment horizontal="center"/>
    </xf>
    <xf numFmtId="0" fontId="1" fillId="14" borderId="34" xfId="0" applyFont="1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4" borderId="3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32" borderId="18" xfId="0" applyFill="1" applyBorder="1" applyAlignment="1">
      <alignment horizontal="center"/>
    </xf>
    <xf numFmtId="0" fontId="0" fillId="32" borderId="19" xfId="0" applyFill="1" applyBorder="1" applyAlignment="1">
      <alignment horizontal="center"/>
    </xf>
    <xf numFmtId="0" fontId="0" fillId="32" borderId="20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0" fillId="16" borderId="26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23" xfId="0" applyFill="1" applyBorder="1" applyAlignment="1">
      <alignment horizontal="center"/>
    </xf>
    <xf numFmtId="0" fontId="1" fillId="16" borderId="33" xfId="0" applyFont="1" applyFill="1" applyBorder="1" applyAlignment="1">
      <alignment horizontal="center"/>
    </xf>
    <xf numFmtId="0" fontId="1" fillId="16" borderId="34" xfId="0" applyFont="1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17" borderId="37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18" borderId="37" xfId="0" applyFill="1" applyBorder="1" applyAlignment="1">
      <alignment horizontal="center"/>
    </xf>
    <xf numFmtId="0" fontId="0" fillId="18" borderId="25" xfId="0" applyFill="1" applyBorder="1" applyAlignment="1">
      <alignment horizontal="center"/>
    </xf>
    <xf numFmtId="0" fontId="0" fillId="18" borderId="26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0" fillId="37" borderId="18" xfId="0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0" fillId="37" borderId="20" xfId="0" applyFill="1" applyBorder="1" applyAlignment="1">
      <alignment horizontal="center"/>
    </xf>
    <xf numFmtId="0" fontId="0" fillId="19" borderId="37" xfId="0" applyFill="1" applyBorder="1" applyAlignment="1">
      <alignment horizontal="center"/>
    </xf>
    <xf numFmtId="0" fontId="0" fillId="19" borderId="25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19" borderId="17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39" borderId="18" xfId="0" applyFill="1" applyBorder="1" applyAlignment="1">
      <alignment horizontal="center"/>
    </xf>
    <xf numFmtId="0" fontId="0" fillId="39" borderId="19" xfId="0" applyFill="1" applyBorder="1" applyAlignment="1">
      <alignment horizontal="center"/>
    </xf>
    <xf numFmtId="0" fontId="0" fillId="39" borderId="20" xfId="0" applyFill="1" applyBorder="1" applyAlignment="1">
      <alignment horizontal="center"/>
    </xf>
    <xf numFmtId="0" fontId="0" fillId="20" borderId="37" xfId="0" applyFill="1" applyBorder="1" applyAlignment="1">
      <alignment horizontal="center"/>
    </xf>
    <xf numFmtId="0" fontId="0" fillId="20" borderId="25" xfId="0" applyFill="1" applyBorder="1" applyAlignment="1">
      <alignment horizontal="center"/>
    </xf>
    <xf numFmtId="0" fontId="0" fillId="20" borderId="26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0" fillId="20" borderId="16" xfId="0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0" fillId="20" borderId="23" xfId="0" applyFill="1" applyBorder="1" applyAlignment="1">
      <alignment horizontal="center"/>
    </xf>
    <xf numFmtId="2" fontId="3" fillId="21" borderId="12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40" borderId="11" xfId="0" applyFont="1" applyFill="1" applyBorder="1" applyAlignment="1">
      <alignment horizontal="center"/>
    </xf>
    <xf numFmtId="0" fontId="0" fillId="41" borderId="11" xfId="0" applyFill="1" applyBorder="1" applyAlignment="1">
      <alignment horizontal="center"/>
    </xf>
    <xf numFmtId="0" fontId="3" fillId="21" borderId="11" xfId="0" applyFont="1" applyFill="1" applyBorder="1" applyAlignment="1">
      <alignment horizontal="center"/>
    </xf>
    <xf numFmtId="0" fontId="3" fillId="42" borderId="11" xfId="0" applyFont="1" applyFill="1" applyBorder="1" applyAlignment="1">
      <alignment horizontal="center"/>
    </xf>
    <xf numFmtId="164" fontId="0" fillId="41" borderId="11" xfId="0" applyNumberFormat="1" applyFill="1" applyBorder="1" applyAlignment="1">
      <alignment horizontal="center"/>
    </xf>
    <xf numFmtId="164" fontId="0" fillId="16" borderId="11" xfId="0" applyNumberFormat="1" applyFill="1" applyBorder="1" applyAlignment="1">
      <alignment horizontal="center"/>
    </xf>
    <xf numFmtId="0" fontId="3" fillId="23" borderId="11" xfId="0" applyFont="1" applyFill="1" applyBorder="1" applyAlignment="1">
      <alignment horizontal="center"/>
    </xf>
    <xf numFmtId="164" fontId="0" fillId="17" borderId="11" xfId="0" applyNumberFormat="1" applyFill="1" applyBorder="1" applyAlignment="1">
      <alignment horizontal="center"/>
    </xf>
    <xf numFmtId="0" fontId="3" fillId="24" borderId="11" xfId="0" applyFont="1" applyFill="1" applyBorder="1" applyAlignment="1">
      <alignment horizontal="center"/>
    </xf>
    <xf numFmtId="0" fontId="3" fillId="25" borderId="11" xfId="0" applyFont="1" applyFill="1" applyBorder="1" applyAlignment="1">
      <alignment horizontal="center"/>
    </xf>
    <xf numFmtId="164" fontId="0" fillId="19" borderId="11" xfId="0" applyNumberFormat="1" applyFill="1" applyBorder="1" applyAlignment="1">
      <alignment horizontal="center"/>
    </xf>
    <xf numFmtId="0" fontId="3" fillId="22" borderId="11" xfId="0" applyFont="1" applyFill="1" applyBorder="1" applyAlignment="1">
      <alignment horizontal="center"/>
    </xf>
    <xf numFmtId="164" fontId="0" fillId="20" borderId="11" xfId="0" applyNumberForma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41" borderId="9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14" borderId="21" xfId="0" applyNumberFormat="1" applyFill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3" fillId="26" borderId="14" xfId="0" applyFont="1" applyFill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6" fontId="0" fillId="14" borderId="21" xfId="0" applyNumberFormat="1" applyFill="1" applyBorder="1" applyAlignment="1">
      <alignment horizontal="center"/>
    </xf>
    <xf numFmtId="164" fontId="0" fillId="20" borderId="14" xfId="0" applyNumberFormat="1" applyFill="1" applyBorder="1" applyAlignment="1">
      <alignment horizontal="center"/>
    </xf>
    <xf numFmtId="0" fontId="0" fillId="0" borderId="12" xfId="0" applyBorder="1"/>
    <xf numFmtId="0" fontId="6" fillId="0" borderId="12" xfId="0" applyFont="1" applyBorder="1" applyAlignment="1">
      <alignment horizontal="center"/>
    </xf>
    <xf numFmtId="164" fontId="0" fillId="14" borderId="12" xfId="0" applyNumberFormat="1" applyFill="1" applyBorder="1" applyAlignment="1">
      <alignment horizontal="center"/>
    </xf>
    <xf numFmtId="164" fontId="0" fillId="16" borderId="12" xfId="0" applyNumberFormat="1" applyFill="1" applyBorder="1" applyAlignment="1">
      <alignment horizontal="center"/>
    </xf>
    <xf numFmtId="164" fontId="0" fillId="17" borderId="12" xfId="0" applyNumberFormat="1" applyFill="1" applyBorder="1" applyAlignment="1">
      <alignment horizontal="center"/>
    </xf>
    <xf numFmtId="164" fontId="0" fillId="18" borderId="12" xfId="0" applyNumberFormat="1" applyFill="1" applyBorder="1" applyAlignment="1">
      <alignment horizontal="center"/>
    </xf>
    <xf numFmtId="164" fontId="0" fillId="19" borderId="12" xfId="0" applyNumberFormat="1" applyFill="1" applyBorder="1" applyAlignment="1">
      <alignment horizontal="center"/>
    </xf>
    <xf numFmtId="164" fontId="0" fillId="20" borderId="12" xfId="0" applyNumberFormat="1" applyFill="1" applyBorder="1" applyAlignment="1">
      <alignment horizontal="center"/>
    </xf>
    <xf numFmtId="166" fontId="3" fillId="21" borderId="11" xfId="0" applyNumberFormat="1" applyFont="1" applyFill="1" applyBorder="1" applyAlignment="1">
      <alignment horizontal="center"/>
    </xf>
    <xf numFmtId="166" fontId="3" fillId="42" borderId="11" xfId="0" applyNumberFormat="1" applyFont="1" applyFill="1" applyBorder="1" applyAlignment="1">
      <alignment horizontal="center"/>
    </xf>
    <xf numFmtId="166" fontId="3" fillId="23" borderId="11" xfId="0" applyNumberFormat="1" applyFont="1" applyFill="1" applyBorder="1" applyAlignment="1">
      <alignment horizontal="center"/>
    </xf>
    <xf numFmtId="166" fontId="3" fillId="24" borderId="11" xfId="0" applyNumberFormat="1" applyFont="1" applyFill="1" applyBorder="1" applyAlignment="1">
      <alignment horizontal="center"/>
    </xf>
    <xf numFmtId="166" fontId="3" fillId="25" borderId="11" xfId="0" applyNumberFormat="1" applyFont="1" applyFill="1" applyBorder="1" applyAlignment="1">
      <alignment horizontal="center"/>
    </xf>
    <xf numFmtId="166" fontId="3" fillId="22" borderId="11" xfId="0" applyNumberFormat="1" applyFont="1" applyFill="1" applyBorder="1" applyAlignment="1">
      <alignment horizontal="center"/>
    </xf>
    <xf numFmtId="166" fontId="3" fillId="26" borderId="14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3" fillId="40" borderId="11" xfId="0" applyNumberFormat="1" applyFont="1" applyFill="1" applyBorder="1" applyAlignment="1">
      <alignment horizontal="center"/>
    </xf>
    <xf numFmtId="2" fontId="0" fillId="14" borderId="2" xfId="0" applyNumberFormat="1" applyFill="1" applyBorder="1" applyAlignment="1">
      <alignment horizontal="center"/>
    </xf>
    <xf numFmtId="2" fontId="0" fillId="14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164" fontId="0" fillId="14" borderId="5" xfId="0" applyNumberFormat="1" applyFill="1" applyBorder="1" applyAlignment="1">
      <alignment horizontal="center"/>
    </xf>
    <xf numFmtId="2" fontId="0" fillId="14" borderId="7" xfId="0" applyNumberFormat="1" applyFill="1" applyBorder="1" applyAlignment="1">
      <alignment horizontal="center"/>
    </xf>
    <xf numFmtId="164" fontId="0" fillId="14" borderId="7" xfId="0" applyNumberFormat="1" applyFill="1" applyBorder="1" applyAlignment="1">
      <alignment horizontal="center"/>
    </xf>
    <xf numFmtId="164" fontId="0" fillId="14" borderId="8" xfId="0" applyNumberFormat="1" applyFill="1" applyBorder="1" applyAlignment="1">
      <alignment horizontal="center"/>
    </xf>
    <xf numFmtId="164" fontId="0" fillId="14" borderId="2" xfId="0" applyNumberFormat="1" applyFill="1" applyBorder="1" applyAlignment="1">
      <alignment horizontal="center"/>
    </xf>
    <xf numFmtId="164" fontId="0" fillId="14" borderId="3" xfId="0" applyNumberFormat="1" applyFill="1" applyBorder="1" applyAlignment="1">
      <alignment horizontal="center"/>
    </xf>
    <xf numFmtId="165" fontId="0" fillId="14" borderId="7" xfId="0" applyNumberFormat="1" applyFill="1" applyBorder="1" applyAlignment="1">
      <alignment horizontal="center"/>
    </xf>
    <xf numFmtId="165" fontId="0" fillId="14" borderId="2" xfId="0" applyNumberFormat="1" applyFill="1" applyBorder="1" applyAlignment="1">
      <alignment horizontal="center"/>
    </xf>
    <xf numFmtId="2" fontId="0" fillId="14" borderId="25" xfId="0" applyNumberFormat="1" applyFill="1" applyBorder="1" applyAlignment="1">
      <alignment horizontal="center"/>
    </xf>
    <xf numFmtId="164" fontId="0" fillId="14" borderId="25" xfId="0" applyNumberFormat="1" applyFill="1" applyBorder="1" applyAlignment="1">
      <alignment horizontal="center"/>
    </xf>
    <xf numFmtId="164" fontId="0" fillId="14" borderId="26" xfId="0" applyNumberFormat="1" applyFill="1" applyBorder="1" applyAlignment="1">
      <alignment horizontal="center"/>
    </xf>
    <xf numFmtId="165" fontId="0" fillId="14" borderId="36" xfId="0" applyNumberFormat="1" applyFill="1" applyBorder="1" applyAlignment="1">
      <alignment horizontal="center"/>
    </xf>
    <xf numFmtId="2" fontId="1" fillId="14" borderId="34" xfId="0" applyNumberFormat="1" applyFont="1" applyFill="1" applyBorder="1" applyAlignment="1">
      <alignment horizontal="center"/>
    </xf>
    <xf numFmtId="164" fontId="0" fillId="14" borderId="35" xfId="0" applyNumberFormat="1" applyFill="1" applyBorder="1" applyAlignment="1">
      <alignment horizontal="center"/>
    </xf>
    <xf numFmtId="2" fontId="0" fillId="16" borderId="16" xfId="0" applyNumberFormat="1" applyFill="1" applyBorder="1" applyAlignment="1">
      <alignment horizontal="center"/>
    </xf>
    <xf numFmtId="2" fontId="0" fillId="16" borderId="11" xfId="0" applyNumberFormat="1" applyFill="1" applyBorder="1" applyAlignment="1">
      <alignment horizontal="center"/>
    </xf>
    <xf numFmtId="164" fontId="0" fillId="16" borderId="22" xfId="0" applyNumberFormat="1" applyFill="1" applyBorder="1" applyAlignment="1">
      <alignment horizontal="center"/>
    </xf>
    <xf numFmtId="2" fontId="0" fillId="16" borderId="14" xfId="0" applyNumberFormat="1" applyFill="1" applyBorder="1" applyAlignment="1">
      <alignment horizontal="center"/>
    </xf>
    <xf numFmtId="164" fontId="0" fillId="16" borderId="14" xfId="0" applyNumberFormat="1" applyFill="1" applyBorder="1" applyAlignment="1">
      <alignment horizontal="center"/>
    </xf>
    <xf numFmtId="164" fontId="0" fillId="16" borderId="24" xfId="0" applyNumberFormat="1" applyFill="1" applyBorder="1" applyAlignment="1">
      <alignment horizontal="center"/>
    </xf>
    <xf numFmtId="164" fontId="0" fillId="16" borderId="16" xfId="0" applyNumberFormat="1" applyFill="1" applyBorder="1" applyAlignment="1">
      <alignment horizontal="center"/>
    </xf>
    <xf numFmtId="164" fontId="0" fillId="16" borderId="17" xfId="0" applyNumberFormat="1" applyFill="1" applyBorder="1" applyAlignment="1">
      <alignment horizontal="center"/>
    </xf>
    <xf numFmtId="2" fontId="1" fillId="16" borderId="34" xfId="0" applyNumberFormat="1" applyFont="1" applyFill="1" applyBorder="1" applyAlignment="1">
      <alignment horizontal="center"/>
    </xf>
    <xf numFmtId="164" fontId="0" fillId="17" borderId="22" xfId="0" applyNumberFormat="1" applyFill="1" applyBorder="1" applyAlignment="1">
      <alignment horizontal="center"/>
    </xf>
    <xf numFmtId="2" fontId="0" fillId="17" borderId="14" xfId="0" applyNumberFormat="1" applyFill="1" applyBorder="1" applyAlignment="1">
      <alignment horizontal="center"/>
    </xf>
    <xf numFmtId="164" fontId="0" fillId="17" borderId="14" xfId="0" applyNumberFormat="1" applyFill="1" applyBorder="1" applyAlignment="1">
      <alignment horizontal="center"/>
    </xf>
    <xf numFmtId="164" fontId="0" fillId="17" borderId="24" xfId="0" applyNumberFormat="1" applyFill="1" applyBorder="1" applyAlignment="1">
      <alignment horizontal="center"/>
    </xf>
    <xf numFmtId="2" fontId="0" fillId="17" borderId="16" xfId="0" applyNumberFormat="1" applyFill="1" applyBorder="1" applyAlignment="1">
      <alignment horizontal="center"/>
    </xf>
    <xf numFmtId="164" fontId="0" fillId="17" borderId="16" xfId="0" applyNumberFormat="1" applyFill="1" applyBorder="1" applyAlignment="1">
      <alignment horizontal="center"/>
    </xf>
    <xf numFmtId="164" fontId="0" fillId="17" borderId="17" xfId="0" applyNumberFormat="1" applyFill="1" applyBorder="1" applyAlignment="1">
      <alignment horizontal="center"/>
    </xf>
    <xf numFmtId="2" fontId="0" fillId="17" borderId="11" xfId="0" applyNumberFormat="1" applyFill="1" applyBorder="1" applyAlignment="1">
      <alignment horizontal="center"/>
    </xf>
    <xf numFmtId="165" fontId="0" fillId="17" borderId="14" xfId="0" applyNumberFormat="1" applyFill="1" applyBorder="1" applyAlignment="1">
      <alignment horizontal="center"/>
    </xf>
    <xf numFmtId="2" fontId="0" fillId="17" borderId="25" xfId="0" applyNumberFormat="1" applyFill="1" applyBorder="1" applyAlignment="1">
      <alignment horizontal="center"/>
    </xf>
    <xf numFmtId="164" fontId="0" fillId="17" borderId="25" xfId="0" applyNumberFormat="1" applyFill="1" applyBorder="1" applyAlignment="1">
      <alignment horizontal="center"/>
    </xf>
    <xf numFmtId="164" fontId="0" fillId="17" borderId="26" xfId="0" applyNumberFormat="1" applyFill="1" applyBorder="1" applyAlignment="1">
      <alignment horizontal="center"/>
    </xf>
    <xf numFmtId="165" fontId="0" fillId="17" borderId="25" xfId="0" applyNumberFormat="1" applyFill="1" applyBorder="1" applyAlignment="1">
      <alignment horizontal="center"/>
    </xf>
    <xf numFmtId="2" fontId="0" fillId="17" borderId="19" xfId="0" applyNumberFormat="1" applyFill="1" applyBorder="1" applyAlignment="1">
      <alignment horizontal="center"/>
    </xf>
    <xf numFmtId="2" fontId="1" fillId="17" borderId="28" xfId="0" applyNumberFormat="1" applyFont="1" applyFill="1" applyBorder="1" applyAlignment="1">
      <alignment horizontal="center"/>
    </xf>
    <xf numFmtId="164" fontId="0" fillId="17" borderId="29" xfId="0" applyNumberFormat="1" applyFill="1" applyBorder="1" applyAlignment="1">
      <alignment horizontal="center"/>
    </xf>
    <xf numFmtId="2" fontId="0" fillId="18" borderId="16" xfId="0" applyNumberFormat="1" applyFill="1" applyBorder="1" applyAlignment="1">
      <alignment horizontal="center"/>
    </xf>
    <xf numFmtId="164" fontId="0" fillId="18" borderId="22" xfId="0" applyNumberFormat="1" applyFill="1" applyBorder="1" applyAlignment="1">
      <alignment horizontal="center"/>
    </xf>
    <xf numFmtId="2" fontId="0" fillId="18" borderId="11" xfId="0" applyNumberFormat="1" applyFill="1" applyBorder="1" applyAlignment="1">
      <alignment horizontal="center"/>
    </xf>
    <xf numFmtId="164" fontId="0" fillId="18" borderId="14" xfId="0" applyNumberFormat="1" applyFill="1" applyBorder="1" applyAlignment="1">
      <alignment horizontal="center"/>
    </xf>
    <xf numFmtId="164" fontId="0" fillId="18" borderId="24" xfId="0" applyNumberFormat="1" applyFill="1" applyBorder="1" applyAlignment="1">
      <alignment horizontal="center"/>
    </xf>
    <xf numFmtId="2" fontId="0" fillId="18" borderId="14" xfId="0" applyNumberFormat="1" applyFill="1" applyBorder="1" applyAlignment="1">
      <alignment horizontal="center"/>
    </xf>
    <xf numFmtId="164" fontId="0" fillId="18" borderId="16" xfId="0" applyNumberFormat="1" applyFill="1" applyBorder="1" applyAlignment="1">
      <alignment horizontal="center"/>
    </xf>
    <xf numFmtId="164" fontId="0" fillId="18" borderId="17" xfId="0" applyNumberFormat="1" applyFill="1" applyBorder="1" applyAlignment="1">
      <alignment horizontal="center"/>
    </xf>
    <xf numFmtId="165" fontId="0" fillId="18" borderId="14" xfId="0" applyNumberFormat="1" applyFill="1" applyBorder="1" applyAlignment="1">
      <alignment horizontal="center"/>
    </xf>
    <xf numFmtId="164" fontId="0" fillId="18" borderId="25" xfId="0" applyNumberFormat="1" applyFill="1" applyBorder="1" applyAlignment="1">
      <alignment horizontal="center"/>
    </xf>
    <xf numFmtId="164" fontId="0" fillId="18" borderId="26" xfId="0" applyNumberFormat="1" applyFill="1" applyBorder="1" applyAlignment="1">
      <alignment horizontal="center"/>
    </xf>
    <xf numFmtId="2" fontId="0" fillId="18" borderId="25" xfId="0" applyNumberFormat="1" applyFill="1" applyBorder="1" applyAlignment="1">
      <alignment horizontal="center"/>
    </xf>
    <xf numFmtId="165" fontId="0" fillId="18" borderId="25" xfId="0" applyNumberFormat="1" applyFill="1" applyBorder="1" applyAlignment="1">
      <alignment horizontal="center"/>
    </xf>
    <xf numFmtId="2" fontId="0" fillId="18" borderId="19" xfId="0" applyNumberFormat="1" applyFill="1" applyBorder="1" applyAlignment="1">
      <alignment horizontal="center"/>
    </xf>
    <xf numFmtId="2" fontId="1" fillId="18" borderId="28" xfId="0" applyNumberFormat="1" applyFont="1" applyFill="1" applyBorder="1" applyAlignment="1">
      <alignment horizontal="center"/>
    </xf>
    <xf numFmtId="164" fontId="0" fillId="18" borderId="29" xfId="0" applyNumberFormat="1" applyFill="1" applyBorder="1" applyAlignment="1">
      <alignment horizontal="center"/>
    </xf>
    <xf numFmtId="2" fontId="0" fillId="19" borderId="16" xfId="0" applyNumberFormat="1" applyFill="1" applyBorder="1" applyAlignment="1">
      <alignment horizontal="center"/>
    </xf>
    <xf numFmtId="164" fontId="0" fillId="19" borderId="22" xfId="0" applyNumberFormat="1" applyFill="1" applyBorder="1" applyAlignment="1">
      <alignment horizontal="center"/>
    </xf>
    <xf numFmtId="2" fontId="0" fillId="19" borderId="11" xfId="0" applyNumberFormat="1" applyFill="1" applyBorder="1" applyAlignment="1">
      <alignment horizontal="center"/>
    </xf>
    <xf numFmtId="164" fontId="0" fillId="19" borderId="14" xfId="0" applyNumberFormat="1" applyFill="1" applyBorder="1" applyAlignment="1">
      <alignment horizontal="center"/>
    </xf>
    <xf numFmtId="164" fontId="0" fillId="19" borderId="24" xfId="0" applyNumberFormat="1" applyFill="1" applyBorder="1" applyAlignment="1">
      <alignment horizontal="center"/>
    </xf>
    <xf numFmtId="2" fontId="0" fillId="19" borderId="14" xfId="0" applyNumberFormat="1" applyFill="1" applyBorder="1" applyAlignment="1">
      <alignment horizontal="center"/>
    </xf>
    <xf numFmtId="164" fontId="0" fillId="19" borderId="16" xfId="0" applyNumberFormat="1" applyFill="1" applyBorder="1" applyAlignment="1">
      <alignment horizontal="center"/>
    </xf>
    <xf numFmtId="164" fontId="0" fillId="19" borderId="17" xfId="0" applyNumberFormat="1" applyFill="1" applyBorder="1" applyAlignment="1">
      <alignment horizontal="center"/>
    </xf>
    <xf numFmtId="165" fontId="0" fillId="19" borderId="14" xfId="0" applyNumberFormat="1" applyFill="1" applyBorder="1" applyAlignment="1">
      <alignment horizontal="center"/>
    </xf>
    <xf numFmtId="164" fontId="0" fillId="19" borderId="25" xfId="0" applyNumberFormat="1" applyFill="1" applyBorder="1" applyAlignment="1">
      <alignment horizontal="center"/>
    </xf>
    <xf numFmtId="164" fontId="0" fillId="19" borderId="26" xfId="0" applyNumberFormat="1" applyFill="1" applyBorder="1" applyAlignment="1">
      <alignment horizontal="center"/>
    </xf>
    <xf numFmtId="2" fontId="0" fillId="19" borderId="25" xfId="0" applyNumberFormat="1" applyFill="1" applyBorder="1" applyAlignment="1">
      <alignment horizontal="center"/>
    </xf>
    <xf numFmtId="165" fontId="0" fillId="19" borderId="25" xfId="0" applyNumberFormat="1" applyFill="1" applyBorder="1" applyAlignment="1">
      <alignment horizontal="center"/>
    </xf>
    <xf numFmtId="2" fontId="0" fillId="19" borderId="19" xfId="0" applyNumberFormat="1" applyFill="1" applyBorder="1" applyAlignment="1">
      <alignment horizontal="center"/>
    </xf>
    <xf numFmtId="2" fontId="1" fillId="19" borderId="28" xfId="0" applyNumberFormat="1" applyFont="1" applyFill="1" applyBorder="1" applyAlignment="1">
      <alignment horizontal="center"/>
    </xf>
    <xf numFmtId="164" fontId="0" fillId="19" borderId="29" xfId="0" applyNumberFormat="1" applyFill="1" applyBorder="1" applyAlignment="1">
      <alignment horizontal="center"/>
    </xf>
    <xf numFmtId="165" fontId="0" fillId="16" borderId="14" xfId="0" applyNumberFormat="1" applyFill="1" applyBorder="1" applyAlignment="1">
      <alignment horizontal="center"/>
    </xf>
    <xf numFmtId="164" fontId="0" fillId="16" borderId="25" xfId="0" applyNumberFormat="1" applyFill="1" applyBorder="1" applyAlignment="1">
      <alignment horizontal="center"/>
    </xf>
    <xf numFmtId="164" fontId="0" fillId="16" borderId="26" xfId="0" applyNumberFormat="1" applyFill="1" applyBorder="1" applyAlignment="1">
      <alignment horizontal="center"/>
    </xf>
    <xf numFmtId="2" fontId="0" fillId="16" borderId="25" xfId="0" applyNumberFormat="1" applyFill="1" applyBorder="1" applyAlignment="1">
      <alignment horizontal="center"/>
    </xf>
    <xf numFmtId="165" fontId="0" fillId="16" borderId="25" xfId="0" applyNumberFormat="1" applyFill="1" applyBorder="1" applyAlignment="1">
      <alignment horizontal="center"/>
    </xf>
    <xf numFmtId="2" fontId="0" fillId="16" borderId="19" xfId="0" applyNumberFormat="1" applyFill="1" applyBorder="1" applyAlignment="1">
      <alignment horizontal="center"/>
    </xf>
    <xf numFmtId="2" fontId="1" fillId="16" borderId="28" xfId="0" applyNumberFormat="1" applyFont="1" applyFill="1" applyBorder="1" applyAlignment="1">
      <alignment horizontal="center"/>
    </xf>
    <xf numFmtId="164" fontId="0" fillId="16" borderId="29" xfId="0" applyNumberFormat="1" applyFill="1" applyBorder="1" applyAlignment="1">
      <alignment horizontal="center"/>
    </xf>
    <xf numFmtId="2" fontId="0" fillId="20" borderId="16" xfId="0" applyNumberFormat="1" applyFill="1" applyBorder="1" applyAlignment="1">
      <alignment horizontal="center"/>
    </xf>
    <xf numFmtId="164" fontId="0" fillId="20" borderId="22" xfId="0" applyNumberFormat="1" applyFill="1" applyBorder="1" applyAlignment="1">
      <alignment horizontal="center"/>
    </xf>
    <xf numFmtId="164" fontId="0" fillId="20" borderId="24" xfId="0" applyNumberFormat="1" applyFill="1" applyBorder="1" applyAlignment="1">
      <alignment horizontal="center"/>
    </xf>
    <xf numFmtId="164" fontId="0" fillId="20" borderId="16" xfId="0" applyNumberFormat="1" applyFill="1" applyBorder="1" applyAlignment="1">
      <alignment horizontal="center"/>
    </xf>
    <xf numFmtId="164" fontId="0" fillId="20" borderId="17" xfId="0" applyNumberFormat="1" applyFill="1" applyBorder="1" applyAlignment="1">
      <alignment horizontal="center"/>
    </xf>
    <xf numFmtId="2" fontId="0" fillId="20" borderId="11" xfId="0" applyNumberFormat="1" applyFill="1" applyBorder="1" applyAlignment="1">
      <alignment horizontal="center"/>
    </xf>
    <xf numFmtId="2" fontId="0" fillId="20" borderId="14" xfId="0" applyNumberFormat="1" applyFill="1" applyBorder="1" applyAlignment="1">
      <alignment horizontal="center"/>
    </xf>
    <xf numFmtId="165" fontId="0" fillId="20" borderId="14" xfId="0" applyNumberFormat="1" applyFill="1" applyBorder="1" applyAlignment="1">
      <alignment horizontal="center"/>
    </xf>
    <xf numFmtId="164" fontId="0" fillId="20" borderId="25" xfId="0" applyNumberFormat="1" applyFill="1" applyBorder="1" applyAlignment="1">
      <alignment horizontal="center"/>
    </xf>
    <xf numFmtId="164" fontId="0" fillId="20" borderId="26" xfId="0" applyNumberFormat="1" applyFill="1" applyBorder="1" applyAlignment="1">
      <alignment horizontal="center"/>
    </xf>
    <xf numFmtId="2" fontId="0" fillId="20" borderId="25" xfId="0" applyNumberFormat="1" applyFill="1" applyBorder="1" applyAlignment="1">
      <alignment horizontal="center"/>
    </xf>
    <xf numFmtId="165" fontId="0" fillId="20" borderId="25" xfId="0" applyNumberFormat="1" applyFill="1" applyBorder="1" applyAlignment="1">
      <alignment horizontal="center"/>
    </xf>
    <xf numFmtId="164" fontId="0" fillId="20" borderId="19" xfId="0" applyNumberFormat="1" applyFill="1" applyBorder="1" applyAlignment="1">
      <alignment horizontal="center"/>
    </xf>
    <xf numFmtId="2" fontId="0" fillId="20" borderId="19" xfId="0" applyNumberFormat="1" applyFill="1" applyBorder="1" applyAlignment="1">
      <alignment horizontal="center"/>
    </xf>
    <xf numFmtId="2" fontId="1" fillId="20" borderId="28" xfId="0" applyNumberFormat="1" applyFont="1" applyFill="1" applyBorder="1" applyAlignment="1">
      <alignment horizontal="center"/>
    </xf>
    <xf numFmtId="164" fontId="0" fillId="20" borderId="29" xfId="0" applyNumberForma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2" borderId="7" xfId="0" applyNumberFormat="1" applyFont="1" applyFill="1" applyBorder="1" applyAlignment="1">
      <alignment horizontal="center"/>
    </xf>
    <xf numFmtId="165" fontId="3" fillId="3" borderId="7" xfId="0" applyNumberFormat="1" applyFont="1" applyFill="1" applyBorder="1" applyAlignment="1">
      <alignment horizontal="center"/>
    </xf>
    <xf numFmtId="165" fontId="3" fillId="11" borderId="2" xfId="0" applyNumberFormat="1" applyFont="1" applyFill="1" applyBorder="1" applyAlignment="1">
      <alignment horizontal="center"/>
    </xf>
    <xf numFmtId="165" fontId="3" fillId="10" borderId="2" xfId="0" applyNumberFormat="1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165" fontId="3" fillId="7" borderId="2" xfId="0" applyNumberFormat="1" applyFont="1" applyFill="1" applyBorder="1" applyAlignment="1">
      <alignment horizontal="center"/>
    </xf>
    <xf numFmtId="165" fontId="3" fillId="12" borderId="2" xfId="0" applyNumberFormat="1" applyFont="1" applyFill="1" applyBorder="1" applyAlignment="1">
      <alignment horizontal="center"/>
    </xf>
    <xf numFmtId="165" fontId="3" fillId="13" borderId="2" xfId="0" applyNumberFormat="1" applyFont="1" applyFill="1" applyBorder="1" applyAlignment="1">
      <alignment horizontal="center"/>
    </xf>
    <xf numFmtId="165" fontId="3" fillId="12" borderId="3" xfId="0" applyNumberFormat="1" applyFont="1" applyFill="1" applyBorder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5" fontId="3" fillId="12" borderId="5" xfId="0" applyNumberFormat="1" applyFont="1" applyFill="1" applyBorder="1" applyAlignment="1">
      <alignment horizontal="center"/>
    </xf>
    <xf numFmtId="165" fontId="3" fillId="11" borderId="7" xfId="0" applyNumberFormat="1" applyFont="1" applyFill="1" applyBorder="1" applyAlignment="1">
      <alignment horizontal="center"/>
    </xf>
    <xf numFmtId="165" fontId="3" fillId="10" borderId="7" xfId="0" applyNumberFormat="1" applyFont="1" applyFill="1" applyBorder="1" applyAlignment="1">
      <alignment horizontal="center"/>
    </xf>
    <xf numFmtId="165" fontId="3" fillId="6" borderId="7" xfId="0" applyNumberFormat="1" applyFont="1" applyFill="1" applyBorder="1" applyAlignment="1">
      <alignment horizontal="center"/>
    </xf>
    <xf numFmtId="165" fontId="3" fillId="7" borderId="7" xfId="0" applyNumberFormat="1" applyFont="1" applyFill="1" applyBorder="1" applyAlignment="1">
      <alignment horizontal="center"/>
    </xf>
    <xf numFmtId="165" fontId="3" fillId="12" borderId="7" xfId="0" applyNumberFormat="1" applyFont="1" applyFill="1" applyBorder="1" applyAlignment="1">
      <alignment horizontal="center"/>
    </xf>
    <xf numFmtId="165" fontId="3" fillId="13" borderId="7" xfId="0" applyNumberFormat="1" applyFont="1" applyFill="1" applyBorder="1" applyAlignment="1">
      <alignment horizontal="center"/>
    </xf>
    <xf numFmtId="165" fontId="3" fillId="12" borderId="8" xfId="0" applyNumberFormat="1" applyFont="1" applyFill="1" applyBorder="1" applyAlignment="1">
      <alignment horizontal="center"/>
    </xf>
    <xf numFmtId="164" fontId="3" fillId="43" borderId="11" xfId="0" applyNumberFormat="1" applyFont="1" applyFill="1" applyBorder="1" applyAlignment="1">
      <alignment horizontal="center"/>
    </xf>
    <xf numFmtId="164" fontId="3" fillId="44" borderId="11" xfId="0" applyNumberFormat="1" applyFont="1" applyFill="1" applyBorder="1" applyAlignment="1">
      <alignment horizontal="center"/>
    </xf>
    <xf numFmtId="164" fontId="3" fillId="45" borderId="11" xfId="0" applyNumberFormat="1" applyFont="1" applyFill="1" applyBorder="1" applyAlignment="1">
      <alignment horizontal="center"/>
    </xf>
    <xf numFmtId="164" fontId="3" fillId="46" borderId="11" xfId="0" applyNumberFormat="1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26" borderId="11" xfId="0" applyFont="1" applyFill="1" applyBorder="1" applyAlignment="1">
      <alignment horizontal="center"/>
    </xf>
    <xf numFmtId="165" fontId="8" fillId="47" borderId="11" xfId="0" applyNumberFormat="1" applyFont="1" applyFill="1" applyBorder="1" applyAlignment="1">
      <alignment horizontal="center"/>
    </xf>
    <xf numFmtId="0" fontId="6" fillId="21" borderId="11" xfId="0" applyFont="1" applyFill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6" fontId="8" fillId="47" borderId="11" xfId="0" applyNumberFormat="1" applyFont="1" applyFill="1" applyBorder="1" applyAlignment="1">
      <alignment horizontal="center"/>
    </xf>
    <xf numFmtId="164" fontId="3" fillId="21" borderId="11" xfId="0" applyNumberFormat="1" applyFont="1" applyFill="1" applyBorder="1" applyAlignment="1">
      <alignment horizontal="center"/>
    </xf>
    <xf numFmtId="165" fontId="9" fillId="48" borderId="11" xfId="0" applyNumberFormat="1" applyFont="1" applyFill="1" applyBorder="1" applyAlignment="1">
      <alignment horizontal="center"/>
    </xf>
    <xf numFmtId="0" fontId="6" fillId="42" borderId="11" xfId="0" applyFont="1" applyFill="1" applyBorder="1" applyAlignment="1">
      <alignment horizontal="center"/>
    </xf>
    <xf numFmtId="166" fontId="3" fillId="48" borderId="11" xfId="0" applyNumberFormat="1" applyFont="1" applyFill="1" applyBorder="1" applyAlignment="1">
      <alignment horizontal="center"/>
    </xf>
    <xf numFmtId="164" fontId="3" fillId="42" borderId="11" xfId="0" applyNumberFormat="1" applyFont="1" applyFill="1" applyBorder="1" applyAlignment="1">
      <alignment horizontal="center"/>
    </xf>
    <xf numFmtId="165" fontId="3" fillId="48" borderId="11" xfId="0" applyNumberFormat="1" applyFont="1" applyFill="1" applyBorder="1" applyAlignment="1">
      <alignment horizontal="center"/>
    </xf>
    <xf numFmtId="165" fontId="3" fillId="42" borderId="11" xfId="0" applyNumberFormat="1" applyFont="1" applyFill="1" applyBorder="1" applyAlignment="1">
      <alignment horizontal="center"/>
    </xf>
    <xf numFmtId="164" fontId="3" fillId="22" borderId="11" xfId="0" applyNumberFormat="1" applyFont="1" applyFill="1" applyBorder="1" applyAlignment="1">
      <alignment horizontal="center"/>
    </xf>
    <xf numFmtId="0" fontId="6" fillId="23" borderId="11" xfId="0" applyFont="1" applyFill="1" applyBorder="1" applyAlignment="1">
      <alignment horizontal="center"/>
    </xf>
    <xf numFmtId="164" fontId="3" fillId="23" borderId="11" xfId="0" applyNumberFormat="1" applyFont="1" applyFill="1" applyBorder="1" applyAlignment="1">
      <alignment horizontal="center"/>
    </xf>
    <xf numFmtId="0" fontId="6" fillId="24" borderId="11" xfId="0" applyFont="1" applyFill="1" applyBorder="1" applyAlignment="1">
      <alignment horizontal="center"/>
    </xf>
    <xf numFmtId="164" fontId="3" fillId="24" borderId="11" xfId="0" applyNumberFormat="1" applyFont="1" applyFill="1" applyBorder="1" applyAlignment="1">
      <alignment horizontal="center"/>
    </xf>
    <xf numFmtId="0" fontId="6" fillId="25" borderId="11" xfId="0" applyFont="1" applyFill="1" applyBorder="1" applyAlignment="1">
      <alignment horizontal="center"/>
    </xf>
    <xf numFmtId="164" fontId="3" fillId="25" borderId="11" xfId="0" applyNumberFormat="1" applyFont="1" applyFill="1" applyBorder="1" applyAlignment="1">
      <alignment horizontal="center"/>
    </xf>
    <xf numFmtId="0" fontId="3" fillId="49" borderId="11" xfId="0" applyFont="1" applyFill="1" applyBorder="1" applyAlignment="1">
      <alignment horizontal="center"/>
    </xf>
    <xf numFmtId="0" fontId="6" fillId="22" borderId="11" xfId="0" applyFont="1" applyFill="1" applyBorder="1" applyAlignment="1">
      <alignment horizontal="center"/>
    </xf>
    <xf numFmtId="164" fontId="3" fillId="49" borderId="11" xfId="0" applyNumberFormat="1" applyFont="1" applyFill="1" applyBorder="1" applyAlignment="1">
      <alignment horizontal="center"/>
    </xf>
    <xf numFmtId="165" fontId="3" fillId="49" borderId="11" xfId="0" applyNumberFormat="1" applyFont="1" applyFill="1" applyBorder="1" applyAlignment="1">
      <alignment horizontal="center"/>
    </xf>
    <xf numFmtId="0" fontId="6" fillId="26" borderId="11" xfId="0" applyFont="1" applyFill="1" applyBorder="1" applyAlignment="1">
      <alignment horizontal="center"/>
    </xf>
    <xf numFmtId="164" fontId="3" fillId="26" borderId="11" xfId="0" applyNumberFormat="1" applyFont="1" applyFill="1" applyBorder="1" applyAlignment="1">
      <alignment horizontal="center"/>
    </xf>
    <xf numFmtId="165" fontId="3" fillId="26" borderId="11" xfId="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21" borderId="9" xfId="0" applyFont="1" applyFill="1" applyBorder="1" applyAlignment="1">
      <alignment horizontal="center"/>
    </xf>
    <xf numFmtId="0" fontId="3" fillId="42" borderId="9" xfId="0" applyFont="1" applyFill="1" applyBorder="1" applyAlignment="1">
      <alignment horizontal="center"/>
    </xf>
    <xf numFmtId="0" fontId="3" fillId="23" borderId="9" xfId="0" applyFont="1" applyFill="1" applyBorder="1" applyAlignment="1">
      <alignment horizontal="center"/>
    </xf>
    <xf numFmtId="0" fontId="3" fillId="24" borderId="9" xfId="0" applyFont="1" applyFill="1" applyBorder="1" applyAlignment="1">
      <alignment horizontal="center"/>
    </xf>
    <xf numFmtId="0" fontId="3" fillId="25" borderId="9" xfId="0" applyFont="1" applyFill="1" applyBorder="1" applyAlignment="1">
      <alignment horizontal="center"/>
    </xf>
    <xf numFmtId="0" fontId="3" fillId="22" borderId="9" xfId="0" applyFont="1" applyFill="1" applyBorder="1" applyAlignment="1">
      <alignment horizontal="center"/>
    </xf>
    <xf numFmtId="0" fontId="3" fillId="26" borderId="38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3" fillId="21" borderId="12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1" fillId="28" borderId="13" xfId="0" applyFont="1" applyFill="1" applyBorder="1" applyAlignment="1">
      <alignment horizontal="center"/>
    </xf>
    <xf numFmtId="0" fontId="1" fillId="29" borderId="0" xfId="0" applyFont="1" applyFill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31" borderId="15" xfId="0" applyFill="1" applyBorder="1" applyAlignment="1">
      <alignment horizontal="center"/>
    </xf>
    <xf numFmtId="0" fontId="0" fillId="31" borderId="16" xfId="0" applyFill="1" applyBorder="1" applyAlignment="1">
      <alignment horizontal="center"/>
    </xf>
    <xf numFmtId="0" fontId="0" fillId="31" borderId="17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30" borderId="16" xfId="0" applyFill="1" applyBorder="1" applyAlignment="1">
      <alignment horizontal="center"/>
    </xf>
    <xf numFmtId="0" fontId="0" fillId="30" borderId="17" xfId="0" applyFill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29" borderId="15" xfId="0" applyFill="1" applyBorder="1" applyAlignment="1">
      <alignment horizontal="center"/>
    </xf>
    <xf numFmtId="0" fontId="0" fillId="29" borderId="16" xfId="0" applyFill="1" applyBorder="1" applyAlignment="1">
      <alignment horizontal="center"/>
    </xf>
    <xf numFmtId="0" fontId="0" fillId="29" borderId="17" xfId="0" applyFill="1" applyBorder="1" applyAlignment="1">
      <alignment horizontal="center"/>
    </xf>
    <xf numFmtId="0" fontId="0" fillId="29" borderId="30" xfId="0" applyFill="1" applyBorder="1" applyAlignment="1">
      <alignment horizontal="center"/>
    </xf>
    <xf numFmtId="0" fontId="0" fillId="29" borderId="31" xfId="0" applyFill="1" applyBorder="1" applyAlignment="1">
      <alignment horizontal="center"/>
    </xf>
    <xf numFmtId="0" fontId="0" fillId="29" borderId="32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30" xfId="0" applyFill="1" applyBorder="1" applyAlignment="1">
      <alignment horizontal="center"/>
    </xf>
    <xf numFmtId="0" fontId="0" fillId="36" borderId="31" xfId="0" applyFill="1" applyBorder="1" applyAlignment="1">
      <alignment horizontal="center"/>
    </xf>
    <xf numFmtId="0" fontId="0" fillId="36" borderId="32" xfId="0" applyFill="1" applyBorder="1" applyAlignment="1">
      <alignment horizontal="center"/>
    </xf>
    <xf numFmtId="0" fontId="0" fillId="31" borderId="30" xfId="0" applyFill="1" applyBorder="1" applyAlignment="1">
      <alignment horizontal="center"/>
    </xf>
    <xf numFmtId="0" fontId="0" fillId="31" borderId="31" xfId="0" applyFill="1" applyBorder="1" applyAlignment="1">
      <alignment horizontal="center"/>
    </xf>
    <xf numFmtId="0" fontId="0" fillId="31" borderId="32" xfId="0" applyFill="1" applyBorder="1" applyAlignment="1">
      <alignment horizontal="center"/>
    </xf>
    <xf numFmtId="0" fontId="0" fillId="38" borderId="15" xfId="0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8" borderId="17" xfId="0" applyFill="1" applyBorder="1" applyAlignment="1">
      <alignment horizontal="center"/>
    </xf>
    <xf numFmtId="0" fontId="0" fillId="38" borderId="30" xfId="0" applyFill="1" applyBorder="1" applyAlignment="1">
      <alignment horizontal="center"/>
    </xf>
    <xf numFmtId="0" fontId="0" fillId="38" borderId="31" xfId="0" applyFill="1" applyBorder="1" applyAlignment="1">
      <alignment horizontal="center"/>
    </xf>
    <xf numFmtId="0" fontId="0" fillId="38" borderId="32" xfId="0" applyFill="1" applyBorder="1" applyAlignment="1">
      <alignment horizontal="center"/>
    </xf>
    <xf numFmtId="0" fontId="0" fillId="30" borderId="30" xfId="0" applyFill="1" applyBorder="1" applyAlignment="1">
      <alignment horizontal="center"/>
    </xf>
    <xf numFmtId="0" fontId="0" fillId="30" borderId="31" xfId="0" applyFill="1" applyBorder="1" applyAlignment="1">
      <alignment horizontal="center"/>
    </xf>
    <xf numFmtId="0" fontId="0" fillId="30" borderId="32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38" xfId="0" applyNumberFormat="1" applyBorder="1" applyAlignment="1">
      <alignment horizontal="center"/>
    </xf>
    <xf numFmtId="164" fontId="3" fillId="40" borderId="11" xfId="0" applyNumberFormat="1" applyFont="1" applyFill="1" applyBorder="1" applyAlignment="1">
      <alignment horizontal="center"/>
    </xf>
    <xf numFmtId="2" fontId="3" fillId="21" borderId="25" xfId="0" applyNumberFormat="1" applyFont="1" applyFill="1" applyBorder="1" applyAlignment="1">
      <alignment horizontal="center"/>
    </xf>
    <xf numFmtId="2" fontId="3" fillId="22" borderId="11" xfId="0" applyNumberFormat="1" applyFont="1" applyFill="1" applyBorder="1" applyAlignment="1">
      <alignment horizontal="center"/>
    </xf>
    <xf numFmtId="0" fontId="9" fillId="24" borderId="11" xfId="0" applyFont="1" applyFill="1" applyBorder="1" applyAlignment="1">
      <alignment horizontal="center"/>
    </xf>
    <xf numFmtId="0" fontId="9" fillId="25" borderId="11" xfId="0" applyFont="1" applyFill="1" applyBorder="1" applyAlignment="1">
      <alignment horizontal="center"/>
    </xf>
    <xf numFmtId="0" fontId="9" fillId="49" borderId="11" xfId="0" applyFont="1" applyFill="1" applyBorder="1" applyAlignment="1">
      <alignment horizontal="center"/>
    </xf>
    <xf numFmtId="164" fontId="9" fillId="26" borderId="11" xfId="0" applyNumberFormat="1" applyFont="1" applyFill="1" applyBorder="1" applyAlignment="1">
      <alignment horizontal="center"/>
    </xf>
    <xf numFmtId="0" fontId="9" fillId="26" borderId="11" xfId="0" applyFont="1" applyFill="1" applyBorder="1" applyAlignment="1">
      <alignment horizontal="center"/>
    </xf>
    <xf numFmtId="2" fontId="3" fillId="23" borderId="11" xfId="0" applyNumberFormat="1" applyFont="1" applyFill="1" applyBorder="1" applyAlignment="1">
      <alignment horizontal="center"/>
    </xf>
    <xf numFmtId="2" fontId="3" fillId="24" borderId="11" xfId="0" applyNumberFormat="1" applyFont="1" applyFill="1" applyBorder="1" applyAlignment="1">
      <alignment horizontal="center"/>
    </xf>
    <xf numFmtId="2" fontId="3" fillId="25" borderId="11" xfId="0" applyNumberFormat="1" applyFont="1" applyFill="1" applyBorder="1" applyAlignment="1">
      <alignment horizontal="center"/>
    </xf>
    <xf numFmtId="2" fontId="3" fillId="49" borderId="11" xfId="0" applyNumberFormat="1" applyFont="1" applyFill="1" applyBorder="1" applyAlignment="1">
      <alignment horizontal="center"/>
    </xf>
    <xf numFmtId="2" fontId="3" fillId="26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Fine Sand Sieved v/s LISST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998873954799472"/>
                  <c:y val="0.2401991526490388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'Spring Weights'!$AB$34:$AB$45</c:f>
              <c:numCache>
                <c:formatCode>0.000</c:formatCode>
                <c:ptCount val="12"/>
                <c:pt idx="0">
                  <c:v>1.2422932145826477</c:v>
                </c:pt>
                <c:pt idx="1">
                  <c:v>0.8355531309347678</c:v>
                </c:pt>
                <c:pt idx="2">
                  <c:v>0.99134442874975504</c:v>
                </c:pt>
                <c:pt idx="3">
                  <c:v>0.79016884739404469</c:v>
                </c:pt>
                <c:pt idx="4">
                  <c:v>1.7302985751065663</c:v>
                </c:pt>
                <c:pt idx="5">
                  <c:v>1.0870590555322255</c:v>
                </c:pt>
                <c:pt idx="6">
                  <c:v>1.6385124298705542</c:v>
                </c:pt>
                <c:pt idx="7">
                  <c:v>0.59508477522396763</c:v>
                </c:pt>
                <c:pt idx="8">
                  <c:v>0.32807524777157177</c:v>
                </c:pt>
                <c:pt idx="9">
                  <c:v>0.44280276145486225</c:v>
                </c:pt>
                <c:pt idx="10">
                  <c:v>1.0287578636742871</c:v>
                </c:pt>
                <c:pt idx="11">
                  <c:v>0.89478045810468942</c:v>
                </c:pt>
              </c:numCache>
            </c:numRef>
          </c:xVal>
          <c:yVal>
            <c:numRef>
              <c:f>'Spring Weights'!$AA$34:$AA$45</c:f>
              <c:numCache>
                <c:formatCode>General</c:formatCode>
                <c:ptCount val="12"/>
                <c:pt idx="0">
                  <c:v>15.686499999999999</c:v>
                </c:pt>
                <c:pt idx="1">
                  <c:v>13.302300000000001</c:v>
                </c:pt>
                <c:pt idx="2">
                  <c:v>16.905100000000001</c:v>
                </c:pt>
                <c:pt idx="3">
                  <c:v>11.104199999999999</c:v>
                </c:pt>
                <c:pt idx="4">
                  <c:v>21.376599999999996</c:v>
                </c:pt>
                <c:pt idx="5">
                  <c:v>12.863</c:v>
                </c:pt>
                <c:pt idx="6">
                  <c:v>18.895600000000002</c:v>
                </c:pt>
                <c:pt idx="7">
                  <c:v>10.018800000000001</c:v>
                </c:pt>
                <c:pt idx="8">
                  <c:v>5.2179000000000002</c:v>
                </c:pt>
                <c:pt idx="9">
                  <c:v>6.2910000000000004</c:v>
                </c:pt>
                <c:pt idx="10">
                  <c:v>9.7505000000000006</c:v>
                </c:pt>
                <c:pt idx="11">
                  <c:v>13.398000000000001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0-4BB6-B549-A8CE43DCB835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969683638788195"/>
                  <c:y val="0.2178008641330778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'Spring Weights'!$AD$34:$AD$44</c:f>
              <c:numCache>
                <c:formatCode>0.000</c:formatCode>
                <c:ptCount val="11"/>
                <c:pt idx="0">
                  <c:v>0.92902160920021726</c:v>
                </c:pt>
                <c:pt idx="1">
                  <c:v>0.38037526906447328</c:v>
                </c:pt>
                <c:pt idx="2">
                  <c:v>2.022805312145282</c:v>
                </c:pt>
                <c:pt idx="3">
                  <c:v>1.479798926363199</c:v>
                </c:pt>
                <c:pt idx="4">
                  <c:v>0.82217197292904132</c:v>
                </c:pt>
                <c:pt idx="5">
                  <c:v>0.97490788747009693</c:v>
                </c:pt>
                <c:pt idx="6">
                  <c:v>1.4490652129441588</c:v>
                </c:pt>
                <c:pt idx="7">
                  <c:v>1.0445826359366237</c:v>
                </c:pt>
                <c:pt idx="8">
                  <c:v>0.76641449362647796</c:v>
                </c:pt>
                <c:pt idx="9">
                  <c:v>0.59382228984901486</c:v>
                </c:pt>
                <c:pt idx="10">
                  <c:v>0.58440306710255763</c:v>
                </c:pt>
              </c:numCache>
            </c:numRef>
          </c:xVal>
          <c:yVal>
            <c:numRef>
              <c:f>'Spring Weights'!$AC$34:$AC$44</c:f>
              <c:numCache>
                <c:formatCode>General</c:formatCode>
                <c:ptCount val="11"/>
                <c:pt idx="0">
                  <c:v>13.302300000000001</c:v>
                </c:pt>
                <c:pt idx="1">
                  <c:v>5.3845000000000001</c:v>
                </c:pt>
                <c:pt idx="2">
                  <c:v>24.247299999999999</c:v>
                </c:pt>
                <c:pt idx="3">
                  <c:v>20.538399999999999</c:v>
                </c:pt>
                <c:pt idx="4">
                  <c:v>10.927899999999999</c:v>
                </c:pt>
                <c:pt idx="5">
                  <c:v>8.773299999999999</c:v>
                </c:pt>
                <c:pt idx="6">
                  <c:v>18.183500000000002</c:v>
                </c:pt>
                <c:pt idx="7">
                  <c:v>12.4641</c:v>
                </c:pt>
                <c:pt idx="8">
                  <c:v>8.6090999999999998</c:v>
                </c:pt>
                <c:pt idx="9">
                  <c:v>5.661999999999999</c:v>
                </c:pt>
                <c:pt idx="10">
                  <c:v>12.9597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0-4BB6-B549-A8CE43DC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26704"/>
        <c:axId val="795026224"/>
      </c:scatterChart>
      <c:valAx>
        <c:axId val="7950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LISST sand (calculated)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6224"/>
        <c:crosses val="autoZero"/>
        <c:crossBetween val="midCat"/>
      </c:valAx>
      <c:valAx>
        <c:axId val="795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Sieved Sand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Fine Sand Sieved v/s LISST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650828539903272"/>
                  <c:y val="0.1624260247275760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'Summer Weights'!$AB$33:$AB$43</c:f>
              <c:numCache>
                <c:formatCode>0.000</c:formatCode>
                <c:ptCount val="11"/>
                <c:pt idx="0">
                  <c:v>2.2774477493917278</c:v>
                </c:pt>
                <c:pt idx="1">
                  <c:v>1.5015923261390882</c:v>
                </c:pt>
                <c:pt idx="2">
                  <c:v>1.4248532844281436</c:v>
                </c:pt>
                <c:pt idx="3">
                  <c:v>2.1933442953020137</c:v>
                </c:pt>
                <c:pt idx="4">
                  <c:v>1.4338855542216893</c:v>
                </c:pt>
                <c:pt idx="5">
                  <c:v>0.18830519480519459</c:v>
                </c:pt>
                <c:pt idx="6">
                  <c:v>1.0619606931600436</c:v>
                </c:pt>
                <c:pt idx="7">
                  <c:v>1.1471216953218717</c:v>
                </c:pt>
                <c:pt idx="8">
                  <c:v>1.2975845869776486</c:v>
                </c:pt>
                <c:pt idx="9">
                  <c:v>0.16300764991896269</c:v>
                </c:pt>
                <c:pt idx="10">
                  <c:v>2.2325159590598944</c:v>
                </c:pt>
              </c:numCache>
            </c:numRef>
          </c:xVal>
          <c:yVal>
            <c:numRef>
              <c:f>'Summer Weights'!$AA$33:$AA$43</c:f>
              <c:numCache>
                <c:formatCode>General</c:formatCode>
                <c:ptCount val="11"/>
                <c:pt idx="0">
                  <c:v>7.529399999999999</c:v>
                </c:pt>
                <c:pt idx="1">
                  <c:v>8.8132999999999999</c:v>
                </c:pt>
                <c:pt idx="2">
                  <c:v>7.0016999999999996</c:v>
                </c:pt>
                <c:pt idx="3">
                  <c:v>11.661999999999999</c:v>
                </c:pt>
                <c:pt idx="4">
                  <c:v>10.2044</c:v>
                </c:pt>
                <c:pt idx="5">
                  <c:v>8.2335999999999991</c:v>
                </c:pt>
                <c:pt idx="6">
                  <c:v>6.8244000000000007</c:v>
                </c:pt>
                <c:pt idx="7">
                  <c:v>7.5085999999999995</c:v>
                </c:pt>
                <c:pt idx="8">
                  <c:v>8.2502999999999993</c:v>
                </c:pt>
                <c:pt idx="9">
                  <c:v>9.6692</c:v>
                </c:pt>
                <c:pt idx="10">
                  <c:v>9.2515999999999998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3-4A34-8B9C-382CB9D98668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5518853880239"/>
                  <c:y val="0.2857354036530769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'Summer Weights'!$AD$33:$AD$43</c:f>
              <c:numCache>
                <c:formatCode>0.000</c:formatCode>
                <c:ptCount val="11"/>
                <c:pt idx="0">
                  <c:v>2.6834120292299035</c:v>
                </c:pt>
                <c:pt idx="1">
                  <c:v>2.1372765808871073</c:v>
                </c:pt>
                <c:pt idx="2">
                  <c:v>1.3819777993151134</c:v>
                </c:pt>
                <c:pt idx="3">
                  <c:v>0.22430094050296454</c:v>
                </c:pt>
                <c:pt idx="4">
                  <c:v>1.5524268675721558</c:v>
                </c:pt>
                <c:pt idx="5">
                  <c:v>0.39358079181663208</c:v>
                </c:pt>
                <c:pt idx="6">
                  <c:v>1.1808994277400584</c:v>
                </c:pt>
                <c:pt idx="7">
                  <c:v>1.3138244933920702</c:v>
                </c:pt>
                <c:pt idx="8">
                  <c:v>2.9965356167197297</c:v>
                </c:pt>
                <c:pt idx="9">
                  <c:v>0.42567774936061398</c:v>
                </c:pt>
                <c:pt idx="10">
                  <c:v>1.3266062144692778</c:v>
                </c:pt>
              </c:numCache>
            </c:numRef>
          </c:xVal>
          <c:yVal>
            <c:numRef>
              <c:f>'Summer Weights'!$AC$33:$AC$43</c:f>
              <c:numCache>
                <c:formatCode>General</c:formatCode>
                <c:ptCount val="11"/>
                <c:pt idx="0">
                  <c:v>8.8132999999999999</c:v>
                </c:pt>
                <c:pt idx="1">
                  <c:v>11.34998</c:v>
                </c:pt>
                <c:pt idx="2">
                  <c:v>6.6124999999999998</c:v>
                </c:pt>
                <c:pt idx="3">
                  <c:v>3.1219000000000001</c:v>
                </c:pt>
                <c:pt idx="4">
                  <c:v>8.4920000000000009</c:v>
                </c:pt>
                <c:pt idx="5">
                  <c:v>5.7622000000000009</c:v>
                </c:pt>
                <c:pt idx="6">
                  <c:v>11.0939</c:v>
                </c:pt>
                <c:pt idx="7">
                  <c:v>5.5735000000000001</c:v>
                </c:pt>
                <c:pt idx="8">
                  <c:v>8.8879999999999999</c:v>
                </c:pt>
                <c:pt idx="9">
                  <c:v>6.3197999999999999</c:v>
                </c:pt>
                <c:pt idx="10">
                  <c:v>9.8343000000000007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3-4A34-8B9C-382CB9D9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26704"/>
        <c:axId val="795026224"/>
      </c:scatterChart>
      <c:valAx>
        <c:axId val="7950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LISST sand (calculated)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6224"/>
        <c:crosses val="autoZero"/>
        <c:crossBetween val="midCat"/>
      </c:valAx>
      <c:valAx>
        <c:axId val="795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Sieved Sand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 </a:t>
            </a:r>
            <a:r>
              <a:rPr lang="el-GR"/>
              <a:t>Δ </a:t>
            </a:r>
            <a:r>
              <a:rPr lang="es-AR"/>
              <a:t>sed* vs Hyp Flux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Regression!$B$2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17585301837268"/>
                  <c:y val="-9.538823272090989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Regression!$D$4:$D$14</c:f>
              <c:numCache>
                <c:formatCode>0.0000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1-46FA-917E-FF82000A70D4}"/>
            </c:ext>
          </c:extLst>
        </c:ser>
        <c:ser>
          <c:idx val="1"/>
          <c:order val="1"/>
          <c:tx>
            <c:strRef>
              <c:f>Regression!$E$2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293546409854853"/>
                  <c:y val="0.158236835321549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Regression!$G$4:$G$14</c:f>
              <c:numCache>
                <c:formatCode>0.0000</c:formatCode>
                <c:ptCount val="11"/>
                <c:pt idx="0">
                  <c:v>-1.9970777763199599E-2</c:v>
                </c:pt>
                <c:pt idx="1">
                  <c:v>-3.4217981993361637E-2</c:v>
                </c:pt>
                <c:pt idx="2">
                  <c:v>6.1014775623659541E-2</c:v>
                </c:pt>
                <c:pt idx="3">
                  <c:v>6.2105336626605639E-2</c:v>
                </c:pt>
                <c:pt idx="4">
                  <c:v>-4.2482275112858223E-2</c:v>
                </c:pt>
                <c:pt idx="5">
                  <c:v>-8.7188966852311707E-3</c:v>
                </c:pt>
                <c:pt idx="6">
                  <c:v>-1.0025996365629852E-2</c:v>
                </c:pt>
                <c:pt idx="7">
                  <c:v>4.4865439045859386E-2</c:v>
                </c:pt>
                <c:pt idx="8">
                  <c:v>8.4006831456123379E-2</c:v>
                </c:pt>
                <c:pt idx="9">
                  <c:v>2.4005647495493977E-2</c:v>
                </c:pt>
                <c:pt idx="10">
                  <c:v>-2.316594947022927E-2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1-46FA-917E-FF82000A70D4}"/>
            </c:ext>
          </c:extLst>
        </c:ser>
        <c:ser>
          <c:idx val="2"/>
          <c:order val="2"/>
          <c:tx>
            <c:strRef>
              <c:f>Regression!$H$2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63486455930347E-2"/>
                  <c:y val="-0.38827809486636888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Regression!$J$4:$J$14</c:f>
              <c:numCache>
                <c:formatCode>0.0000</c:formatCode>
                <c:ptCount val="11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1-46FA-917E-FF82000A70D4}"/>
            </c:ext>
          </c:extLst>
        </c:ser>
        <c:ser>
          <c:idx val="3"/>
          <c:order val="3"/>
          <c:tx>
            <c:strRef>
              <c:f>Regression!$K$2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90318258709291E-2"/>
                  <c:y val="-0.297511174156640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Regression!$M$4:$M$14</c:f>
              <c:numCache>
                <c:formatCode>0.0000</c:formatCode>
                <c:ptCount val="11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1-46FA-917E-FF82000A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18720"/>
        <c:axId val="1581415840"/>
      </c:scatterChart>
      <c:valAx>
        <c:axId val="1581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15840"/>
        <c:crosses val="autoZero"/>
        <c:crossBetween val="midCat"/>
      </c:valAx>
      <c:valAx>
        <c:axId val="1581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s-A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sed*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Summer </a:t>
            </a:r>
            <a:r>
              <a:rPr lang="el-GR"/>
              <a:t>Δ </a:t>
            </a:r>
            <a:r>
              <a:rPr lang="es-AR"/>
              <a:t>sed* vs Hyp Flux - Outlier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Regression!$B$2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656580136735879"/>
                  <c:y val="-0.43828545800538249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Regression!$N$19:$N$27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-0.32001589401318498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Regression!$D$19:$D$27</c:f>
              <c:numCache>
                <c:formatCode>0.0000</c:formatCode>
                <c:ptCount val="9"/>
                <c:pt idx="0">
                  <c:v>-0.37669547662608038</c:v>
                </c:pt>
                <c:pt idx="1">
                  <c:v>0.86255060728744948</c:v>
                </c:pt>
                <c:pt idx="2">
                  <c:v>3.0456556588650203</c:v>
                </c:pt>
                <c:pt idx="3">
                  <c:v>-0.42896020135283941</c:v>
                </c:pt>
                <c:pt idx="4">
                  <c:v>-0.58701748857728064</c:v>
                </c:pt>
                <c:pt idx="5">
                  <c:v>-0.87519619500594525</c:v>
                </c:pt>
                <c:pt idx="6">
                  <c:v>-0.65417959627627242</c:v>
                </c:pt>
                <c:pt idx="7">
                  <c:v>-0.60021718895439036</c:v>
                </c:pt>
                <c:pt idx="8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C-4FD8-A95C-5AD4C602D2B4}"/>
            </c:ext>
          </c:extLst>
        </c:ser>
        <c:ser>
          <c:idx val="1"/>
          <c:order val="1"/>
          <c:tx>
            <c:strRef>
              <c:f>Regression!$E$2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59131146842"/>
                  <c:y val="-0.18459654991489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Regression!$N$19:$N$27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-0.32001589401318498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Regression!$G$19:$G$27</c:f>
              <c:numCache>
                <c:formatCode>0.0000</c:formatCode>
                <c:ptCount val="9"/>
                <c:pt idx="0">
                  <c:v>5.3917215161656415E-2</c:v>
                </c:pt>
                <c:pt idx="1">
                  <c:v>7.2127835742346116E-2</c:v>
                </c:pt>
                <c:pt idx="2">
                  <c:v>-6.1235821461973795E-3</c:v>
                </c:pt>
                <c:pt idx="3">
                  <c:v>1.1616686267734161E-2</c:v>
                </c:pt>
                <c:pt idx="4">
                  <c:v>2.4931451249931683E-2</c:v>
                </c:pt>
                <c:pt idx="5">
                  <c:v>3.6906365428759531E-2</c:v>
                </c:pt>
                <c:pt idx="6">
                  <c:v>0.24630609186770611</c:v>
                </c:pt>
                <c:pt idx="7">
                  <c:v>-0.10568183431112016</c:v>
                </c:pt>
                <c:pt idx="8">
                  <c:v>-9.7919251220396103E-2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1C-4FD8-A95C-5AD4C602D2B4}"/>
            </c:ext>
          </c:extLst>
        </c:ser>
        <c:ser>
          <c:idx val="2"/>
          <c:order val="2"/>
          <c:tx>
            <c:strRef>
              <c:f>Regression!$H$2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35258092738413E-2"/>
                  <c:y val="-0.31363371245261007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Regression!$N$19:$N$27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-0.32001589401318498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Regression!$J$19:$J$27</c:f>
              <c:numCache>
                <c:formatCode>0.0000</c:formatCode>
                <c:ptCount val="9"/>
                <c:pt idx="0">
                  <c:v>0.14194609149272011</c:v>
                </c:pt>
                <c:pt idx="1">
                  <c:v>0.52203427516936518</c:v>
                </c:pt>
                <c:pt idx="2">
                  <c:v>0.2406337151637577</c:v>
                </c:pt>
                <c:pt idx="3">
                  <c:v>-0.22072858590650893</c:v>
                </c:pt>
                <c:pt idx="4">
                  <c:v>0.15001468326189096</c:v>
                </c:pt>
                <c:pt idx="5">
                  <c:v>0.18746426326828355</c:v>
                </c:pt>
                <c:pt idx="6">
                  <c:v>0.14847367739663409</c:v>
                </c:pt>
                <c:pt idx="7">
                  <c:v>9.2391005102194612E-2</c:v>
                </c:pt>
                <c:pt idx="8">
                  <c:v>0.68871619411195129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1C-4FD8-A95C-5AD4C602D2B4}"/>
            </c:ext>
          </c:extLst>
        </c:ser>
        <c:ser>
          <c:idx val="3"/>
          <c:order val="3"/>
          <c:tx>
            <c:strRef>
              <c:f>Regression!$K$2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46369203849513E-2"/>
                  <c:y val="-0.208007436570428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Regression!$N$19:$N$27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-0.32001589401318498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Regression!$M$19:$M$27</c:f>
              <c:numCache>
                <c:formatCode>0.0000</c:formatCode>
                <c:ptCount val="9"/>
                <c:pt idx="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-0.2142122573951242</c:v>
                </c:pt>
                <c:pt idx="4">
                  <c:v>-0.12091619396052283</c:v>
                </c:pt>
                <c:pt idx="5">
                  <c:v>0.19235164956740658</c:v>
                </c:pt>
                <c:pt idx="6">
                  <c:v>6.9338931211544927E-2</c:v>
                </c:pt>
                <c:pt idx="7">
                  <c:v>0.30506992688237528</c:v>
                </c:pt>
                <c:pt idx="8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1C-4FD8-A95C-5AD4C602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18720"/>
        <c:axId val="1581415840"/>
      </c:scatterChart>
      <c:valAx>
        <c:axId val="1581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15840"/>
        <c:crosses val="autoZero"/>
        <c:crossBetween val="midCat"/>
      </c:valAx>
      <c:valAx>
        <c:axId val="1581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s-A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sed*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Summer </a:t>
            </a:r>
            <a:r>
              <a:rPr lang="el-GR"/>
              <a:t>Δ </a:t>
            </a:r>
            <a:r>
              <a:rPr lang="es-AR"/>
              <a:t>sed* vs Hyp Flux - No</a:t>
            </a:r>
            <a:r>
              <a:rPr lang="es-AR" baseline="0"/>
              <a:t> </a:t>
            </a:r>
            <a:r>
              <a:rPr lang="es-AR"/>
              <a:t>Outlier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Regression!$B$2</c:f>
              <c:strCache>
                <c:ptCount val="1"/>
                <c:pt idx="0">
                  <c:v>Coarse Sand (0.2-2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166515048760512"/>
                  <c:y val="-0.4383194653922519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Regression!$N$33:$N$40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Regression!$D$33:$D$40</c:f>
              <c:numCache>
                <c:formatCode>0.0000</c:formatCode>
                <c:ptCount val="8"/>
                <c:pt idx="0">
                  <c:v>-0.37669547662608038</c:v>
                </c:pt>
                <c:pt idx="1">
                  <c:v>3.0456556588650203</c:v>
                </c:pt>
                <c:pt idx="2">
                  <c:v>-0.42896020135283941</c:v>
                </c:pt>
                <c:pt idx="3">
                  <c:v>-0.58701748857728064</c:v>
                </c:pt>
                <c:pt idx="4">
                  <c:v>-0.87519619500594525</c:v>
                </c:pt>
                <c:pt idx="5">
                  <c:v>-0.65417959627627242</c:v>
                </c:pt>
                <c:pt idx="6">
                  <c:v>-0.60021718895439036</c:v>
                </c:pt>
                <c:pt idx="7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0-485B-A0F6-4DF00E0FA596}"/>
            </c:ext>
          </c:extLst>
        </c:ser>
        <c:ser>
          <c:idx val="1"/>
          <c:order val="1"/>
          <c:tx>
            <c:strRef>
              <c:f>Regression!$E$2</c:f>
              <c:strCache>
                <c:ptCount val="1"/>
                <c:pt idx="0">
                  <c:v>Fine Sand (0.02-0.2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59131146842"/>
                  <c:y val="-0.18459654991489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Regression!$N$33:$N$40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Regression!$G$33:$G$40</c:f>
              <c:numCache>
                <c:formatCode>0.0000</c:formatCode>
                <c:ptCount val="8"/>
                <c:pt idx="0">
                  <c:v>5.3917215161656415E-2</c:v>
                </c:pt>
                <c:pt idx="1">
                  <c:v>-6.1235821461973795E-3</c:v>
                </c:pt>
                <c:pt idx="2">
                  <c:v>1.1616686267734161E-2</c:v>
                </c:pt>
                <c:pt idx="3">
                  <c:v>2.4931451249931683E-2</c:v>
                </c:pt>
                <c:pt idx="4">
                  <c:v>3.6906365428759531E-2</c:v>
                </c:pt>
                <c:pt idx="5">
                  <c:v>0.24630609186770611</c:v>
                </c:pt>
                <c:pt idx="6">
                  <c:v>-0.10568183431112016</c:v>
                </c:pt>
                <c:pt idx="7">
                  <c:v>-9.7919251220396103E-2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40-485B-A0F6-4DF00E0FA596}"/>
            </c:ext>
          </c:extLst>
        </c:ser>
        <c:ser>
          <c:idx val="2"/>
          <c:order val="2"/>
          <c:tx>
            <c:strRef>
              <c:f>Regression!$H$2</c:f>
              <c:strCache>
                <c:ptCount val="1"/>
                <c:pt idx="0">
                  <c:v>Silt (0.002-0.02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35258092738413E-2"/>
                  <c:y val="-0.31363371245261007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Regression!$N$33:$N$40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Regression!$J$33:$J$40</c:f>
              <c:numCache>
                <c:formatCode>0.0000</c:formatCode>
                <c:ptCount val="8"/>
                <c:pt idx="0">
                  <c:v>0.14194609149272011</c:v>
                </c:pt>
                <c:pt idx="1">
                  <c:v>0.2406337151637577</c:v>
                </c:pt>
                <c:pt idx="2">
                  <c:v>-0.22072858590650893</c:v>
                </c:pt>
                <c:pt idx="3">
                  <c:v>0.15001468326189096</c:v>
                </c:pt>
                <c:pt idx="4">
                  <c:v>0.18746426326828355</c:v>
                </c:pt>
                <c:pt idx="5">
                  <c:v>0.14847367739663409</c:v>
                </c:pt>
                <c:pt idx="6">
                  <c:v>9.2391005102194612E-2</c:v>
                </c:pt>
                <c:pt idx="7">
                  <c:v>0.68871619411195129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40-485B-A0F6-4DF00E0FA596}"/>
            </c:ext>
          </c:extLst>
        </c:ser>
        <c:ser>
          <c:idx val="3"/>
          <c:order val="3"/>
          <c:tx>
            <c:strRef>
              <c:f>Regression!$K$2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46369203849513E-2"/>
                  <c:y val="-0.208007436570428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Regression!$N$33:$N$40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Regression!$M$33:$M$40</c:f>
              <c:numCache>
                <c:formatCode>0.0000</c:formatCode>
                <c:ptCount val="8"/>
                <c:pt idx="0">
                  <c:v>0.18061966240201743</c:v>
                </c:pt>
                <c:pt idx="1">
                  <c:v>0.25528328492852753</c:v>
                </c:pt>
                <c:pt idx="2">
                  <c:v>-0.2142122573951242</c:v>
                </c:pt>
                <c:pt idx="3">
                  <c:v>-0.12091619396052283</c:v>
                </c:pt>
                <c:pt idx="4">
                  <c:v>0.19235164956740658</c:v>
                </c:pt>
                <c:pt idx="5">
                  <c:v>6.9338931211544927E-2</c:v>
                </c:pt>
                <c:pt idx="6">
                  <c:v>0.30506992688237528</c:v>
                </c:pt>
                <c:pt idx="7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40-485B-A0F6-4DF00E0FA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18720"/>
        <c:axId val="1581415840"/>
      </c:scatterChart>
      <c:valAx>
        <c:axId val="1581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15840"/>
        <c:crosses val="autoZero"/>
        <c:crossBetween val="midCat"/>
      </c:valAx>
      <c:valAx>
        <c:axId val="1581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s-A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sed*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990600</xdr:colOff>
      <xdr:row>31</xdr:row>
      <xdr:rowOff>13855</xdr:rowOff>
    </xdr:from>
    <xdr:to>
      <xdr:col>33</xdr:col>
      <xdr:colOff>290946</xdr:colOff>
      <xdr:row>46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69CC8-F022-FABB-BE15-5CB02FEC8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990600</xdr:colOff>
      <xdr:row>30</xdr:row>
      <xdr:rowOff>13855</xdr:rowOff>
    </xdr:from>
    <xdr:to>
      <xdr:col>34</xdr:col>
      <xdr:colOff>290946</xdr:colOff>
      <xdr:row>45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7D6EC-2D84-4FB2-B7B8-DD42324A8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353984</xdr:colOff>
      <xdr:row>1</xdr:row>
      <xdr:rowOff>10737</xdr:rowOff>
    </xdr:from>
    <xdr:to>
      <xdr:col>22</xdr:col>
      <xdr:colOff>50569</xdr:colOff>
      <xdr:row>19</xdr:row>
      <xdr:rowOff>8313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AB7A2-8EEA-375E-46C1-29100F9DE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342035</xdr:colOff>
      <xdr:row>19</xdr:row>
      <xdr:rowOff>76201</xdr:rowOff>
    </xdr:from>
    <xdr:to>
      <xdr:col>22</xdr:col>
      <xdr:colOff>38620</xdr:colOff>
      <xdr:row>37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E9AB3-960F-471B-B4FD-DFC07BB04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371475</xdr:colOff>
      <xdr:row>37</xdr:row>
      <xdr:rowOff>161925</xdr:rowOff>
    </xdr:from>
    <xdr:to>
      <xdr:col>22</xdr:col>
      <xdr:colOff>68060</xdr:colOff>
      <xdr:row>56</xdr:row>
      <xdr:rowOff>125729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4741E2-8696-4A86-BDD8-FA9487225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6E5A-89DB-4EF6-9D1B-F4A1EC0E0EDD}">
  <dimension ref="B1:AN158"/>
  <sheetViews>
    <sheetView topLeftCell="U1" zoomScale="76" zoomScaleNormal="85" workbookViewId="0">
      <selection activeCell="AJ11" sqref="AJ11"/>
    </sheetView>
  </sheetViews>
  <sheetFormatPr defaultRowHeight="14.25"/>
  <cols>
    <col min="2" max="2" width="15.75" customWidth="1"/>
    <col min="27" max="27" width="18" customWidth="1"/>
    <col min="28" max="28" width="22.5" customWidth="1"/>
    <col min="29" max="29" width="19" customWidth="1"/>
    <col min="30" max="30" width="18.625" customWidth="1"/>
    <col min="31" max="31" width="16.75" customWidth="1"/>
    <col min="32" max="32" width="19.125" customWidth="1"/>
    <col min="33" max="33" width="20.875" customWidth="1"/>
    <col min="34" max="34" width="17.375" customWidth="1"/>
    <col min="35" max="35" width="20.25" customWidth="1"/>
    <col min="36" max="36" width="18.25" customWidth="1"/>
    <col min="37" max="37" width="17" customWidth="1"/>
    <col min="38" max="38" width="14.5" customWidth="1"/>
    <col min="39" max="39" width="14.625" customWidth="1"/>
  </cols>
  <sheetData>
    <row r="1" spans="2:38" ht="14.45" customHeight="1">
      <c r="AG1" s="436" t="s">
        <v>56</v>
      </c>
      <c r="AH1" s="436" t="s">
        <v>57</v>
      </c>
      <c r="AI1" s="436" t="s">
        <v>52</v>
      </c>
      <c r="AJ1" s="436" t="s">
        <v>56</v>
      </c>
      <c r="AK1" s="430" t="s">
        <v>57</v>
      </c>
      <c r="AL1" s="430" t="s">
        <v>52</v>
      </c>
    </row>
    <row r="2" spans="2:38" ht="15.75" thickBot="1">
      <c r="B2" s="1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4" t="s">
        <v>5</v>
      </c>
      <c r="H2" s="5" t="s">
        <v>6</v>
      </c>
      <c r="I2" s="6" t="s">
        <v>7</v>
      </c>
      <c r="J2" s="7" t="s">
        <v>8</v>
      </c>
      <c r="K2" s="8" t="s">
        <v>9</v>
      </c>
      <c r="L2" s="9" t="s">
        <v>10</v>
      </c>
      <c r="M2" s="8" t="s">
        <v>11</v>
      </c>
      <c r="N2" s="9" t="s">
        <v>12</v>
      </c>
      <c r="O2" s="10" t="s">
        <v>13</v>
      </c>
      <c r="P2" s="11" t="s">
        <v>14</v>
      </c>
      <c r="Q2" s="10" t="s">
        <v>15</v>
      </c>
      <c r="R2" s="11" t="s">
        <v>16</v>
      </c>
      <c r="S2" s="6" t="s">
        <v>17</v>
      </c>
      <c r="T2" s="7" t="s">
        <v>18</v>
      </c>
      <c r="U2" s="6" t="s">
        <v>19</v>
      </c>
      <c r="V2" s="7" t="s">
        <v>20</v>
      </c>
      <c r="W2" s="12" t="s">
        <v>21</v>
      </c>
      <c r="X2" s="13" t="s">
        <v>22</v>
      </c>
      <c r="Y2" s="12" t="s">
        <v>23</v>
      </c>
      <c r="AB2" s="433" t="s">
        <v>25</v>
      </c>
      <c r="AC2" s="434"/>
      <c r="AD2" s="437" t="s">
        <v>58</v>
      </c>
      <c r="AE2" s="437"/>
      <c r="AF2" s="97" t="s">
        <v>104</v>
      </c>
      <c r="AG2" s="438"/>
      <c r="AH2" s="436"/>
      <c r="AI2" s="436"/>
      <c r="AJ2" s="436"/>
      <c r="AK2" s="430"/>
      <c r="AL2" s="430"/>
    </row>
    <row r="3" spans="2:38" ht="15">
      <c r="B3" s="14">
        <v>0.37</v>
      </c>
      <c r="C3" s="15">
        <v>0.15758557168241621</v>
      </c>
      <c r="D3" s="16">
        <v>0.15075455796983861</v>
      </c>
      <c r="E3" s="15">
        <v>0.14481314132643866</v>
      </c>
      <c r="F3" s="16">
        <v>0.1550765081564999</v>
      </c>
      <c r="G3" s="17">
        <v>0.14636211666630169</v>
      </c>
      <c r="H3" s="18">
        <v>0.14163746730494003</v>
      </c>
      <c r="I3" s="19">
        <v>0.15804578402797362</v>
      </c>
      <c r="J3" s="20">
        <v>0.1672066312572055</v>
      </c>
      <c r="K3" s="21">
        <v>0.17376749200314906</v>
      </c>
      <c r="L3" s="22">
        <v>0.17422224529324162</v>
      </c>
      <c r="M3" s="21">
        <v>0.14152710921511541</v>
      </c>
      <c r="N3" s="22">
        <v>0.19161696177037765</v>
      </c>
      <c r="O3" s="23">
        <v>0.19372611747978311</v>
      </c>
      <c r="P3" s="24">
        <v>0.17714463600112659</v>
      </c>
      <c r="Q3" s="23">
        <v>0.1768156274264101</v>
      </c>
      <c r="R3" s="24">
        <v>0.17978042548034032</v>
      </c>
      <c r="S3" s="19">
        <v>0.16001563100058616</v>
      </c>
      <c r="T3" s="20">
        <v>0.15237429873192057</v>
      </c>
      <c r="U3" s="19">
        <v>0.14933040767636657</v>
      </c>
      <c r="V3" s="20">
        <v>0.15979078659827922</v>
      </c>
      <c r="W3" s="25">
        <v>0.15116096577814861</v>
      </c>
      <c r="X3" s="26">
        <v>0.15715254308555096</v>
      </c>
      <c r="Y3" s="27">
        <v>0.14489179357543622</v>
      </c>
      <c r="AA3" s="56"/>
      <c r="AB3" s="57" t="s">
        <v>26</v>
      </c>
      <c r="AC3" s="84" t="s">
        <v>27</v>
      </c>
      <c r="AD3" s="214" t="s">
        <v>59</v>
      </c>
      <c r="AE3" s="214" t="s">
        <v>60</v>
      </c>
      <c r="AF3" s="57" t="s">
        <v>105</v>
      </c>
      <c r="AG3" s="427" t="s">
        <v>60</v>
      </c>
      <c r="AH3" s="57" t="s">
        <v>61</v>
      </c>
      <c r="AI3" s="57" t="s">
        <v>62</v>
      </c>
      <c r="AJ3" s="57" t="s">
        <v>53</v>
      </c>
      <c r="AK3" s="57" t="s">
        <v>54</v>
      </c>
      <c r="AL3" s="57" t="s">
        <v>55</v>
      </c>
    </row>
    <row r="4" spans="2:38" ht="15">
      <c r="B4" s="28">
        <v>0.44</v>
      </c>
      <c r="C4" s="29">
        <v>0.16627994805110125</v>
      </c>
      <c r="D4" s="30">
        <v>0.16017671784295356</v>
      </c>
      <c r="E4" s="29">
        <v>0.15247850073856775</v>
      </c>
      <c r="F4" s="30">
        <v>0.16481561253347812</v>
      </c>
      <c r="G4" s="31">
        <v>0.1562169225266262</v>
      </c>
      <c r="H4" s="32">
        <v>0.14953363272960568</v>
      </c>
      <c r="I4" s="33">
        <v>0.16879110645480472</v>
      </c>
      <c r="J4" s="34">
        <v>0.1771321390487291</v>
      </c>
      <c r="K4" s="35">
        <v>0.18511557311355881</v>
      </c>
      <c r="L4" s="36">
        <v>0.18492864025539621</v>
      </c>
      <c r="M4" s="35">
        <v>0.14930965900902196</v>
      </c>
      <c r="N4" s="36">
        <v>0.20425552733395577</v>
      </c>
      <c r="O4" s="37">
        <v>0.20675967890044131</v>
      </c>
      <c r="P4" s="38">
        <v>0.18900369113090915</v>
      </c>
      <c r="Q4" s="37">
        <v>0.18757831779149592</v>
      </c>
      <c r="R4" s="38">
        <v>0.19156378670096186</v>
      </c>
      <c r="S4" s="33">
        <v>0.1667531312532424</v>
      </c>
      <c r="T4" s="34">
        <v>0.16110721308612155</v>
      </c>
      <c r="U4" s="33">
        <v>0.15629625759713001</v>
      </c>
      <c r="V4" s="34">
        <v>0.1672176823134105</v>
      </c>
      <c r="W4" s="39">
        <v>0.16024714404896628</v>
      </c>
      <c r="X4" s="40">
        <v>0.16503644992930766</v>
      </c>
      <c r="Y4" s="41">
        <v>0.15259880387200198</v>
      </c>
      <c r="AA4" s="59" t="s">
        <v>28</v>
      </c>
      <c r="AB4" s="60">
        <v>47.014299999999999</v>
      </c>
      <c r="AC4" s="77">
        <v>0.24235650000000003</v>
      </c>
      <c r="AD4" s="216">
        <f>SUM(C57:C59)</f>
        <v>30.169900000000002</v>
      </c>
      <c r="AE4" s="216">
        <f>SUM(C60:C63)</f>
        <v>15.686499999999999</v>
      </c>
      <c r="AF4" s="218">
        <v>3.566600000000014</v>
      </c>
      <c r="AG4" s="428">
        <f>AF4*AJ4/100</f>
        <v>1.2422932145826477</v>
      </c>
      <c r="AH4" s="72">
        <f>AF4*AK4/100</f>
        <v>2.1642984735935578</v>
      </c>
      <c r="AI4" s="72">
        <f>AF4*AL4/100</f>
        <v>0.16000831182380926</v>
      </c>
      <c r="AJ4" s="85">
        <f>SUM(C34:C46)</f>
        <v>34.831301928521363</v>
      </c>
      <c r="AK4" s="85">
        <f>SUM(C14:C33)</f>
        <v>60.682399865237173</v>
      </c>
      <c r="AL4" s="85">
        <v>4.4862982062414796</v>
      </c>
    </row>
    <row r="5" spans="2:38" ht="15">
      <c r="B5" s="28">
        <v>0.52</v>
      </c>
      <c r="C5" s="29">
        <v>0.1798649111271716</v>
      </c>
      <c r="D5" s="30">
        <v>0.17535686430519426</v>
      </c>
      <c r="E5" s="29">
        <v>0.16408012579476314</v>
      </c>
      <c r="F5" s="30">
        <v>0.18017343097409769</v>
      </c>
      <c r="G5" s="31">
        <v>0.17154662053157552</v>
      </c>
      <c r="H5" s="32">
        <v>0.1623649015446873</v>
      </c>
      <c r="I5" s="33">
        <v>0.18669997716618986</v>
      </c>
      <c r="J5" s="34">
        <v>0.19240215103568853</v>
      </c>
      <c r="K5" s="35">
        <v>0.20284694984857404</v>
      </c>
      <c r="L5" s="36">
        <v>0.2014748870150895</v>
      </c>
      <c r="M5" s="35">
        <v>0.16199233274724009</v>
      </c>
      <c r="N5" s="36">
        <v>0.22464031050101727</v>
      </c>
      <c r="O5" s="37">
        <v>0.22808732486151836</v>
      </c>
      <c r="P5" s="38">
        <v>0.20790406024400002</v>
      </c>
      <c r="Q5" s="37">
        <v>0.20525988053413696</v>
      </c>
      <c r="R5" s="38">
        <v>0.20974382972706371</v>
      </c>
      <c r="S5" s="33">
        <v>0.17618563160696118</v>
      </c>
      <c r="T5" s="34">
        <v>0.17465828708401965</v>
      </c>
      <c r="U5" s="33">
        <v>0.16674503247827524</v>
      </c>
      <c r="V5" s="34">
        <v>0.17892066950089011</v>
      </c>
      <c r="W5" s="39">
        <v>0.17428941955841182</v>
      </c>
      <c r="X5" s="40">
        <v>0.17686231019494278</v>
      </c>
      <c r="Y5" s="41">
        <v>0.16531537086133549</v>
      </c>
      <c r="AA5" s="59" t="s">
        <v>29</v>
      </c>
      <c r="AB5" s="60">
        <v>29.554200000000002</v>
      </c>
      <c r="AC5" s="77">
        <v>0.24235650000000003</v>
      </c>
      <c r="AD5" s="216">
        <f>SUM(H57:H59)</f>
        <v>13.648300000000001</v>
      </c>
      <c r="AE5" s="216">
        <f>SUM(H60:H63)</f>
        <v>13.302300000000001</v>
      </c>
      <c r="AF5" s="218">
        <v>2.7728000000000037</v>
      </c>
      <c r="AG5" s="428">
        <f t="shared" ref="AG5:AG15" si="0">AF5*AJ5/100</f>
        <v>0.8355531309347678</v>
      </c>
      <c r="AH5" s="72">
        <f t="shared" ref="AH5:AH15" si="1">AF5*AK5/100</f>
        <v>1.8076248437061064</v>
      </c>
      <c r="AI5" s="72">
        <f t="shared" ref="AI5:AI15" si="2">AF5*AL5/100</f>
        <v>0.12962202535912964</v>
      </c>
      <c r="AJ5" s="85">
        <f>SUM(F34:F46)</f>
        <v>30.13391268518345</v>
      </c>
      <c r="AK5" s="85">
        <f>SUM(F14:F33)</f>
        <v>65.191317213866995</v>
      </c>
      <c r="AL5" s="85">
        <v>4.6747701009495621</v>
      </c>
    </row>
    <row r="6" spans="2:38" ht="15">
      <c r="B6" s="28">
        <v>0.61</v>
      </c>
      <c r="C6" s="29">
        <v>0.1996989572182343</v>
      </c>
      <c r="D6" s="30">
        <v>0.19786535733541319</v>
      </c>
      <c r="E6" s="29">
        <v>0.18127539150305269</v>
      </c>
      <c r="F6" s="30">
        <v>0.20339744910381502</v>
      </c>
      <c r="G6" s="31">
        <v>0.19454116753899944</v>
      </c>
      <c r="H6" s="32">
        <v>0.18013127375018501</v>
      </c>
      <c r="I6" s="33">
        <v>0.21356328323326751</v>
      </c>
      <c r="J6" s="34">
        <v>0.21479816861656237</v>
      </c>
      <c r="K6" s="35">
        <v>0.22838013234699595</v>
      </c>
      <c r="L6" s="36">
        <v>0.22613203904914236</v>
      </c>
      <c r="M6" s="35">
        <v>0.18043985818464819</v>
      </c>
      <c r="N6" s="36">
        <v>0.25440209392492696</v>
      </c>
      <c r="O6" s="37">
        <v>0.25889392458307409</v>
      </c>
      <c r="P6" s="38">
        <v>0.23569872070442785</v>
      </c>
      <c r="Q6" s="37">
        <v>0.2298603156543331</v>
      </c>
      <c r="R6" s="38">
        <v>0.23701389426621644</v>
      </c>
      <c r="S6" s="33">
        <v>0.19033438213753931</v>
      </c>
      <c r="T6" s="34">
        <v>0.19423206063653908</v>
      </c>
      <c r="U6" s="33">
        <v>0.18154746355989757</v>
      </c>
      <c r="V6" s="34">
        <v>0.19557492049845723</v>
      </c>
      <c r="W6" s="39">
        <v>0.19576584092579902</v>
      </c>
      <c r="X6" s="40">
        <v>0.19394410835641568</v>
      </c>
      <c r="Y6" s="41">
        <v>0.18381219557309328</v>
      </c>
      <c r="AA6" s="61" t="s">
        <v>30</v>
      </c>
      <c r="AB6" s="62">
        <v>47.488500000000002</v>
      </c>
      <c r="AC6" s="78">
        <v>-0.29172375000000034</v>
      </c>
      <c r="AD6" s="216">
        <f>SUM(C72:C74)</f>
        <v>30.079799999999999</v>
      </c>
      <c r="AE6" s="216">
        <f>SUM(C75:C78)</f>
        <v>16.905100000000001</v>
      </c>
      <c r="AF6" s="219">
        <v>2.9189000000000043</v>
      </c>
      <c r="AG6" s="428">
        <f t="shared" si="0"/>
        <v>0.99134442874975504</v>
      </c>
      <c r="AH6" s="72">
        <f t="shared" si="1"/>
        <v>1.7951717616012994</v>
      </c>
      <c r="AI6" s="72">
        <f t="shared" si="2"/>
        <v>0.13238380964895011</v>
      </c>
      <c r="AJ6" s="85">
        <f>SUM(G34:G46)</f>
        <v>33.96294592996518</v>
      </c>
      <c r="AK6" s="85">
        <f>SUM(G14:G33)</f>
        <v>61.50165341742769</v>
      </c>
      <c r="AL6" s="85">
        <v>4.5354006526071435</v>
      </c>
    </row>
    <row r="7" spans="2:38" ht="15">
      <c r="B7" s="28">
        <v>0.72</v>
      </c>
      <c r="C7" s="29">
        <v>0.22714058263189643</v>
      </c>
      <c r="D7" s="30">
        <v>0.22822565025989458</v>
      </c>
      <c r="E7" s="29">
        <v>0.20447864161544346</v>
      </c>
      <c r="F7" s="30">
        <v>0.23523682879778249</v>
      </c>
      <c r="G7" s="31">
        <v>0.22593054916818142</v>
      </c>
      <c r="H7" s="32">
        <v>0.2077678527365148</v>
      </c>
      <c r="I7" s="33">
        <v>0.25117191172717623</v>
      </c>
      <c r="J7" s="34">
        <v>0.24584719299004645</v>
      </c>
      <c r="K7" s="35">
        <v>0.26597065102522816</v>
      </c>
      <c r="L7" s="36">
        <v>0.26019784120145217</v>
      </c>
      <c r="M7" s="35">
        <v>0.20638169083100336</v>
      </c>
      <c r="N7" s="36">
        <v>0.29476396459570864</v>
      </c>
      <c r="O7" s="37">
        <v>0.30154921650522815</v>
      </c>
      <c r="P7" s="38">
        <v>0.27349945893060967</v>
      </c>
      <c r="Q7" s="37">
        <v>0.26599220473712121</v>
      </c>
      <c r="R7" s="38">
        <v>0.27472065017220543</v>
      </c>
      <c r="S7" s="33">
        <v>0.20953625785760965</v>
      </c>
      <c r="T7" s="34">
        <v>0.22103307365460415</v>
      </c>
      <c r="U7" s="33">
        <v>0.20179196489211632</v>
      </c>
      <c r="V7" s="34">
        <v>0.21830572253567723</v>
      </c>
      <c r="W7" s="39">
        <v>0.22550242435756596</v>
      </c>
      <c r="X7" s="40">
        <v>0.2178586257824778</v>
      </c>
      <c r="Y7" s="41">
        <v>0.20963068006658855</v>
      </c>
      <c r="AA7" s="63" t="s">
        <v>31</v>
      </c>
      <c r="AB7" s="64">
        <v>38.784700000000001</v>
      </c>
      <c r="AC7" s="79">
        <v>-7.9807612500000069E-2</v>
      </c>
      <c r="AD7" s="216">
        <f>SUM(H87:H89)</f>
        <v>27.011699999999998</v>
      </c>
      <c r="AE7" s="216">
        <f>SUM(H90:H93)</f>
        <v>11.104199999999999</v>
      </c>
      <c r="AF7" s="222">
        <v>2.5218999999999987</v>
      </c>
      <c r="AG7" s="428">
        <f t="shared" si="0"/>
        <v>0.79016884739404469</v>
      </c>
      <c r="AH7" s="72">
        <f t="shared" si="1"/>
        <v>1.6108243373451037</v>
      </c>
      <c r="AI7" s="72">
        <f t="shared" si="2"/>
        <v>0.12090681526084991</v>
      </c>
      <c r="AJ7" s="85">
        <f>SUM(J34:J46)</f>
        <v>31.332283095842229</v>
      </c>
      <c r="AK7" s="85">
        <f>SUM(J14:J33)</f>
        <v>63.873442140652074</v>
      </c>
      <c r="AL7" s="85">
        <v>4.7942747635056886</v>
      </c>
    </row>
    <row r="8" spans="2:38" ht="15">
      <c r="B8" s="28">
        <v>0.85</v>
      </c>
      <c r="C8" s="29">
        <v>0.26517847924489341</v>
      </c>
      <c r="D8" s="30">
        <v>0.27062536968891171</v>
      </c>
      <c r="E8" s="29">
        <v>0.23762614177600164</v>
      </c>
      <c r="F8" s="30">
        <v>0.27943737943176072</v>
      </c>
      <c r="G8" s="31">
        <v>0.26790472227697115</v>
      </c>
      <c r="H8" s="32">
        <v>0.24576814884271822</v>
      </c>
      <c r="I8" s="33">
        <v>0.30131674971905459</v>
      </c>
      <c r="J8" s="34">
        <v>0.28860322655353277</v>
      </c>
      <c r="K8" s="35">
        <v>0.31703701602207196</v>
      </c>
      <c r="L8" s="36">
        <v>0.3065922193707884</v>
      </c>
      <c r="M8" s="35">
        <v>0.24241201395094106</v>
      </c>
      <c r="N8" s="36">
        <v>0.34735670516672712</v>
      </c>
      <c r="O8" s="37">
        <v>0.35486833140792073</v>
      </c>
      <c r="P8" s="38">
        <v>0.32390044323218536</v>
      </c>
      <c r="Q8" s="37">
        <v>0.31442431138000754</v>
      </c>
      <c r="R8" s="38">
        <v>0.32522076968915498</v>
      </c>
      <c r="S8" s="33">
        <v>0.23951813398193</v>
      </c>
      <c r="T8" s="34">
        <v>0.25716927098233239</v>
      </c>
      <c r="U8" s="33">
        <v>0.23183219267540875</v>
      </c>
      <c r="V8" s="34">
        <v>0.25138916708489845</v>
      </c>
      <c r="W8" s="39">
        <v>0.26597721847302652</v>
      </c>
      <c r="X8" s="40">
        <v>0.25202222210542369</v>
      </c>
      <c r="Y8" s="41">
        <v>0.24623897897527591</v>
      </c>
      <c r="AA8" s="65" t="s">
        <v>32</v>
      </c>
      <c r="AB8" s="66">
        <v>54.746600000000001</v>
      </c>
      <c r="AC8" s="80">
        <v>7.4400954545454687E-2</v>
      </c>
      <c r="AD8" s="217">
        <f>SUM(C102:C104)</f>
        <v>32.3613</v>
      </c>
      <c r="AE8" s="217">
        <f>SUM(C105:C108)</f>
        <v>21.376599999999996</v>
      </c>
      <c r="AF8" s="224">
        <v>6.1195000000000022</v>
      </c>
      <c r="AG8" s="428">
        <f t="shared" si="0"/>
        <v>1.7302985751065663</v>
      </c>
      <c r="AH8" s="72">
        <f t="shared" si="1"/>
        <v>4.0674559942692206</v>
      </c>
      <c r="AI8" s="72">
        <f>AF8*AL8/100</f>
        <v>0.32174543062421551</v>
      </c>
      <c r="AJ8" s="85">
        <f>SUM(K34:K46)</f>
        <v>28.275162596724662</v>
      </c>
      <c r="AK8" s="85">
        <f>SUM(K14:K33)</f>
        <v>66.46712957380862</v>
      </c>
      <c r="AL8" s="85">
        <v>5.2577078294667103</v>
      </c>
    </row>
    <row r="9" spans="2:38" ht="15">
      <c r="B9" s="28">
        <v>1.01</v>
      </c>
      <c r="C9" s="29">
        <v>0.32957120422546698</v>
      </c>
      <c r="D9" s="30">
        <v>0.33710394212700029</v>
      </c>
      <c r="E9" s="29">
        <v>0.29459840767696099</v>
      </c>
      <c r="F9" s="30">
        <v>0.34948401475848889</v>
      </c>
      <c r="G9" s="31">
        <v>0.33469840644139315</v>
      </c>
      <c r="H9" s="32">
        <v>0.30893747224004336</v>
      </c>
      <c r="I9" s="33">
        <v>0.37563856317130279</v>
      </c>
      <c r="J9" s="34">
        <v>0.35808178109419814</v>
      </c>
      <c r="K9" s="35">
        <v>0.39647358379494002</v>
      </c>
      <c r="L9" s="36">
        <v>0.38186142031684445</v>
      </c>
      <c r="M9" s="35">
        <v>0.30294295679243649</v>
      </c>
      <c r="N9" s="36">
        <v>0.42930353349831418</v>
      </c>
      <c r="O9" s="37">
        <v>0.43662430759204945</v>
      </c>
      <c r="P9" s="38">
        <v>0.40246668346699466</v>
      </c>
      <c r="Q9" s="37">
        <v>0.39130067113062061</v>
      </c>
      <c r="R9" s="38">
        <v>0.40433762359904257</v>
      </c>
      <c r="S9" s="33">
        <v>0.29645001111687541</v>
      </c>
      <c r="T9" s="34">
        <v>0.31679399657308394</v>
      </c>
      <c r="U9" s="33">
        <v>0.2862528951813732</v>
      </c>
      <c r="V9" s="34">
        <v>0.31057927536003566</v>
      </c>
      <c r="W9" s="39">
        <v>0.33123249878162619</v>
      </c>
      <c r="X9" s="40">
        <v>0.31246550790755862</v>
      </c>
      <c r="Y9" s="41">
        <v>0.30673900980331709</v>
      </c>
      <c r="AA9" s="65" t="s">
        <v>33</v>
      </c>
      <c r="AB9" s="66">
        <v>27.5703</v>
      </c>
      <c r="AC9" s="80">
        <v>7.4400954545454687E-2</v>
      </c>
      <c r="AD9" s="217">
        <f>SUM(R102:R104)</f>
        <v>13.872400000000001</v>
      </c>
      <c r="AE9" s="217">
        <f>SUM(R105:R108)</f>
        <v>12.863</v>
      </c>
      <c r="AF9" s="224">
        <v>3.871399999999996</v>
      </c>
      <c r="AG9" s="428">
        <f t="shared" si="0"/>
        <v>1.0870590555322255</v>
      </c>
      <c r="AH9" s="72">
        <f t="shared" si="1"/>
        <v>2.5636871963176899</v>
      </c>
      <c r="AI9" s="72">
        <f t="shared" si="2"/>
        <v>0.22065374815008071</v>
      </c>
      <c r="AJ9" s="85">
        <f>SUM(N34:N46)</f>
        <v>28.079223421300476</v>
      </c>
      <c r="AK9" s="85">
        <f>SUM(N14:N33)</f>
        <v>66.221191205189157</v>
      </c>
      <c r="AL9" s="85">
        <v>5.6995853735103816</v>
      </c>
    </row>
    <row r="10" spans="2:38" ht="15">
      <c r="B10" s="28">
        <v>1.19</v>
      </c>
      <c r="C10" s="29">
        <v>0.46053024827878525</v>
      </c>
      <c r="D10" s="30">
        <v>0.47006108700317739</v>
      </c>
      <c r="E10" s="29">
        <v>0.4108218301149183</v>
      </c>
      <c r="F10" s="30">
        <v>0.48583147603618443</v>
      </c>
      <c r="G10" s="31">
        <v>0.46755578915095375</v>
      </c>
      <c r="H10" s="32">
        <v>0.42984750530523608</v>
      </c>
      <c r="I10" s="33">
        <v>0.51711864179124523</v>
      </c>
      <c r="J10" s="34">
        <v>0.49754789057509408</v>
      </c>
      <c r="K10" s="35">
        <v>0.54896342371607099</v>
      </c>
      <c r="L10" s="36">
        <v>0.5304532049431101</v>
      </c>
      <c r="M10" s="35">
        <v>0.42227538696567024</v>
      </c>
      <c r="N10" s="36">
        <v>0.59197410317146459</v>
      </c>
      <c r="O10" s="37">
        <v>0.60132112918036662</v>
      </c>
      <c r="P10" s="38">
        <v>0.5581167820453905</v>
      </c>
      <c r="Q10" s="37">
        <v>0.54197833624182223</v>
      </c>
      <c r="R10" s="38">
        <v>0.56122466156503237</v>
      </c>
      <c r="S10" s="33">
        <v>0.41300876548782872</v>
      </c>
      <c r="T10" s="34">
        <v>0.4381513925987045</v>
      </c>
      <c r="U10" s="33">
        <v>0.39835954234366011</v>
      </c>
      <c r="V10" s="34">
        <v>0.43098500892352776</v>
      </c>
      <c r="W10" s="39">
        <v>0.45885200267629267</v>
      </c>
      <c r="X10" s="40">
        <v>0.43440326709099614</v>
      </c>
      <c r="Y10" s="41">
        <v>0.42735372094457114</v>
      </c>
      <c r="AA10" s="67" t="s">
        <v>34</v>
      </c>
      <c r="AB10" s="68">
        <v>63.384900000000002</v>
      </c>
      <c r="AC10" s="81">
        <v>-2.9873056909090877E-2</v>
      </c>
      <c r="AD10" s="217">
        <f>SUM(C117:C119)</f>
        <v>43.567</v>
      </c>
      <c r="AE10" s="217">
        <f>SUM(C120:C123)</f>
        <v>18.895600000000002</v>
      </c>
      <c r="AF10" s="225">
        <v>5.6356000000000055</v>
      </c>
      <c r="AG10" s="428">
        <f t="shared" si="0"/>
        <v>1.6385124298705542</v>
      </c>
      <c r="AH10" s="72">
        <f t="shared" si="1"/>
        <v>3.6723632263988888</v>
      </c>
      <c r="AI10" s="72">
        <f t="shared" si="2"/>
        <v>0.32472434373056097</v>
      </c>
      <c r="AJ10" s="85">
        <f>SUM(O34:O46)</f>
        <v>29.074320921828246</v>
      </c>
      <c r="AK10" s="85">
        <f>SUM(O14:O33)</f>
        <v>65.163660061020749</v>
      </c>
      <c r="AL10" s="85">
        <v>5.7620190171509806</v>
      </c>
    </row>
    <row r="11" spans="2:38" ht="15">
      <c r="B11" s="28">
        <v>1.4</v>
      </c>
      <c r="C11" s="29">
        <v>0.67327077005004698</v>
      </c>
      <c r="D11" s="30">
        <v>0.68991148404252545</v>
      </c>
      <c r="E11" s="29">
        <v>0.59644783101404419</v>
      </c>
      <c r="F11" s="30">
        <v>0.70720881014365167</v>
      </c>
      <c r="G11" s="31">
        <v>0.6872814605552271</v>
      </c>
      <c r="H11" s="32">
        <v>0.6203424961752948</v>
      </c>
      <c r="I11" s="33">
        <v>0.74903851750368244</v>
      </c>
      <c r="J11" s="34">
        <v>0.72150806638383203</v>
      </c>
      <c r="K11" s="35">
        <v>0.79507493279808195</v>
      </c>
      <c r="L11" s="36">
        <v>0.77150930969707399</v>
      </c>
      <c r="M11" s="35">
        <v>0.61395670596373897</v>
      </c>
      <c r="N11" s="36">
        <v>0.86023784964999317</v>
      </c>
      <c r="O11" s="37">
        <v>0.87147131135400913</v>
      </c>
      <c r="P11" s="38">
        <v>0.81234527639010345</v>
      </c>
      <c r="Q11" s="37">
        <v>0.78260134226124123</v>
      </c>
      <c r="R11" s="38">
        <v>0.81843860363802856</v>
      </c>
      <c r="S11" s="33">
        <v>0.59357377225901642</v>
      </c>
      <c r="T11" s="34">
        <v>0.63599707296801644</v>
      </c>
      <c r="U11" s="33">
        <v>0.57424725284293732</v>
      </c>
      <c r="V11" s="34">
        <v>0.61890797626094063</v>
      </c>
      <c r="W11" s="39">
        <v>0.66494304618256639</v>
      </c>
      <c r="X11" s="40">
        <v>0.62650779718386851</v>
      </c>
      <c r="Y11" s="41">
        <v>0.61887292681423023</v>
      </c>
      <c r="AA11" s="67" t="s">
        <v>35</v>
      </c>
      <c r="AB11" s="68">
        <v>31.8675</v>
      </c>
      <c r="AC11" s="81">
        <v>-2.9873056909090877E-2</v>
      </c>
      <c r="AD11" s="217">
        <f>SUM(R117:R119)</f>
        <v>21.365199999999998</v>
      </c>
      <c r="AE11" s="217">
        <f>SUM(R120:R123)</f>
        <v>10.018800000000001</v>
      </c>
      <c r="AF11" s="225">
        <v>2.2792999999999988</v>
      </c>
      <c r="AG11" s="428">
        <f t="shared" si="0"/>
        <v>0.59508477522396763</v>
      </c>
      <c r="AH11" s="72">
        <f t="shared" si="1"/>
        <v>1.5610683051149881</v>
      </c>
      <c r="AI11" s="72">
        <f t="shared" si="2"/>
        <v>0.12314691966104313</v>
      </c>
      <c r="AJ11" s="85">
        <f>SUM(R34:R46)</f>
        <v>26.108225122799457</v>
      </c>
      <c r="AK11" s="85">
        <f>SUM(R14:R33)</f>
        <v>68.488935423813842</v>
      </c>
      <c r="AL11" s="85">
        <v>5.4028394533867061</v>
      </c>
    </row>
    <row r="12" spans="2:38" ht="15">
      <c r="B12" s="28">
        <v>1.65</v>
      </c>
      <c r="C12" s="29">
        <v>0.84335450776244791</v>
      </c>
      <c r="D12" s="30">
        <v>0.86683870832657206</v>
      </c>
      <c r="E12" s="29">
        <v>0.74146814421648644</v>
      </c>
      <c r="F12" s="30">
        <v>0.88401101267956472</v>
      </c>
      <c r="G12" s="31">
        <v>0.8664929300892773</v>
      </c>
      <c r="H12" s="32">
        <v>0.77135665992202518</v>
      </c>
      <c r="I12" s="33">
        <v>0.93215672052759513</v>
      </c>
      <c r="J12" s="34">
        <v>0.89609520343473459</v>
      </c>
      <c r="K12" s="35">
        <v>0.99437560729965302</v>
      </c>
      <c r="L12" s="36">
        <v>0.96098005690611144</v>
      </c>
      <c r="M12" s="35">
        <v>0.76528406306747765</v>
      </c>
      <c r="N12" s="36">
        <v>1.0685703336173615</v>
      </c>
      <c r="O12" s="37">
        <v>1.0758612518143307</v>
      </c>
      <c r="P12" s="38">
        <v>1.0106138543411554</v>
      </c>
      <c r="Q12" s="37">
        <v>0.9655670784677004</v>
      </c>
      <c r="R12" s="38">
        <v>1.0217857515596123</v>
      </c>
      <c r="S12" s="33">
        <v>0.7300081523753057</v>
      </c>
      <c r="T12" s="34">
        <v>0.78807023672220577</v>
      </c>
      <c r="U12" s="33">
        <v>0.70638071852741924</v>
      </c>
      <c r="V12" s="34">
        <v>0.76069416718617433</v>
      </c>
      <c r="W12" s="39">
        <v>0.82642921454118978</v>
      </c>
      <c r="X12" s="40">
        <v>0.77209727689857621</v>
      </c>
      <c r="Y12" s="41">
        <v>0.76954497811209088</v>
      </c>
      <c r="AA12" s="69" t="s">
        <v>36</v>
      </c>
      <c r="AB12" s="62">
        <v>21.8202</v>
      </c>
      <c r="AC12" s="78">
        <v>-8.9525781818181854E-2</v>
      </c>
      <c r="AD12" s="217">
        <f>SUM(C132:C134)</f>
        <v>16.279599999999999</v>
      </c>
      <c r="AE12" s="217">
        <f>SUM(C135:C138)</f>
        <v>5.2179000000000002</v>
      </c>
      <c r="AF12" s="227">
        <v>1.0525</v>
      </c>
      <c r="AG12" s="428">
        <f t="shared" si="0"/>
        <v>0.32807524777157177</v>
      </c>
      <c r="AH12" s="72">
        <f t="shared" si="1"/>
        <v>0.68218590616009644</v>
      </c>
      <c r="AI12" s="72">
        <f t="shared" si="2"/>
        <v>4.2238846068331719E-2</v>
      </c>
      <c r="AJ12" s="85">
        <f>SUM(S34:S46)</f>
        <v>31.17104491891418</v>
      </c>
      <c r="AK12" s="85">
        <f>SUM(S14:S33)</f>
        <v>64.81576305559112</v>
      </c>
      <c r="AL12" s="85">
        <v>4.0131920254947007</v>
      </c>
    </row>
    <row r="13" spans="2:38" ht="15.75" thickBot="1">
      <c r="B13" s="42">
        <v>1.95</v>
      </c>
      <c r="C13" s="43">
        <v>0.9838230259690155</v>
      </c>
      <c r="D13" s="44">
        <v>1.0118352797072849</v>
      </c>
      <c r="E13" s="43">
        <v>0.85976328541447855</v>
      </c>
      <c r="F13" s="44">
        <v>1.0300975783342385</v>
      </c>
      <c r="G13" s="45">
        <v>1.0168699676616371</v>
      </c>
      <c r="H13" s="46">
        <v>0.89226669298721772</v>
      </c>
      <c r="I13" s="47">
        <v>1.0758754079864608</v>
      </c>
      <c r="J13" s="48">
        <v>1.0350523125160653</v>
      </c>
      <c r="K13" s="49">
        <v>1.1497024674983862</v>
      </c>
      <c r="L13" s="50">
        <v>1.1092474053214028</v>
      </c>
      <c r="M13" s="49">
        <v>0.8872106765053468</v>
      </c>
      <c r="N13" s="50">
        <v>1.2324639902805352</v>
      </c>
      <c r="O13" s="51">
        <v>1.232856423472259</v>
      </c>
      <c r="P13" s="52">
        <v>1.1670051438651625</v>
      </c>
      <c r="Q13" s="51">
        <v>1.1062508168113223</v>
      </c>
      <c r="R13" s="52">
        <v>1.1790094569890484</v>
      </c>
      <c r="S13" s="47">
        <v>0.83780815641780593</v>
      </c>
      <c r="T13" s="48">
        <v>0.90822309283690228</v>
      </c>
      <c r="U13" s="47">
        <v>0.81173919857896648</v>
      </c>
      <c r="V13" s="48">
        <v>0.87322289014270893</v>
      </c>
      <c r="W13" s="53">
        <v>0.95404871843585604</v>
      </c>
      <c r="X13" s="54">
        <v>0.88693951992263265</v>
      </c>
      <c r="Y13" s="55">
        <v>0.89131574079782971</v>
      </c>
      <c r="AA13" s="69" t="s">
        <v>37</v>
      </c>
      <c r="AB13" s="62">
        <v>17.0562</v>
      </c>
      <c r="AC13" s="78">
        <v>-8.9525781818181854E-2</v>
      </c>
      <c r="AD13" s="217">
        <f>SUM(R132:R134)</f>
        <v>10.2546</v>
      </c>
      <c r="AE13" s="217">
        <f>SUM(R135:R138)</f>
        <v>6.2910000000000004</v>
      </c>
      <c r="AF13" s="227">
        <v>1.5746000000000033</v>
      </c>
      <c r="AG13" s="428">
        <f t="shared" si="0"/>
        <v>0.44280276145486225</v>
      </c>
      <c r="AH13" s="72">
        <f t="shared" si="1"/>
        <v>1.0662058857023278</v>
      </c>
      <c r="AI13" s="72">
        <f t="shared" si="2"/>
        <v>6.5591352842813269E-2</v>
      </c>
      <c r="AJ13" s="85">
        <f>SUM(V34:V46)</f>
        <v>28.121603039175749</v>
      </c>
      <c r="AK13" s="85">
        <f>SUM(V14:V33)</f>
        <v>67.712808694419252</v>
      </c>
      <c r="AL13" s="85">
        <v>4.1655882664049999</v>
      </c>
    </row>
    <row r="14" spans="2:38" ht="15">
      <c r="B14" s="28">
        <v>2.2999999999999998</v>
      </c>
      <c r="C14" s="29">
        <v>1.1150537692838554</v>
      </c>
      <c r="D14" s="30">
        <v>1.1557849444354296</v>
      </c>
      <c r="E14" s="29">
        <v>0.97142892658035884</v>
      </c>
      <c r="F14" s="30">
        <v>1.175060401176184</v>
      </c>
      <c r="G14" s="31">
        <v>1.171261926140055</v>
      </c>
      <c r="H14" s="32">
        <v>1.0107091743572025</v>
      </c>
      <c r="I14" s="33">
        <v>1.2182509301419726</v>
      </c>
      <c r="J14" s="34">
        <v>1.1638294136060898</v>
      </c>
      <c r="K14" s="35">
        <v>1.3007737972807161</v>
      </c>
      <c r="L14" s="36">
        <v>1.2490794122513602</v>
      </c>
      <c r="M14" s="35">
        <v>1.0059666215086616</v>
      </c>
      <c r="N14" s="36">
        <v>1.3837190813801314</v>
      </c>
      <c r="O14" s="37">
        <v>1.3821499451997983</v>
      </c>
      <c r="P14" s="38">
        <v>1.3185786922426954</v>
      </c>
      <c r="Q14" s="37">
        <v>1.2407844463748949</v>
      </c>
      <c r="R14" s="38">
        <v>1.3274798083688797</v>
      </c>
      <c r="S14" s="33">
        <v>0.93112253491709518</v>
      </c>
      <c r="T14" s="34">
        <v>1.0247623292188257</v>
      </c>
      <c r="U14" s="33">
        <v>0.90969646308970242</v>
      </c>
      <c r="V14" s="34">
        <v>0.97449874080359022</v>
      </c>
      <c r="W14" s="39">
        <v>1.0824942385369605</v>
      </c>
      <c r="X14" s="40">
        <v>0.99021869957584585</v>
      </c>
      <c r="Y14" s="41">
        <v>1.0084622973056292</v>
      </c>
      <c r="AA14" s="70" t="s">
        <v>38</v>
      </c>
      <c r="AB14" s="71">
        <v>23.997399999999999</v>
      </c>
      <c r="AC14" s="82">
        <v>-2.9404039090909065E-2</v>
      </c>
      <c r="AD14" s="217">
        <f>SUM(C147:C149)</f>
        <v>13.4611</v>
      </c>
      <c r="AE14" s="217">
        <f>SUM(C150:C153)</f>
        <v>9.7505000000000006</v>
      </c>
      <c r="AF14" s="393">
        <v>3.226500000000005</v>
      </c>
      <c r="AG14" s="428">
        <f t="shared" si="0"/>
        <v>1.0287578636742871</v>
      </c>
      <c r="AH14" s="72">
        <f t="shared" si="1"/>
        <v>2.0555035456745703</v>
      </c>
      <c r="AI14" s="72">
        <f t="shared" si="2"/>
        <v>0.14223859065114886</v>
      </c>
      <c r="AJ14" s="85">
        <f>SUM(W34:W46)</f>
        <v>31.884638576608879</v>
      </c>
      <c r="AK14" s="85">
        <f>SUM(W14:W33)</f>
        <v>63.706912929631706</v>
      </c>
      <c r="AL14" s="85">
        <v>4.4084484937594492</v>
      </c>
    </row>
    <row r="15" spans="2:38" ht="15">
      <c r="B15" s="28">
        <v>2.72</v>
      </c>
      <c r="C15" s="29">
        <v>1.2087900145087407</v>
      </c>
      <c r="D15" s="30">
        <v>1.257858343060841</v>
      </c>
      <c r="E15" s="29">
        <v>1.0553335363617715</v>
      </c>
      <c r="F15" s="30">
        <v>1.2810668065102164</v>
      </c>
      <c r="G15" s="31">
        <v>1.2865996539868163</v>
      </c>
      <c r="H15" s="32">
        <v>1.087203276908651</v>
      </c>
      <c r="I15" s="33">
        <v>1.312720223144529</v>
      </c>
      <c r="J15" s="34">
        <v>1.258248987725455</v>
      </c>
      <c r="K15" s="35">
        <v>1.4029065272744035</v>
      </c>
      <c r="L15" s="36">
        <v>1.3503035100753664</v>
      </c>
      <c r="M15" s="35">
        <v>1.0921511544115527</v>
      </c>
      <c r="N15" s="36">
        <v>1.4937969104822635</v>
      </c>
      <c r="O15" s="37">
        <v>1.4864184365650639</v>
      </c>
      <c r="P15" s="38">
        <v>1.4279043567203782</v>
      </c>
      <c r="Q15" s="37">
        <v>1.3330360780756307</v>
      </c>
      <c r="R15" s="38">
        <v>1.4392534062330613</v>
      </c>
      <c r="S15" s="33">
        <v>1.0045612876710484</v>
      </c>
      <c r="T15" s="34">
        <v>1.1057676382284829</v>
      </c>
      <c r="U15" s="33">
        <v>0.98240252163767106</v>
      </c>
      <c r="V15" s="34">
        <v>1.0521435596435991</v>
      </c>
      <c r="W15" s="39">
        <v>1.1737690293483563</v>
      </c>
      <c r="X15" s="40">
        <v>1.0659042052759107</v>
      </c>
      <c r="Y15" s="41">
        <v>1.0920833590233676</v>
      </c>
      <c r="AA15" s="70" t="s">
        <v>39</v>
      </c>
      <c r="AB15" s="71">
        <v>35.043199999999999</v>
      </c>
      <c r="AC15" s="82">
        <v>-2.9404039090909065E-2</v>
      </c>
      <c r="AD15" s="217">
        <f>SUM(M147:M149)</f>
        <v>21.040900000000001</v>
      </c>
      <c r="AE15" s="217">
        <f>SUM(M150:M153)</f>
        <v>13.398000000000001</v>
      </c>
      <c r="AF15" s="393">
        <v>2.4796999999999931</v>
      </c>
      <c r="AG15" s="428">
        <f t="shared" si="0"/>
        <v>0.89478045810468942</v>
      </c>
      <c r="AH15" s="72">
        <f t="shared" si="1"/>
        <v>1.4828472986928873</v>
      </c>
      <c r="AI15" s="72">
        <f t="shared" si="2"/>
        <v>0.10207224320241665</v>
      </c>
      <c r="AJ15" s="85">
        <f>SUM(Y34:Y46)</f>
        <v>36.084222208520863</v>
      </c>
      <c r="AK15" s="85">
        <f>SUM(Y14:Y33)</f>
        <v>59.79946359208337</v>
      </c>
      <c r="AL15" s="85">
        <v>4.116314199395771</v>
      </c>
    </row>
    <row r="16" spans="2:38" ht="14.45" customHeight="1" thickBot="1">
      <c r="B16" s="28">
        <v>3.2</v>
      </c>
      <c r="C16" s="29">
        <v>1.2816054165964781</v>
      </c>
      <c r="D16" s="30">
        <v>1.341610875266307</v>
      </c>
      <c r="E16" s="29">
        <v>1.1243217710709337</v>
      </c>
      <c r="F16" s="30">
        <v>1.3690933268405971</v>
      </c>
      <c r="G16" s="31">
        <v>1.3858776982093457</v>
      </c>
      <c r="H16" s="32">
        <v>1.1538271726792675</v>
      </c>
      <c r="I16" s="33">
        <v>1.389728367203485</v>
      </c>
      <c r="J16" s="34">
        <v>1.3343445474604694</v>
      </c>
      <c r="K16" s="35">
        <v>1.4858893703942744</v>
      </c>
      <c r="L16" s="36">
        <v>1.4323858714518845</v>
      </c>
      <c r="M16" s="35">
        <v>1.1670942265010231</v>
      </c>
      <c r="N16" s="36">
        <v>1.574928347487168</v>
      </c>
      <c r="O16" s="37">
        <v>1.5610651974288332</v>
      </c>
      <c r="P16" s="38">
        <v>1.510917742628856</v>
      </c>
      <c r="Q16" s="37">
        <v>1.4052998562412071</v>
      </c>
      <c r="R16" s="38">
        <v>1.5331836285345877</v>
      </c>
      <c r="S16" s="33">
        <v>1.0655356649575876</v>
      </c>
      <c r="T16" s="34">
        <v>1.1702105234629316</v>
      </c>
      <c r="U16" s="33">
        <v>1.0455305365445899</v>
      </c>
      <c r="V16" s="34">
        <v>1.1169601040665631</v>
      </c>
      <c r="W16" s="39">
        <v>1.2514145527535254</v>
      </c>
      <c r="X16" s="40">
        <v>1.1292382569207564</v>
      </c>
      <c r="Y16" s="41">
        <v>1.1583636475738333</v>
      </c>
      <c r="AG16" s="436" t="s">
        <v>56</v>
      </c>
      <c r="AH16" s="436" t="s">
        <v>57</v>
      </c>
      <c r="AI16" s="436" t="s">
        <v>52</v>
      </c>
      <c r="AJ16" s="436" t="s">
        <v>56</v>
      </c>
      <c r="AK16" s="430" t="s">
        <v>57</v>
      </c>
      <c r="AL16" s="430" t="s">
        <v>52</v>
      </c>
    </row>
    <row r="17" spans="2:39" ht="14.45" customHeight="1">
      <c r="B17" s="28">
        <v>3.78</v>
      </c>
      <c r="C17" s="29">
        <v>1.3628434957913784</v>
      </c>
      <c r="D17" s="30">
        <v>1.4274572207769096</v>
      </c>
      <c r="E17" s="29">
        <v>1.2078120371003396</v>
      </c>
      <c r="F17" s="30">
        <v>1.4578690090461297</v>
      </c>
      <c r="G17" s="31">
        <v>1.4884406777186487</v>
      </c>
      <c r="H17" s="32">
        <v>1.2169964960765924</v>
      </c>
      <c r="I17" s="33">
        <v>1.4653933459590873</v>
      </c>
      <c r="J17" s="34">
        <v>1.4246921183833128</v>
      </c>
      <c r="K17" s="35">
        <v>1.5653259381671427</v>
      </c>
      <c r="L17" s="36">
        <v>1.5316633520100447</v>
      </c>
      <c r="M17" s="35">
        <v>1.2515493038941574</v>
      </c>
      <c r="N17" s="36">
        <v>1.6748137850057692</v>
      </c>
      <c r="O17" s="37">
        <v>1.6410438697828722</v>
      </c>
      <c r="P17" s="38">
        <v>1.5943017240101394</v>
      </c>
      <c r="Q17" s="37">
        <v>1.4714135256267344</v>
      </c>
      <c r="R17" s="38">
        <v>1.6422638866911987</v>
      </c>
      <c r="S17" s="33">
        <v>1.1453750429515641</v>
      </c>
      <c r="T17" s="34">
        <v>1.2367613535414979</v>
      </c>
      <c r="U17" s="33">
        <v>1.123678665343155</v>
      </c>
      <c r="V17" s="34">
        <v>1.2002313590543987</v>
      </c>
      <c r="W17" s="39">
        <v>1.3257560113329427</v>
      </c>
      <c r="X17" s="40">
        <v>1.2086029191479075</v>
      </c>
      <c r="Y17" s="41">
        <v>1.2284974412725813</v>
      </c>
      <c r="AB17" s="433" t="s">
        <v>40</v>
      </c>
      <c r="AC17" s="435"/>
      <c r="AD17" s="437" t="s">
        <v>58</v>
      </c>
      <c r="AE17" s="437"/>
      <c r="AF17" s="261" t="s">
        <v>104</v>
      </c>
      <c r="AG17" s="436"/>
      <c r="AH17" s="436"/>
      <c r="AI17" s="436"/>
      <c r="AJ17" s="436"/>
      <c r="AK17" s="430"/>
      <c r="AL17" s="430"/>
    </row>
    <row r="18" spans="2:39" ht="15">
      <c r="B18" s="28">
        <v>4.46</v>
      </c>
      <c r="C18" s="29">
        <v>1.469893004830813</v>
      </c>
      <c r="D18" s="30">
        <v>1.5358120593177311</v>
      </c>
      <c r="E18" s="29">
        <v>1.3205135376462376</v>
      </c>
      <c r="F18" s="30">
        <v>1.5702432903189554</v>
      </c>
      <c r="G18" s="31">
        <v>1.6180131251414349</v>
      </c>
      <c r="H18" s="32">
        <v>1.3053348467650394</v>
      </c>
      <c r="I18" s="33">
        <v>1.5638921348717052</v>
      </c>
      <c r="J18" s="34">
        <v>1.5481247152779014</v>
      </c>
      <c r="K18" s="35">
        <v>1.6702956884384328</v>
      </c>
      <c r="L18" s="36">
        <v>1.6685754330412326</v>
      </c>
      <c r="M18" s="35">
        <v>1.3648286397832412</v>
      </c>
      <c r="N18" s="36">
        <v>1.8069071799283274</v>
      </c>
      <c r="O18" s="37">
        <v>1.7435350573180481</v>
      </c>
      <c r="P18" s="38">
        <v>1.6991802428141536</v>
      </c>
      <c r="Q18" s="37">
        <v>1.5590525757424334</v>
      </c>
      <c r="R18" s="38">
        <v>1.7880408983634595</v>
      </c>
      <c r="S18" s="33">
        <v>1.2582281721835566</v>
      </c>
      <c r="T18" s="34">
        <v>1.3261984419276249</v>
      </c>
      <c r="U18" s="33">
        <v>1.2377444577956564</v>
      </c>
      <c r="V18" s="34">
        <v>1.3181614607128471</v>
      </c>
      <c r="W18" s="39">
        <v>1.4257039723119374</v>
      </c>
      <c r="X18" s="40">
        <v>1.3208171932240451</v>
      </c>
      <c r="Y18" s="41">
        <v>1.3221376163758554</v>
      </c>
      <c r="AA18" s="56"/>
      <c r="AB18" s="57" t="s">
        <v>26</v>
      </c>
      <c r="AC18" s="58" t="s">
        <v>27</v>
      </c>
      <c r="AD18" s="57" t="s">
        <v>59</v>
      </c>
      <c r="AE18" s="57" t="s">
        <v>60</v>
      </c>
      <c r="AF18" s="419" t="s">
        <v>105</v>
      </c>
      <c r="AG18" s="57" t="s">
        <v>60</v>
      </c>
      <c r="AH18" s="57" t="s">
        <v>61</v>
      </c>
      <c r="AI18" s="57" t="s">
        <v>62</v>
      </c>
      <c r="AJ18" s="57" t="s">
        <v>53</v>
      </c>
      <c r="AK18" s="57" t="s">
        <v>54</v>
      </c>
      <c r="AL18" s="57" t="s">
        <v>55</v>
      </c>
    </row>
    <row r="19" spans="2:39" ht="15">
      <c r="B19" s="28">
        <v>5.27</v>
      </c>
      <c r="C19" s="29">
        <v>1.5750406190395976</v>
      </c>
      <c r="D19" s="30">
        <v>1.6436434445322685</v>
      </c>
      <c r="E19" s="29">
        <v>1.4400517101002503</v>
      </c>
      <c r="F19" s="30">
        <v>1.6818684097166297</v>
      </c>
      <c r="G19" s="31">
        <v>1.7483155581835039</v>
      </c>
      <c r="H19" s="32">
        <v>1.3946602181315695</v>
      </c>
      <c r="I19" s="33">
        <v>1.6601523149454001</v>
      </c>
      <c r="J19" s="34">
        <v>1.6761383157685779</v>
      </c>
      <c r="K19" s="35">
        <v>1.7752654387097229</v>
      </c>
      <c r="L19" s="36">
        <v>1.8103540572370365</v>
      </c>
      <c r="M19" s="35">
        <v>1.4827198570316777</v>
      </c>
      <c r="N19" s="36">
        <v>1.9430775314842978</v>
      </c>
      <c r="O19" s="37">
        <v>1.8460262448532241</v>
      </c>
      <c r="P19" s="38">
        <v>1.8029469751997509</v>
      </c>
      <c r="Q19" s="37">
        <v>1.6466916258581326</v>
      </c>
      <c r="R19" s="38">
        <v>1.9324712401819353</v>
      </c>
      <c r="S19" s="33">
        <v>1.3835456768829626</v>
      </c>
      <c r="T19" s="34">
        <v>1.4219593648461046</v>
      </c>
      <c r="U19" s="33">
        <v>1.3727078000104482</v>
      </c>
      <c r="V19" s="34">
        <v>1.4527458133688627</v>
      </c>
      <c r="W19" s="39">
        <v>1.5293690062199026</v>
      </c>
      <c r="X19" s="40">
        <v>1.4427549524074827</v>
      </c>
      <c r="Y19" s="41">
        <v>1.4188605955977556</v>
      </c>
      <c r="AA19" s="59" t="s">
        <v>41</v>
      </c>
      <c r="AB19" s="60">
        <v>27.528300000000002</v>
      </c>
      <c r="AC19" s="72">
        <v>0.24235650000000003</v>
      </c>
      <c r="AD19" s="216">
        <f>SUM(H57:H59)</f>
        <v>13.648300000000001</v>
      </c>
      <c r="AE19" s="216">
        <f>SUM(H60:H63)</f>
        <v>13.302300000000001</v>
      </c>
      <c r="AF19" s="420">
        <v>2.8248000000000051</v>
      </c>
      <c r="AG19" s="72">
        <f>AJ19*AF19/100</f>
        <v>0.92902160920021726</v>
      </c>
      <c r="AH19" s="72">
        <f>AF19*AK19/100</f>
        <v>1.7670026790341271</v>
      </c>
      <c r="AI19" s="72">
        <f>AF19*AL19/100</f>
        <v>0.12877571176566063</v>
      </c>
      <c r="AJ19" s="85">
        <f>SUM(D34:D46)</f>
        <v>32.888049037107606</v>
      </c>
      <c r="AK19" s="85">
        <f>SUM(D14:D33)</f>
        <v>62.55319594428363</v>
      </c>
      <c r="AL19" s="85">
        <v>4.5587550186087658</v>
      </c>
    </row>
    <row r="20" spans="2:39" ht="15">
      <c r="B20" s="28">
        <v>6.21</v>
      </c>
      <c r="C20" s="29">
        <v>1.6864373162633746</v>
      </c>
      <c r="D20" s="30">
        <v>1.7608969896199207</v>
      </c>
      <c r="E20" s="29">
        <v>1.5668408982143858</v>
      </c>
      <c r="F20" s="30">
        <v>1.8047309572415855</v>
      </c>
      <c r="G20" s="31">
        <v>1.8829979049412728</v>
      </c>
      <c r="H20" s="32">
        <v>1.495829837635098</v>
      </c>
      <c r="I20" s="33">
        <v>1.7640237650714339</v>
      </c>
      <c r="J20" s="34">
        <v>1.811023421653386</v>
      </c>
      <c r="K20" s="35">
        <v>1.8908740150220222</v>
      </c>
      <c r="L20" s="36">
        <v>1.9553770435425837</v>
      </c>
      <c r="M20" s="35">
        <v>1.6052229556394662</v>
      </c>
      <c r="N20" s="36">
        <v>2.0931095355938703</v>
      </c>
      <c r="O20" s="37">
        <v>1.9633282976391477</v>
      </c>
      <c r="P20" s="38">
        <v>1.9193139536607422</v>
      </c>
      <c r="Q20" s="37">
        <v>1.7466308935339296</v>
      </c>
      <c r="R20" s="38">
        <v>2.0718515700487163</v>
      </c>
      <c r="S20" s="33">
        <v>1.5246963071761115</v>
      </c>
      <c r="T20" s="34">
        <v>1.5348849814952552</v>
      </c>
      <c r="U20" s="33">
        <v>1.5359699075283417</v>
      </c>
      <c r="V20" s="34">
        <v>1.6134368297507942</v>
      </c>
      <c r="W20" s="39">
        <v>1.6491413561534083</v>
      </c>
      <c r="X20" s="40">
        <v>1.5780953532253066</v>
      </c>
      <c r="Y20" s="41">
        <v>1.5286854923238178</v>
      </c>
      <c r="AA20" s="59" t="s">
        <v>42</v>
      </c>
      <c r="AB20" s="60">
        <v>14.5052</v>
      </c>
      <c r="AC20" s="72">
        <v>0.24235650000000003</v>
      </c>
      <c r="AD20" s="216">
        <f>SUM(M57:M59)</f>
        <v>8.8192000000000004</v>
      </c>
      <c r="AE20" s="216">
        <f>SUM(M60:M63)</f>
        <v>5.3845000000000001</v>
      </c>
      <c r="AF20" s="420">
        <v>1.078999999999998</v>
      </c>
      <c r="AG20" s="72">
        <f t="shared" ref="AG20:AG29" si="3">AJ20*AF20/100</f>
        <v>0.38037526906447328</v>
      </c>
      <c r="AH20" s="72">
        <f t="shared" ref="AH20:AH29" si="4">AF20*AK20/100</f>
        <v>0.65559581388507215</v>
      </c>
      <c r="AI20" s="72">
        <f t="shared" ref="AI20:AI29" si="5">AF20*AL20/100</f>
        <v>4.3028917050452489E-2</v>
      </c>
      <c r="AJ20" s="85">
        <f>SUM(E34:E46)</f>
        <v>35.252573592629652</v>
      </c>
      <c r="AK20" s="85">
        <f>SUM(E14:E33)</f>
        <v>60.759574966179187</v>
      </c>
      <c r="AL20" s="85">
        <v>3.9878514411911556</v>
      </c>
    </row>
    <row r="21" spans="2:39" ht="15">
      <c r="B21" s="28">
        <v>7.33</v>
      </c>
      <c r="C21" s="29">
        <v>1.7983774120101943</v>
      </c>
      <c r="D21" s="30">
        <v>1.8802443480127096</v>
      </c>
      <c r="E21" s="29">
        <v>1.6942516019565317</v>
      </c>
      <c r="F21" s="30">
        <v>1.9294664094544227</v>
      </c>
      <c r="G21" s="31">
        <v>2.0103803955062087</v>
      </c>
      <c r="H21" s="32">
        <v>1.6068696639194586</v>
      </c>
      <c r="I21" s="33">
        <v>1.8714769893397445</v>
      </c>
      <c r="J21" s="34">
        <v>1.9471810285371074</v>
      </c>
      <c r="K21" s="35">
        <v>2.0100288666813246</v>
      </c>
      <c r="L21" s="36">
        <v>2.0984534125822849</v>
      </c>
      <c r="M21" s="35">
        <v>1.7288790245870922</v>
      </c>
      <c r="N21" s="36">
        <v>2.2488492789902192</v>
      </c>
      <c r="O21" s="37">
        <v>2.0901093041855501</v>
      </c>
      <c r="P21" s="38">
        <v>2.0408692687410133</v>
      </c>
      <c r="Q21" s="37">
        <v>1.8573328515748124</v>
      </c>
      <c r="R21" s="38">
        <v>2.2108952324520503</v>
      </c>
      <c r="S21" s="33">
        <v>1.6840381881514321</v>
      </c>
      <c r="T21" s="34">
        <v>1.658049187387262</v>
      </c>
      <c r="U21" s="33">
        <v>1.7214356616686688</v>
      </c>
      <c r="V21" s="34">
        <v>1.7961834758322064</v>
      </c>
      <c r="W21" s="39">
        <v>1.7771738681512934</v>
      </c>
      <c r="X21" s="40">
        <v>1.7271011925723088</v>
      </c>
      <c r="Y21" s="41">
        <v>1.6485295024354152</v>
      </c>
      <c r="AA21" s="61" t="s">
        <v>43</v>
      </c>
      <c r="AB21" s="62">
        <v>71.694199999999995</v>
      </c>
      <c r="AC21" s="73">
        <v>-0.29172375000000034</v>
      </c>
      <c r="AD21" s="216">
        <f>SUM(H72:H74)</f>
        <v>46.750100000000003</v>
      </c>
      <c r="AE21" s="216">
        <f>SUM(H75:H78)</f>
        <v>24.247299999999999</v>
      </c>
      <c r="AF21" s="421">
        <v>4.8268999999999851</v>
      </c>
      <c r="AG21" s="72">
        <f t="shared" si="3"/>
        <v>2.022805312145282</v>
      </c>
      <c r="AH21" s="72">
        <f t="shared" si="4"/>
        <v>2.6057113132310041</v>
      </c>
      <c r="AI21" s="72">
        <f t="shared" si="5"/>
        <v>0.19838337462369771</v>
      </c>
      <c r="AJ21" s="85">
        <f>SUM(H34:H46)</f>
        <v>41.906923950056736</v>
      </c>
      <c r="AK21" s="85">
        <f>SUM(H14:H33)</f>
        <v>53.983121946404772</v>
      </c>
      <c r="AL21" s="85">
        <v>4.1099541035384686</v>
      </c>
    </row>
    <row r="22" spans="2:39" ht="15">
      <c r="B22" s="28">
        <v>8.65</v>
      </c>
      <c r="C22" s="29">
        <v>1.9168382900335279</v>
      </c>
      <c r="D22" s="30">
        <v>2.0069200529734763</v>
      </c>
      <c r="E22" s="29">
        <v>1.8282918057307882</v>
      </c>
      <c r="F22" s="30">
        <v>2.0613188994812055</v>
      </c>
      <c r="G22" s="31">
        <v>2.1457927278832605</v>
      </c>
      <c r="H22" s="32">
        <v>1.730740759018901</v>
      </c>
      <c r="I22" s="33">
        <v>1.9896755360348863</v>
      </c>
      <c r="J22" s="34">
        <v>2.0917371420136561</v>
      </c>
      <c r="K22" s="35">
        <v>2.1384040342428343</v>
      </c>
      <c r="L22" s="36">
        <v>2.2525606127951154</v>
      </c>
      <c r="M22" s="35">
        <v>1.8614706136684633</v>
      </c>
      <c r="N22" s="36">
        <v>2.4151891096334412</v>
      </c>
      <c r="O22" s="37">
        <v>2.2305163067626403</v>
      </c>
      <c r="P22" s="38">
        <v>2.1716894706414265</v>
      </c>
      <c r="Q22" s="37">
        <v>1.9741849183957443</v>
      </c>
      <c r="R22" s="38">
        <v>2.369802275198718</v>
      </c>
      <c r="S22" s="33">
        <v>1.8703300701373775</v>
      </c>
      <c r="T22" s="34">
        <v>1.7914519825221256</v>
      </c>
      <c r="U22" s="33">
        <v>1.9306288421015962</v>
      </c>
      <c r="V22" s="34">
        <v>2.003686440964056</v>
      </c>
      <c r="W22" s="39">
        <v>1.9134665422135588</v>
      </c>
      <c r="X22" s="40">
        <v>1.8992331586609976</v>
      </c>
      <c r="Y22" s="41">
        <v>1.7841728836549724</v>
      </c>
      <c r="AA22" s="63" t="s">
        <v>44</v>
      </c>
      <c r="AB22" s="64">
        <v>47.312199999999997</v>
      </c>
      <c r="AC22" s="74">
        <v>-7.9807612500000069E-2</v>
      </c>
      <c r="AD22" s="216">
        <f>SUM(C87:C89)</f>
        <v>25.8965</v>
      </c>
      <c r="AE22" s="216">
        <f>SUM(C90:C93)</f>
        <v>20.538399999999999</v>
      </c>
      <c r="AF22" s="422">
        <v>4.7205999999999948</v>
      </c>
      <c r="AG22" s="72">
        <f t="shared" si="3"/>
        <v>1.479798926363199</v>
      </c>
      <c r="AH22" s="72">
        <f t="shared" si="4"/>
        <v>3.0081030306286425</v>
      </c>
      <c r="AI22" s="72">
        <f t="shared" si="5"/>
        <v>0.23269804300815269</v>
      </c>
      <c r="AJ22" s="85">
        <f>SUM(I34:I46)</f>
        <v>31.347687293208505</v>
      </c>
      <c r="AK22" s="85">
        <f>SUM(I14:I33)</f>
        <v>63.722896043482734</v>
      </c>
      <c r="AL22" s="85">
        <v>4.9294166633087526</v>
      </c>
    </row>
    <row r="23" spans="2:39" ht="15">
      <c r="B23" s="28">
        <v>10.210000000000001</v>
      </c>
      <c r="C23" s="29">
        <v>2.0711634705776869</v>
      </c>
      <c r="D23" s="30">
        <v>2.1817534639523868</v>
      </c>
      <c r="E23" s="29">
        <v>1.9859496033694437</v>
      </c>
      <c r="F23" s="30">
        <v>2.2429906542056068</v>
      </c>
      <c r="G23" s="31">
        <v>2.3253691902269531</v>
      </c>
      <c r="H23" s="32">
        <v>1.9049499087005872</v>
      </c>
      <c r="I23" s="33">
        <v>2.1607052513286145</v>
      </c>
      <c r="J23" s="34">
        <v>2.2686147808626029</v>
      </c>
      <c r="K23" s="35">
        <v>2.322810352286993</v>
      </c>
      <c r="L23" s="36">
        <v>2.4326227098858957</v>
      </c>
      <c r="M23" s="35">
        <v>2.0168333669616345</v>
      </c>
      <c r="N23" s="36">
        <v>2.623113897937468</v>
      </c>
      <c r="O23" s="37">
        <v>2.4283894665126331</v>
      </c>
      <c r="P23" s="38">
        <v>2.3480929156969417</v>
      </c>
      <c r="Q23" s="37">
        <v>2.1302439286894885</v>
      </c>
      <c r="R23" s="38">
        <v>2.5458793585811486</v>
      </c>
      <c r="S23" s="33">
        <v>2.0906463283992371</v>
      </c>
      <c r="T23" s="34">
        <v>1.9721329691607665</v>
      </c>
      <c r="U23" s="33">
        <v>2.1837939501593429</v>
      </c>
      <c r="V23" s="34">
        <v>2.2447229655369534</v>
      </c>
      <c r="W23" s="39">
        <v>2.0931250671138173</v>
      </c>
      <c r="X23" s="40">
        <v>2.1139382217059728</v>
      </c>
      <c r="Y23" s="41">
        <v>1.9683704297428943</v>
      </c>
      <c r="AA23" s="65" t="s">
        <v>45</v>
      </c>
      <c r="AB23" s="66">
        <v>31.810600000000001</v>
      </c>
      <c r="AC23" s="75">
        <v>7.4400954545454687E-2</v>
      </c>
      <c r="AD23" s="217">
        <f>SUM(H102:H104)</f>
        <v>20.333100000000002</v>
      </c>
      <c r="AE23" s="217">
        <f>SUM(H105:H108)</f>
        <v>10.927899999999999</v>
      </c>
      <c r="AF23" s="423">
        <v>2.8568999999999964</v>
      </c>
      <c r="AG23" s="72">
        <f t="shared" si="3"/>
        <v>0.82217197292904132</v>
      </c>
      <c r="AH23" s="72">
        <f t="shared" si="4"/>
        <v>1.8888090235443336</v>
      </c>
      <c r="AI23" s="72">
        <f t="shared" si="5"/>
        <v>0.14591900352662143</v>
      </c>
      <c r="AJ23" s="85">
        <f>SUM(L34:L46)</f>
        <v>28.778465222060358</v>
      </c>
      <c r="AK23" s="85">
        <f>SUM(L14:L33)</f>
        <v>66.11393550856998</v>
      </c>
      <c r="AL23" s="85">
        <v>5.1075992693696532</v>
      </c>
    </row>
    <row r="24" spans="2:39" ht="15">
      <c r="B24" s="28">
        <v>12.05</v>
      </c>
      <c r="C24" s="29">
        <v>2.2662435403500578</v>
      </c>
      <c r="D24" s="30">
        <v>2.3906113411397678</v>
      </c>
      <c r="E24" s="29">
        <v>2.1728186355245902</v>
      </c>
      <c r="F24" s="30">
        <v>2.463993407375499</v>
      </c>
      <c r="G24" s="31">
        <v>2.5264802283395018</v>
      </c>
      <c r="H24" s="32">
        <v>2.1127177614371018</v>
      </c>
      <c r="I24" s="33">
        <v>2.3729253692585277</v>
      </c>
      <c r="J24" s="34">
        <v>2.4857034512772089</v>
      </c>
      <c r="K24" s="35">
        <v>2.5426794238011809</v>
      </c>
      <c r="L24" s="36">
        <v>2.635395341744883</v>
      </c>
      <c r="M24" s="35">
        <v>2.202749834260513</v>
      </c>
      <c r="N24" s="36">
        <v>2.8730313395656411</v>
      </c>
      <c r="O24" s="37">
        <v>2.6671406143546896</v>
      </c>
      <c r="P24" s="38">
        <v>2.5537734031041079</v>
      </c>
      <c r="Q24" s="37">
        <v>2.3239723552610334</v>
      </c>
      <c r="R24" s="38">
        <v>2.7647132098212635</v>
      </c>
      <c r="S24" s="33">
        <v>2.3601463385054875</v>
      </c>
      <c r="T24" s="34">
        <v>2.1856376683720939</v>
      </c>
      <c r="U24" s="33">
        <v>2.4809309858419093</v>
      </c>
      <c r="V24" s="34">
        <v>2.5228939686855067</v>
      </c>
      <c r="W24" s="39">
        <v>2.2983900944136528</v>
      </c>
      <c r="X24" s="40">
        <v>2.3814654606041175</v>
      </c>
      <c r="Y24" s="41">
        <v>2.1841667180467352</v>
      </c>
      <c r="AA24" s="65" t="s">
        <v>46</v>
      </c>
      <c r="AB24" s="66">
        <v>24.152100000000001</v>
      </c>
      <c r="AC24" s="75">
        <v>7.4400954545454687E-2</v>
      </c>
      <c r="AD24" s="217">
        <f>SUM(M102:M104)</f>
        <v>14.4063</v>
      </c>
      <c r="AE24" s="217">
        <f>SUM(M105:M108)</f>
        <v>8.773299999999999</v>
      </c>
      <c r="AF24" s="423">
        <v>2.6742000000000057</v>
      </c>
      <c r="AG24" s="72">
        <f t="shared" si="3"/>
        <v>0.97490788747009693</v>
      </c>
      <c r="AH24" s="72">
        <f t="shared" si="4"/>
        <v>1.5903523592655615</v>
      </c>
      <c r="AI24" s="72">
        <f t="shared" si="5"/>
        <v>0.1089397532643475</v>
      </c>
      <c r="AJ24" s="85">
        <f>SUM(M34:M46)</f>
        <v>36.456057417922921</v>
      </c>
      <c r="AK24" s="85">
        <f>SUM(M14:M33)</f>
        <v>59.470210128844435</v>
      </c>
      <c r="AL24" s="85">
        <v>4.0737324532326404</v>
      </c>
    </row>
    <row r="25" spans="2:39" ht="15">
      <c r="B25" s="28">
        <v>14.22</v>
      </c>
      <c r="C25" s="29">
        <v>2.5776108940535902</v>
      </c>
      <c r="D25" s="30">
        <v>2.705730243562833</v>
      </c>
      <c r="E25" s="29">
        <v>2.4752895744896839</v>
      </c>
      <c r="F25" s="30">
        <v>2.8003670893188248</v>
      </c>
      <c r="G25" s="31">
        <v>2.8301542459613547</v>
      </c>
      <c r="H25" s="32">
        <v>2.4127720475743963</v>
      </c>
      <c r="I25" s="33">
        <v>2.6943895985278901</v>
      </c>
      <c r="J25" s="34">
        <v>2.8178262119935757</v>
      </c>
      <c r="K25" s="35">
        <v>2.881703346974672</v>
      </c>
      <c r="L25" s="36">
        <v>2.9442586145924916</v>
      </c>
      <c r="M25" s="35">
        <v>2.498198483844003</v>
      </c>
      <c r="N25" s="36">
        <v>3.2330266102959464</v>
      </c>
      <c r="O25" s="37">
        <v>3.0196392073224909</v>
      </c>
      <c r="P25" s="38">
        <v>2.864703004788093</v>
      </c>
      <c r="Q25" s="37">
        <v>2.6253276854834371</v>
      </c>
      <c r="R25" s="38">
        <v>3.1296607401970848</v>
      </c>
      <c r="S25" s="33">
        <v>2.7755132290817461</v>
      </c>
      <c r="T25" s="34">
        <v>2.5024316649451777</v>
      </c>
      <c r="U25" s="33">
        <v>2.9195618480399834</v>
      </c>
      <c r="V25" s="34">
        <v>2.9406005883001636</v>
      </c>
      <c r="W25" s="39">
        <v>2.6011250340731698</v>
      </c>
      <c r="X25" s="40">
        <v>2.7953705699013467</v>
      </c>
      <c r="Y25" s="41">
        <v>2.4870522227017693</v>
      </c>
      <c r="AA25" s="67" t="s">
        <v>47</v>
      </c>
      <c r="AB25" s="68">
        <v>62.840499999999999</v>
      </c>
      <c r="AC25" s="76">
        <v>-2.9873056909090877E-2</v>
      </c>
      <c r="AD25" s="217">
        <f>SUM(H117:H119)</f>
        <v>43.821899999999999</v>
      </c>
      <c r="AE25" s="217">
        <f>SUM(H120:H123)</f>
        <v>18.183500000000002</v>
      </c>
      <c r="AF25" s="424">
        <v>4.7316000000000003</v>
      </c>
      <c r="AG25" s="72">
        <f t="shared" si="3"/>
        <v>1.4490652129441588</v>
      </c>
      <c r="AH25" s="72">
        <f t="shared" si="4"/>
        <v>3.0290299129841833</v>
      </c>
      <c r="AI25" s="72">
        <f t="shared" si="5"/>
        <v>0.25350487407165828</v>
      </c>
      <c r="AJ25" s="85">
        <f>SUM(P34:P46)</f>
        <v>30.625268681717785</v>
      </c>
      <c r="AK25" s="85">
        <f>SUM(P14:P33)</f>
        <v>64.017032567930158</v>
      </c>
      <c r="AL25" s="85">
        <v>5.3576987503520641</v>
      </c>
    </row>
    <row r="26" spans="2:39" ht="15">
      <c r="B26" s="28">
        <v>16.78</v>
      </c>
      <c r="C26" s="29">
        <v>2.9797258011052725</v>
      </c>
      <c r="D26" s="30">
        <v>3.1234459979375946</v>
      </c>
      <c r="E26" s="29">
        <v>2.8788603889444806</v>
      </c>
      <c r="F26" s="30">
        <v>3.2468675669095193</v>
      </c>
      <c r="G26" s="31">
        <v>3.2225215163261289</v>
      </c>
      <c r="H26" s="32">
        <v>2.7912944776193052</v>
      </c>
      <c r="I26" s="33">
        <v>3.1215161649944254</v>
      </c>
      <c r="J26" s="34">
        <v>3.2321525372397417</v>
      </c>
      <c r="K26" s="35">
        <v>3.3398821218074652</v>
      </c>
      <c r="L26" s="36">
        <v>3.3300132694410287</v>
      </c>
      <c r="M26" s="35">
        <v>2.8818493644250998</v>
      </c>
      <c r="N26" s="36">
        <v>3.6558070131808007</v>
      </c>
      <c r="O26" s="37">
        <v>3.4657424686750189</v>
      </c>
      <c r="P26" s="38">
        <v>3.2831052935857334</v>
      </c>
      <c r="Q26" s="37">
        <v>3.0527602456968457</v>
      </c>
      <c r="R26" s="38">
        <v>3.5885384928744331</v>
      </c>
      <c r="S26" s="33">
        <v>3.3000276237510353</v>
      </c>
      <c r="T26" s="34">
        <v>2.9258274436350602</v>
      </c>
      <c r="U26" s="33">
        <v>3.477265207321107</v>
      </c>
      <c r="V26" s="34">
        <v>3.4589078862379621</v>
      </c>
      <c r="W26" s="39">
        <v>3.0128941129824978</v>
      </c>
      <c r="X26" s="40">
        <v>3.3314762352768041</v>
      </c>
      <c r="Y26" s="41">
        <v>2.8666224798076332</v>
      </c>
      <c r="AA26" s="67" t="s">
        <v>48</v>
      </c>
      <c r="AB26" s="68">
        <v>29.180700000000002</v>
      </c>
      <c r="AC26" s="76">
        <v>-2.9873056909090877E-2</v>
      </c>
      <c r="AD26" s="217">
        <f>SUM(M117:M119)</f>
        <v>16.210899999999999</v>
      </c>
      <c r="AE26" s="217">
        <f>SUM(M120:M123)</f>
        <v>12.4641</v>
      </c>
      <c r="AF26" s="424">
        <v>3.2933000000000017</v>
      </c>
      <c r="AG26" s="72">
        <f t="shared" si="3"/>
        <v>1.0445826359366237</v>
      </c>
      <c r="AH26" s="72">
        <f t="shared" si="4"/>
        <v>2.078531841419446</v>
      </c>
      <c r="AI26" s="72">
        <f t="shared" si="5"/>
        <v>0.17018552264393186</v>
      </c>
      <c r="AJ26" s="85">
        <f>SUM(Q34:Q46)</f>
        <v>31.718417269505455</v>
      </c>
      <c r="AK26" s="85">
        <f>SUM(Q14:Q33)</f>
        <v>63.113953828058328</v>
      </c>
      <c r="AL26" s="85">
        <v>5.1676289024362116</v>
      </c>
    </row>
    <row r="27" spans="2:39" ht="15">
      <c r="B27" s="28">
        <v>19.809999999999999</v>
      </c>
      <c r="C27" s="29">
        <v>3.4837279312274831</v>
      </c>
      <c r="D27" s="30">
        <v>3.6359068043697889</v>
      </c>
      <c r="E27" s="29">
        <v>3.4032124071093102</v>
      </c>
      <c r="F27" s="30">
        <v>3.8023710973348566</v>
      </c>
      <c r="G27" s="31">
        <v>3.6977421544795575</v>
      </c>
      <c r="H27" s="32">
        <v>3.2315057000444147</v>
      </c>
      <c r="I27" s="33">
        <v>3.6466937986057943</v>
      </c>
      <c r="J27" s="34">
        <v>3.7531144461948398</v>
      </c>
      <c r="K27" s="35">
        <v>3.9072861773279519</v>
      </c>
      <c r="L27" s="36">
        <v>3.8238051825440338</v>
      </c>
      <c r="M27" s="35">
        <v>3.3934799527282156</v>
      </c>
      <c r="N27" s="36">
        <v>4.1254724173498971</v>
      </c>
      <c r="O27" s="37">
        <v>3.9864924908913171</v>
      </c>
      <c r="P27" s="38">
        <v>3.8049037192961648</v>
      </c>
      <c r="Q27" s="37">
        <v>3.6185702534613577</v>
      </c>
      <c r="R27" s="38">
        <v>4.1756865491248334</v>
      </c>
      <c r="S27" s="33">
        <v>3.9764726491177238</v>
      </c>
      <c r="T27" s="34">
        <v>3.4579329492858579</v>
      </c>
      <c r="U27" s="33">
        <v>4.1832105602284795</v>
      </c>
      <c r="V27" s="34">
        <v>4.1129248240613414</v>
      </c>
      <c r="W27" s="39">
        <v>3.56962903612169</v>
      </c>
      <c r="X27" s="40">
        <v>3.9989803480482076</v>
      </c>
      <c r="Y27" s="41">
        <v>3.3433010666502248</v>
      </c>
      <c r="AA27" s="69" t="s">
        <v>49</v>
      </c>
      <c r="AB27" s="62">
        <v>25.196200000000001</v>
      </c>
      <c r="AC27" s="73">
        <v>-8.9525781818181854E-2</v>
      </c>
      <c r="AD27" s="217">
        <f>SUM(H132:H134)</f>
        <v>16.2744</v>
      </c>
      <c r="AE27" s="217">
        <f>SUM(H135:H138)</f>
        <v>8.6090999999999998</v>
      </c>
      <c r="AF27" s="425">
        <v>2.0657999999999994</v>
      </c>
      <c r="AG27" s="72">
        <f t="shared" si="3"/>
        <v>0.76641449362647796</v>
      </c>
      <c r="AH27" s="72">
        <f t="shared" si="4"/>
        <v>1.2116342474787469</v>
      </c>
      <c r="AI27" s="72">
        <f t="shared" si="5"/>
        <v>8.7751258894774364E-2</v>
      </c>
      <c r="AJ27" s="85">
        <f>SUM(T34:T46)</f>
        <v>37.100130391445354</v>
      </c>
      <c r="AK27" s="85">
        <f>SUM(T14:T33)</f>
        <v>58.652059612680191</v>
      </c>
      <c r="AL27" s="85">
        <v>4.2478099958744497</v>
      </c>
    </row>
    <row r="28" spans="2:39" ht="15">
      <c r="B28" s="28">
        <v>23.37</v>
      </c>
      <c r="C28" s="29">
        <v>4.0523944855917895</v>
      </c>
      <c r="D28" s="30">
        <v>4.2336905029863026</v>
      </c>
      <c r="E28" s="29">
        <v>4.0234850038637555</v>
      </c>
      <c r="F28" s="30">
        <v>4.4537673477796709</v>
      </c>
      <c r="G28" s="31">
        <v>4.2459613545613148</v>
      </c>
      <c r="H28" s="32">
        <v>3.7116912599318952</v>
      </c>
      <c r="I28" s="33">
        <v>4.2645498381485796</v>
      </c>
      <c r="J28" s="34">
        <v>4.3178503895125555</v>
      </c>
      <c r="K28" s="35">
        <v>4.5796599831197282</v>
      </c>
      <c r="L28" s="36">
        <v>4.4269320987454046</v>
      </c>
      <c r="M28" s="35">
        <v>4.0181016343354568</v>
      </c>
      <c r="N28" s="36">
        <v>4.5686376034018128</v>
      </c>
      <c r="O28" s="37">
        <v>4.5498978050297687</v>
      </c>
      <c r="P28" s="38">
        <v>4.4230569679360796</v>
      </c>
      <c r="Q28" s="37">
        <v>4.3242952359719862</v>
      </c>
      <c r="R28" s="38">
        <v>4.7965013517198658</v>
      </c>
      <c r="S28" s="33">
        <v>4.7324201774657562</v>
      </c>
      <c r="T28" s="34">
        <v>4.0924243473652195</v>
      </c>
      <c r="U28" s="33">
        <v>4.9879839088866822</v>
      </c>
      <c r="V28" s="34">
        <v>4.8819461167462999</v>
      </c>
      <c r="W28" s="39">
        <v>4.3167606948448336</v>
      </c>
      <c r="X28" s="40">
        <v>4.7185182459884052</v>
      </c>
      <c r="Y28" s="41">
        <v>3.9590911893458292</v>
      </c>
      <c r="AA28" s="69" t="s">
        <v>50</v>
      </c>
      <c r="AB28" s="62">
        <v>14.8794</v>
      </c>
      <c r="AC28" s="73">
        <v>-8.9525781818181854E-2</v>
      </c>
      <c r="AD28" s="217">
        <f>SUM(M132:M134)</f>
        <v>8.4464000000000006</v>
      </c>
      <c r="AE28" s="217">
        <f>SUM(M135:M138)</f>
        <v>5.661999999999999</v>
      </c>
      <c r="AF28" s="425">
        <v>1.9820999999999993</v>
      </c>
      <c r="AG28" s="72">
        <f t="shared" si="3"/>
        <v>0.59382228984901486</v>
      </c>
      <c r="AH28" s="72">
        <f t="shared" si="4"/>
        <v>1.31167900122773</v>
      </c>
      <c r="AI28" s="72">
        <f t="shared" si="5"/>
        <v>7.6598708923253711E-2</v>
      </c>
      <c r="AJ28" s="85">
        <f>SUM(U34:U46)</f>
        <v>29.959249777963525</v>
      </c>
      <c r="AK28" s="85">
        <f>SUM(U14:U33)</f>
        <v>66.176227295682892</v>
      </c>
      <c r="AL28" s="85">
        <v>3.8645229263535508</v>
      </c>
    </row>
    <row r="29" spans="2:39" ht="15.75" thickBot="1">
      <c r="B29" s="28">
        <v>27.58</v>
      </c>
      <c r="C29" s="29">
        <v>4.7571823699783184</v>
      </c>
      <c r="D29" s="30">
        <v>4.9513450133218875</v>
      </c>
      <c r="E29" s="29">
        <v>4.8335270390373974</v>
      </c>
      <c r="F29" s="30">
        <v>5.2250294982488334</v>
      </c>
      <c r="G29" s="31">
        <v>4.8536743826146633</v>
      </c>
      <c r="H29" s="32">
        <v>4.2461629571139508</v>
      </c>
      <c r="I29" s="33">
        <v>5.0086634162066312</v>
      </c>
      <c r="J29" s="34">
        <v>5.016962438315514</v>
      </c>
      <c r="K29" s="35">
        <v>5.3477832232805875</v>
      </c>
      <c r="L29" s="36">
        <v>5.2253696139533528</v>
      </c>
      <c r="M29" s="35">
        <v>4.807886317124491</v>
      </c>
      <c r="N29" s="36">
        <v>5.0868187915085157</v>
      </c>
      <c r="O29" s="37">
        <v>5.1553659764803443</v>
      </c>
      <c r="P29" s="38">
        <v>5.1175528839739703</v>
      </c>
      <c r="Q29" s="37">
        <v>5.1522536304860891</v>
      </c>
      <c r="R29" s="38">
        <v>5.4947496709075541</v>
      </c>
      <c r="S29" s="33">
        <v>5.633223961245899</v>
      </c>
      <c r="T29" s="34">
        <v>4.8286993679176806</v>
      </c>
      <c r="U29" s="33">
        <v>5.9355571809205356</v>
      </c>
      <c r="V29" s="34">
        <v>5.8384402618768449</v>
      </c>
      <c r="W29" s="39">
        <v>5.2637882755259682</v>
      </c>
      <c r="X29" s="40">
        <v>5.581017654695394</v>
      </c>
      <c r="Y29" s="41">
        <v>4.7768049818114564</v>
      </c>
      <c r="AA29" s="70" t="s">
        <v>51</v>
      </c>
      <c r="AB29" s="71">
        <v>31.258299999999998</v>
      </c>
      <c r="AC29" s="89">
        <v>-2.9404039090909065E-2</v>
      </c>
      <c r="AD29" s="217">
        <f>SUM(H147:H149)</f>
        <v>17.811199999999999</v>
      </c>
      <c r="AE29" s="217">
        <f>SUM(H150:H153)</f>
        <v>12.9597</v>
      </c>
      <c r="AF29" s="426">
        <v>1.914099999999995</v>
      </c>
      <c r="AG29" s="72">
        <f t="shared" si="3"/>
        <v>0.58440306710255763</v>
      </c>
      <c r="AH29" s="72">
        <f t="shared" si="4"/>
        <v>1.249394894119128</v>
      </c>
      <c r="AI29" s="72">
        <f t="shared" si="5"/>
        <v>8.0302038778309603E-2</v>
      </c>
      <c r="AJ29" s="85">
        <f>SUM(X34:X46)</f>
        <v>30.531480440027121</v>
      </c>
      <c r="AK29" s="85">
        <f>SUM(X14:X33)</f>
        <v>65.273229931515132</v>
      </c>
      <c r="AL29" s="85">
        <v>4.1952896284577506</v>
      </c>
    </row>
    <row r="30" spans="2:39" ht="15">
      <c r="B30" s="28">
        <v>32.549999999999997</v>
      </c>
      <c r="C30" s="29">
        <v>5.4812609019328686</v>
      </c>
      <c r="D30" s="30">
        <v>5.6611477237632117</v>
      </c>
      <c r="E30" s="29">
        <v>5.7055134651360824</v>
      </c>
      <c r="F30" s="30">
        <v>5.9768134399640394</v>
      </c>
      <c r="G30" s="31">
        <v>5.3628393520647641</v>
      </c>
      <c r="H30" s="32">
        <v>4.7811281646350476</v>
      </c>
      <c r="I30" s="33">
        <v>5.7626268731559458</v>
      </c>
      <c r="J30" s="34">
        <v>5.7173469881173844</v>
      </c>
      <c r="K30" s="35">
        <v>6.0499457419871892</v>
      </c>
      <c r="L30" s="36">
        <v>5.9715728991944248</v>
      </c>
      <c r="M30" s="35">
        <v>5.5581817657740746</v>
      </c>
      <c r="N30" s="36">
        <v>5.541399456133985</v>
      </c>
      <c r="O30" s="37">
        <v>5.6737462602565225</v>
      </c>
      <c r="P30" s="38">
        <v>5.7019819445885647</v>
      </c>
      <c r="Q30" s="37">
        <v>5.9087170104321221</v>
      </c>
      <c r="R30" s="38">
        <v>6.0973844304764855</v>
      </c>
      <c r="S30" s="33">
        <v>6.4872021182700799</v>
      </c>
      <c r="T30" s="34">
        <v>5.4893895090596452</v>
      </c>
      <c r="U30" s="33">
        <v>6.7074604252651371</v>
      </c>
      <c r="V30" s="34">
        <v>6.7352941838404261</v>
      </c>
      <c r="W30" s="39">
        <v>6.1290402517697409</v>
      </c>
      <c r="X30" s="40">
        <v>6.4004183726565094</v>
      </c>
      <c r="Y30" s="41">
        <v>5.6565602071644365</v>
      </c>
    </row>
    <row r="31" spans="2:39" ht="15">
      <c r="B31" s="28">
        <v>38.409999999999997</v>
      </c>
      <c r="C31" s="29">
        <v>6.2047960353643763</v>
      </c>
      <c r="D31" s="30">
        <v>6.3264569014703804</v>
      </c>
      <c r="E31" s="29">
        <v>6.5600974536504726</v>
      </c>
      <c r="F31" s="30">
        <v>6.6652932032288881</v>
      </c>
      <c r="G31" s="31">
        <v>5.7617764930030884</v>
      </c>
      <c r="H31" s="32">
        <v>5.3299116616493096</v>
      </c>
      <c r="I31" s="33">
        <v>6.5098745035884891</v>
      </c>
      <c r="J31" s="34">
        <v>6.3719215019583775</v>
      </c>
      <c r="K31" s="35">
        <v>6.6152220322994753</v>
      </c>
      <c r="L31" s="36">
        <v>6.5338208528130259</v>
      </c>
      <c r="M31" s="35">
        <v>6.1804975067016388</v>
      </c>
      <c r="N31" s="36">
        <v>5.9140332924278693</v>
      </c>
      <c r="O31" s="37">
        <v>6.0766017950768667</v>
      </c>
      <c r="P31" s="38">
        <v>6.0937013593441929</v>
      </c>
      <c r="Q31" s="37">
        <v>6.4868272357567314</v>
      </c>
      <c r="R31" s="38">
        <v>6.5081187358810109</v>
      </c>
      <c r="S31" s="33">
        <v>7.118842766956603</v>
      </c>
      <c r="T31" s="34">
        <v>6.0537164573276669</v>
      </c>
      <c r="U31" s="33">
        <v>7.1537101858140435</v>
      </c>
      <c r="V31" s="34">
        <v>7.4041649130940677</v>
      </c>
      <c r="W31" s="39">
        <v>6.8038954924295636</v>
      </c>
      <c r="X31" s="40">
        <v>7.0616153599529063</v>
      </c>
      <c r="Y31" s="41">
        <v>6.4950829274307909</v>
      </c>
      <c r="AG31" s="83"/>
    </row>
    <row r="32" spans="2:39" ht="15">
      <c r="B32" s="28">
        <v>45.32</v>
      </c>
      <c r="C32" s="29">
        <v>6.7212963315165712</v>
      </c>
      <c r="D32" s="30">
        <v>6.7279456027303324</v>
      </c>
      <c r="E32" s="29">
        <v>7.2392068631899082</v>
      </c>
      <c r="F32" s="30">
        <v>7.067593130185605</v>
      </c>
      <c r="G32" s="31">
        <v>6.0201914022293765</v>
      </c>
      <c r="H32" s="32">
        <v>5.7049795193209283</v>
      </c>
      <c r="I32" s="33">
        <v>7.001025282848226</v>
      </c>
      <c r="J32" s="34">
        <v>6.8544538807462949</v>
      </c>
      <c r="K32" s="35">
        <v>6.9336775584603476</v>
      </c>
      <c r="L32" s="36">
        <v>6.8611769896861725</v>
      </c>
      <c r="M32" s="35">
        <v>6.6846337877958089</v>
      </c>
      <c r="N32" s="36">
        <v>6.0991271235847879</v>
      </c>
      <c r="O32" s="37">
        <v>6.2282650552445258</v>
      </c>
      <c r="P32" s="38">
        <v>6.2830756459479096</v>
      </c>
      <c r="Q32" s="37">
        <v>6.7551257312863715</v>
      </c>
      <c r="R32" s="38">
        <v>6.6737591278966031</v>
      </c>
      <c r="S32" s="33">
        <v>7.3930590272397119</v>
      </c>
      <c r="T32" s="34">
        <v>6.4563339225541059</v>
      </c>
      <c r="U32" s="33">
        <v>7.3494070320254927</v>
      </c>
      <c r="V32" s="34">
        <v>7.726897290533409</v>
      </c>
      <c r="W32" s="39">
        <v>7.2990922081891272</v>
      </c>
      <c r="X32" s="40">
        <v>7.4079816672886194</v>
      </c>
      <c r="Y32" s="41">
        <v>6.9971946482520506</v>
      </c>
      <c r="AA32" s="431" t="s">
        <v>25</v>
      </c>
      <c r="AB32" s="431"/>
      <c r="AC32" s="432" t="s">
        <v>40</v>
      </c>
      <c r="AD32" s="432"/>
      <c r="AI32" s="230" t="s">
        <v>76</v>
      </c>
      <c r="AJ32" s="238" t="s">
        <v>90</v>
      </c>
      <c r="AK32" s="238" t="s">
        <v>91</v>
      </c>
      <c r="AL32" s="238" t="s">
        <v>92</v>
      </c>
      <c r="AM32" s="238" t="s">
        <v>93</v>
      </c>
    </row>
    <row r="33" spans="2:39" ht="15.75" thickBot="1">
      <c r="B33" s="28">
        <v>53.48</v>
      </c>
      <c r="C33" s="29">
        <v>6.6721187651811977</v>
      </c>
      <c r="D33" s="30">
        <v>6.6049340710535542</v>
      </c>
      <c r="E33" s="29">
        <v>7.2727687071024745</v>
      </c>
      <c r="F33" s="30">
        <v>6.915513269529713</v>
      </c>
      <c r="G33" s="31">
        <v>5.917263429910431</v>
      </c>
      <c r="H33" s="32">
        <v>5.7538370428860466</v>
      </c>
      <c r="I33" s="33">
        <v>6.9446123401073629</v>
      </c>
      <c r="J33" s="34">
        <v>6.7821758240080205</v>
      </c>
      <c r="K33" s="35">
        <v>6.7067159362521531</v>
      </c>
      <c r="L33" s="36">
        <v>6.5802152309823603</v>
      </c>
      <c r="M33" s="35">
        <v>6.6679157178681576</v>
      </c>
      <c r="N33" s="36">
        <v>5.8663328998169453</v>
      </c>
      <c r="O33" s="37">
        <v>5.9681862614413914</v>
      </c>
      <c r="P33" s="38">
        <v>6.0573830030092344</v>
      </c>
      <c r="Q33" s="37">
        <v>6.5014337441093488</v>
      </c>
      <c r="R33" s="38">
        <v>6.3987018102609508</v>
      </c>
      <c r="S33" s="33">
        <v>7.080775890529095</v>
      </c>
      <c r="T33" s="34">
        <v>6.4174875104267972</v>
      </c>
      <c r="U33" s="33">
        <v>6.9375511554603548</v>
      </c>
      <c r="V33" s="34">
        <v>7.3179679113093616</v>
      </c>
      <c r="W33" s="39">
        <v>7.1908840851457532</v>
      </c>
      <c r="X33" s="40">
        <v>7.1204818643862913</v>
      </c>
      <c r="Y33" s="41">
        <v>6.8754238855663106</v>
      </c>
      <c r="AA33" s="90" t="s">
        <v>63</v>
      </c>
      <c r="AB33" s="90" t="s">
        <v>64</v>
      </c>
      <c r="AC33" s="91" t="s">
        <v>63</v>
      </c>
      <c r="AD33" s="91" t="s">
        <v>64</v>
      </c>
      <c r="AI33" s="231" t="s">
        <v>79</v>
      </c>
      <c r="AJ33" s="240">
        <f>AD19-AD4</f>
        <v>-16.521599999999999</v>
      </c>
      <c r="AK33" s="240">
        <f>AG19-AG4</f>
        <v>-0.31327160538243048</v>
      </c>
      <c r="AL33" s="240">
        <f t="shared" ref="AL33:AL42" si="6">AH19-AH4</f>
        <v>-0.39729579455943065</v>
      </c>
      <c r="AM33" s="240">
        <f t="shared" ref="AM33:AM42" si="7">AI19-AI4</f>
        <v>-3.1232600058148624E-2</v>
      </c>
    </row>
    <row r="34" spans="2:39" ht="15">
      <c r="B34" s="14">
        <v>63.11</v>
      </c>
      <c r="C34" s="15">
        <v>6.4550310552255921</v>
      </c>
      <c r="D34" s="16">
        <v>6.2683535822528391</v>
      </c>
      <c r="E34" s="15">
        <v>6.9458514867689685</v>
      </c>
      <c r="F34" s="16">
        <v>6.5296949038263445</v>
      </c>
      <c r="G34" s="17">
        <v>5.7015526794122167</v>
      </c>
      <c r="H34" s="18">
        <v>5.8170063662833726</v>
      </c>
      <c r="I34" s="19">
        <v>6.6428478686205246</v>
      </c>
      <c r="J34" s="20">
        <v>6.4261300445120835</v>
      </c>
      <c r="K34" s="21">
        <v>6.2364798252395506</v>
      </c>
      <c r="L34" s="22">
        <v>6.1224357372975113</v>
      </c>
      <c r="M34" s="21">
        <v>6.4070561784798086</v>
      </c>
      <c r="N34" s="22">
        <v>5.5483302824107863</v>
      </c>
      <c r="O34" s="23">
        <v>5.6168725376936512</v>
      </c>
      <c r="P34" s="24">
        <v>5.6452808372492917</v>
      </c>
      <c r="Q34" s="23">
        <v>5.9548428262824897</v>
      </c>
      <c r="R34" s="24">
        <v>5.8533005194778953</v>
      </c>
      <c r="S34" s="19">
        <v>6.5842221219083301</v>
      </c>
      <c r="T34" s="20">
        <v>6.2094032408146305</v>
      </c>
      <c r="U34" s="19">
        <v>6.3508959824460556</v>
      </c>
      <c r="V34" s="20">
        <v>6.6817305117131145</v>
      </c>
      <c r="W34" s="25">
        <v>6.7981133789844979</v>
      </c>
      <c r="X34" s="26">
        <v>6.6398263438119232</v>
      </c>
      <c r="Y34" s="27">
        <v>6.6773537209445708</v>
      </c>
      <c r="AA34" s="60">
        <f>AE4</f>
        <v>15.686499999999999</v>
      </c>
      <c r="AB34" s="86">
        <f t="shared" ref="AB34:AB45" si="8">AG4</f>
        <v>1.2422932145826477</v>
      </c>
      <c r="AC34" s="66">
        <f>AE19</f>
        <v>13.302300000000001</v>
      </c>
      <c r="AD34" s="87">
        <f t="shared" ref="AD34:AD44" si="9">AG19</f>
        <v>0.92902160920021726</v>
      </c>
      <c r="AI34" s="231" t="s">
        <v>80</v>
      </c>
      <c r="AJ34" s="240">
        <f t="shared" ref="AJ33:AJ42" si="10">AD20-AD5</f>
        <v>-4.8291000000000004</v>
      </c>
      <c r="AK34" s="240">
        <f t="shared" ref="AK33:AK42" si="11">AG20-AG5</f>
        <v>-0.45517786187029452</v>
      </c>
      <c r="AL34" s="240">
        <f t="shared" si="6"/>
        <v>-1.1520290298210343</v>
      </c>
      <c r="AM34" s="240">
        <f t="shared" si="7"/>
        <v>-8.6593108308677155E-2</v>
      </c>
    </row>
    <row r="35" spans="2:39" ht="15">
      <c r="B35" s="28">
        <v>74.48</v>
      </c>
      <c r="C35" s="29">
        <v>5.6627560086291693</v>
      </c>
      <c r="D35" s="30">
        <v>5.4622354597752292</v>
      </c>
      <c r="E35" s="29">
        <v>6.0200003729093776</v>
      </c>
      <c r="F35" s="30">
        <v>5.5996104358249195</v>
      </c>
      <c r="G35" s="31">
        <v>5.1401937381833571</v>
      </c>
      <c r="H35" s="32">
        <v>5.4389774465775043</v>
      </c>
      <c r="I35" s="33">
        <v>5.737554454160005</v>
      </c>
      <c r="J35" s="34">
        <v>5.5376698470708297</v>
      </c>
      <c r="K35" s="35">
        <v>5.3009723887001474</v>
      </c>
      <c r="L35" s="36">
        <v>5.1724865115645278</v>
      </c>
      <c r="M35" s="35">
        <v>5.6939440232900003</v>
      </c>
      <c r="N35" s="36">
        <v>4.7292696947582575</v>
      </c>
      <c r="O35" s="37">
        <v>4.8822536212565524</v>
      </c>
      <c r="P35" s="38">
        <v>4.9311433611526994</v>
      </c>
      <c r="Q35" s="37">
        <v>5.0630770531753777</v>
      </c>
      <c r="R35" s="38">
        <v>4.7655279450828045</v>
      </c>
      <c r="S35" s="33">
        <v>5.5052114564454291</v>
      </c>
      <c r="T35" s="34">
        <v>5.5682868732251851</v>
      </c>
      <c r="U35" s="33">
        <v>5.2812026539888182</v>
      </c>
      <c r="V35" s="34">
        <v>5.4292858252068834</v>
      </c>
      <c r="W35" s="39">
        <v>5.8919736005220429</v>
      </c>
      <c r="X35" s="40">
        <v>5.5050693521005361</v>
      </c>
      <c r="Y35" s="41">
        <v>5.777560268820519</v>
      </c>
      <c r="AA35" s="60">
        <f t="shared" ref="AA35:AA45" si="12">AE5</f>
        <v>13.302300000000001</v>
      </c>
      <c r="AB35" s="86">
        <f t="shared" si="8"/>
        <v>0.8355531309347678</v>
      </c>
      <c r="AC35" s="66">
        <f t="shared" ref="AC35:AC44" si="13">AE20</f>
        <v>5.3845000000000001</v>
      </c>
      <c r="AD35" s="87">
        <f t="shared" si="9"/>
        <v>0.38037526906447328</v>
      </c>
      <c r="AI35" s="232" t="s">
        <v>81</v>
      </c>
      <c r="AJ35" s="240">
        <f t="shared" si="10"/>
        <v>16.670300000000005</v>
      </c>
      <c r="AK35" s="240">
        <f t="shared" si="11"/>
        <v>1.031460883395527</v>
      </c>
      <c r="AL35" s="240">
        <f t="shared" si="6"/>
        <v>0.8105395516297047</v>
      </c>
      <c r="AM35" s="240">
        <f t="shared" si="7"/>
        <v>6.5999564974747599E-2</v>
      </c>
    </row>
    <row r="36" spans="2:39" ht="15">
      <c r="B36" s="28">
        <v>87.89</v>
      </c>
      <c r="C36" s="29">
        <v>4.9104207534763926</v>
      </c>
      <c r="D36" s="30">
        <v>4.6870010835483855</v>
      </c>
      <c r="E36" s="29">
        <v>5.0506431650890535</v>
      </c>
      <c r="F36" s="30">
        <v>4.6556664731331816</v>
      </c>
      <c r="G36" s="31">
        <v>4.5412405375614098</v>
      </c>
      <c r="H36" s="32">
        <v>5.112273602131963</v>
      </c>
      <c r="I36" s="33">
        <v>4.8058454554001955</v>
      </c>
      <c r="J36" s="34">
        <v>4.6179061250563072</v>
      </c>
      <c r="K36" s="35">
        <v>4.3456058102175277</v>
      </c>
      <c r="L36" s="36">
        <v>4.1871737388353383</v>
      </c>
      <c r="M36" s="35">
        <v>4.8721644135704603</v>
      </c>
      <c r="N36" s="36">
        <v>3.8833011933252073</v>
      </c>
      <c r="O36" s="37">
        <v>4.1725169584407116</v>
      </c>
      <c r="P36" s="38">
        <v>4.1751285966290634</v>
      </c>
      <c r="Q36" s="37">
        <v>4.1713112800682666</v>
      </c>
      <c r="R36" s="38">
        <v>3.5962818445336988</v>
      </c>
      <c r="S36" s="33">
        <v>4.3941976647824132</v>
      </c>
      <c r="T36" s="34">
        <v>4.8786877742210386</v>
      </c>
      <c r="U36" s="33">
        <v>4.161442279226093</v>
      </c>
      <c r="V36" s="34">
        <v>4.1705395302150876</v>
      </c>
      <c r="W36" s="39">
        <v>4.8321948076621277</v>
      </c>
      <c r="X36" s="40">
        <v>4.3545445467016366</v>
      </c>
      <c r="Y36" s="41">
        <v>4.8477094765398601</v>
      </c>
      <c r="AA36" s="60">
        <f t="shared" si="12"/>
        <v>16.905100000000001</v>
      </c>
      <c r="AB36" s="86">
        <f t="shared" si="8"/>
        <v>0.99134442874975504</v>
      </c>
      <c r="AC36" s="66">
        <f t="shared" si="13"/>
        <v>24.247299999999999</v>
      </c>
      <c r="AD36" s="87">
        <f t="shared" si="9"/>
        <v>2.022805312145282</v>
      </c>
      <c r="AI36" s="233" t="s">
        <v>82</v>
      </c>
      <c r="AJ36" s="240">
        <f t="shared" si="10"/>
        <v>-1.115199999999998</v>
      </c>
      <c r="AK36" s="240">
        <f t="shared" si="11"/>
        <v>0.68963007896915429</v>
      </c>
      <c r="AL36" s="240">
        <f t="shared" si="6"/>
        <v>1.3972786932835388</v>
      </c>
      <c r="AM36" s="240">
        <f t="shared" si="7"/>
        <v>0.11179122774730278</v>
      </c>
    </row>
    <row r="37" spans="2:39" ht="15">
      <c r="B37" s="28">
        <v>103.72</v>
      </c>
      <c r="C37" s="29">
        <v>3.999141430333593</v>
      </c>
      <c r="D37" s="30">
        <v>3.779856469097933</v>
      </c>
      <c r="E37" s="29">
        <v>3.9750067848789392</v>
      </c>
      <c r="F37" s="30">
        <v>3.5911074485419427</v>
      </c>
      <c r="G37" s="31">
        <v>3.824029666615568</v>
      </c>
      <c r="H37" s="32">
        <v>4.5852045600355318</v>
      </c>
      <c r="I37" s="33">
        <v>3.746535752821766</v>
      </c>
      <c r="J37" s="34">
        <v>3.5853988145380695</v>
      </c>
      <c r="K37" s="35">
        <v>3.3427191420850675</v>
      </c>
      <c r="L37" s="36">
        <v>3.2553929409169213</v>
      </c>
      <c r="M37" s="35">
        <v>3.9780359150260862</v>
      </c>
      <c r="N37" s="36">
        <v>3.0446712138322987</v>
      </c>
      <c r="O37" s="37">
        <v>3.3644361503599036</v>
      </c>
      <c r="P37" s="38">
        <v>3.3894661942809714</v>
      </c>
      <c r="Q37" s="37">
        <v>3.30030212409382</v>
      </c>
      <c r="R37" s="38">
        <v>2.6044594972208102</v>
      </c>
      <c r="S37" s="33">
        <v>3.3505588756459579</v>
      </c>
      <c r="T37" s="34">
        <v>4.0526745303047171</v>
      </c>
      <c r="U37" s="33">
        <v>3.1866586559392562</v>
      </c>
      <c r="V37" s="34">
        <v>3.0961152834260943</v>
      </c>
      <c r="W37" s="39">
        <v>3.7806761768665909</v>
      </c>
      <c r="X37" s="40">
        <v>3.2825960128455129</v>
      </c>
      <c r="Y37" s="41">
        <v>3.9409797151488997</v>
      </c>
      <c r="AA37" s="60">
        <f t="shared" si="12"/>
        <v>11.104199999999999</v>
      </c>
      <c r="AB37" s="86">
        <f t="shared" si="8"/>
        <v>0.79016884739404469</v>
      </c>
      <c r="AC37" s="66">
        <f t="shared" si="13"/>
        <v>20.538399999999999</v>
      </c>
      <c r="AD37" s="87">
        <f t="shared" si="9"/>
        <v>1.479798926363199</v>
      </c>
      <c r="AI37" s="234" t="s">
        <v>83</v>
      </c>
      <c r="AJ37" s="240">
        <f t="shared" si="10"/>
        <v>-12.028199999999998</v>
      </c>
      <c r="AK37" s="240">
        <f t="shared" si="11"/>
        <v>-0.90812660217752494</v>
      </c>
      <c r="AL37" s="240">
        <f t="shared" si="6"/>
        <v>-2.1786469707248868</v>
      </c>
      <c r="AM37" s="240">
        <f t="shared" si="7"/>
        <v>-0.17582642709759408</v>
      </c>
    </row>
    <row r="38" spans="2:39" ht="15">
      <c r="B38" s="28">
        <v>122.39</v>
      </c>
      <c r="C38" s="29">
        <v>3.2468061751808155</v>
      </c>
      <c r="D38" s="30">
        <v>3.034458932469287</v>
      </c>
      <c r="E38" s="29">
        <v>3.1262236088926461</v>
      </c>
      <c r="F38" s="30">
        <v>2.7239525780533023</v>
      </c>
      <c r="G38" s="31">
        <v>3.2393111855696448</v>
      </c>
      <c r="H38" s="32">
        <v>4.0704732764151395</v>
      </c>
      <c r="I38" s="33">
        <v>2.8766123580162342</v>
      </c>
      <c r="J38" s="34">
        <v>2.7641266698394356</v>
      </c>
      <c r="K38" s="35">
        <v>2.5675033512302026</v>
      </c>
      <c r="L38" s="36">
        <v>2.4929678451271302</v>
      </c>
      <c r="M38" s="35">
        <v>3.2631943043265208</v>
      </c>
      <c r="N38" s="36">
        <v>2.4555509803042228</v>
      </c>
      <c r="O38" s="37">
        <v>2.696169910246156</v>
      </c>
      <c r="P38" s="38">
        <v>2.776871877733142</v>
      </c>
      <c r="Q38" s="37">
        <v>2.6499281206036329</v>
      </c>
      <c r="R38" s="38">
        <v>2.028084799800693</v>
      </c>
      <c r="S38" s="33">
        <v>2.6296463486117378</v>
      </c>
      <c r="T38" s="34">
        <v>3.4163763223589703</v>
      </c>
      <c r="U38" s="33">
        <v>2.5579907005903553</v>
      </c>
      <c r="V38" s="34">
        <v>2.3579268608312272</v>
      </c>
      <c r="W38" s="39">
        <v>2.9451607840545844</v>
      </c>
      <c r="X38" s="40">
        <v>2.5804027099615792</v>
      </c>
      <c r="Y38" s="41">
        <v>3.1463869535729696</v>
      </c>
      <c r="AA38" s="60">
        <f t="shared" si="12"/>
        <v>21.376599999999996</v>
      </c>
      <c r="AB38" s="86">
        <f t="shared" si="8"/>
        <v>1.7302985751065663</v>
      </c>
      <c r="AC38" s="66">
        <f t="shared" si="13"/>
        <v>10.927899999999999</v>
      </c>
      <c r="AD38" s="87">
        <f t="shared" si="9"/>
        <v>0.82217197292904132</v>
      </c>
      <c r="AI38" s="234" t="s">
        <v>84</v>
      </c>
      <c r="AJ38" s="240">
        <f t="shared" si="10"/>
        <v>0.53389999999999915</v>
      </c>
      <c r="AK38" s="240">
        <f t="shared" si="11"/>
        <v>-0.11215116806212855</v>
      </c>
      <c r="AL38" s="240">
        <f t="shared" si="6"/>
        <v>-0.97333483705212842</v>
      </c>
      <c r="AM38" s="240">
        <f t="shared" si="7"/>
        <v>-0.11171399488573321</v>
      </c>
    </row>
    <row r="39" spans="2:39" ht="15">
      <c r="B39" s="28">
        <v>144.43</v>
      </c>
      <c r="C39" s="29">
        <v>2.5838599770685824</v>
      </c>
      <c r="D39" s="30">
        <v>2.4136432874962708</v>
      </c>
      <c r="E39" s="29">
        <v>2.4224607461087939</v>
      </c>
      <c r="F39" s="30">
        <v>2.0332253291629989</v>
      </c>
      <c r="G39" s="31">
        <v>2.700946791348211</v>
      </c>
      <c r="H39" s="32">
        <v>3.6273009919557802</v>
      </c>
      <c r="I39" s="33">
        <v>2.1804050091111375</v>
      </c>
      <c r="J39" s="34">
        <v>2.0828296350212629</v>
      </c>
      <c r="K39" s="35">
        <v>1.9369755945330616</v>
      </c>
      <c r="L39" s="36">
        <v>1.8998984514659649</v>
      </c>
      <c r="M39" s="35">
        <v>2.6296371025855363</v>
      </c>
      <c r="N39" s="36">
        <v>1.9597930536812882</v>
      </c>
      <c r="O39" s="37">
        <v>2.1487603305785119</v>
      </c>
      <c r="P39" s="38">
        <v>2.2491439244578184</v>
      </c>
      <c r="Q39" s="37">
        <v>2.1394690918595622</v>
      </c>
      <c r="R39" s="38">
        <v>1.5079335687761131</v>
      </c>
      <c r="S39" s="33">
        <v>2.018891950708448</v>
      </c>
      <c r="T39" s="34">
        <v>2.843015324759016</v>
      </c>
      <c r="U39" s="33">
        <v>2.0146544067708057</v>
      </c>
      <c r="V39" s="34">
        <v>1.7750280759163777</v>
      </c>
      <c r="W39" s="39">
        <v>2.2418079842726519</v>
      </c>
      <c r="X39" s="40">
        <v>1.9888468997850324</v>
      </c>
      <c r="Y39" s="41">
        <v>2.6180713977433872</v>
      </c>
      <c r="AA39" s="60">
        <f t="shared" si="12"/>
        <v>12.863</v>
      </c>
      <c r="AB39" s="86">
        <f t="shared" si="8"/>
        <v>1.0870590555322255</v>
      </c>
      <c r="AC39" s="66">
        <f t="shared" si="13"/>
        <v>8.773299999999999</v>
      </c>
      <c r="AD39" s="87">
        <f t="shared" si="9"/>
        <v>0.97490788747009693</v>
      </c>
      <c r="AI39" s="235" t="s">
        <v>85</v>
      </c>
      <c r="AJ39" s="240">
        <f t="shared" si="10"/>
        <v>0.25489999999999924</v>
      </c>
      <c r="AK39" s="240">
        <f t="shared" si="11"/>
        <v>-0.18944721692639543</v>
      </c>
      <c r="AL39" s="240">
        <f t="shared" si="6"/>
        <v>-0.64333331341470545</v>
      </c>
      <c r="AM39" s="240">
        <f t="shared" si="7"/>
        <v>-7.121946965890269E-2</v>
      </c>
    </row>
    <row r="40" spans="2:39" ht="15">
      <c r="B40" s="28">
        <v>170.44</v>
      </c>
      <c r="C40" s="29">
        <v>2.0323104761801263</v>
      </c>
      <c r="D40" s="30">
        <v>1.9425352938405249</v>
      </c>
      <c r="E40" s="29">
        <v>1.8657899152874202</v>
      </c>
      <c r="F40" s="30">
        <v>1.5327851965613466</v>
      </c>
      <c r="G40" s="31">
        <v>2.2768251465446134</v>
      </c>
      <c r="H40" s="32">
        <v>3.1920248729210869</v>
      </c>
      <c r="I40" s="33">
        <v>1.6574659843386925</v>
      </c>
      <c r="J40" s="34">
        <v>1.5463432138794229</v>
      </c>
      <c r="K40" s="35">
        <v>1.4830523501166724</v>
      </c>
      <c r="L40" s="36">
        <v>1.369769682733829</v>
      </c>
      <c r="M40" s="35">
        <v>2.1131063903381082</v>
      </c>
      <c r="N40" s="36">
        <v>1.4889045625221686</v>
      </c>
      <c r="O40" s="37">
        <v>1.7204301075268813</v>
      </c>
      <c r="P40" s="38">
        <v>1.8685423738863605</v>
      </c>
      <c r="Q40" s="37">
        <v>1.8304261256620977</v>
      </c>
      <c r="R40" s="38">
        <v>1.0618491797097254</v>
      </c>
      <c r="S40" s="33">
        <v>1.4883138058117678</v>
      </c>
      <c r="T40" s="34">
        <v>2.4151025214031683</v>
      </c>
      <c r="U40" s="33">
        <v>1.5316162513278644</v>
      </c>
      <c r="V40" s="34">
        <v>1.2650479034773627</v>
      </c>
      <c r="W40" s="39">
        <v>1.6999413528493434</v>
      </c>
      <c r="X40" s="40">
        <v>1.4648298915700013</v>
      </c>
      <c r="Y40" s="41">
        <v>2.1302176459707756</v>
      </c>
      <c r="AA40" s="60">
        <f t="shared" si="12"/>
        <v>18.895600000000002</v>
      </c>
      <c r="AB40" s="86">
        <f t="shared" si="8"/>
        <v>1.6385124298705542</v>
      </c>
      <c r="AC40" s="66">
        <f t="shared" si="13"/>
        <v>18.183500000000002</v>
      </c>
      <c r="AD40" s="87">
        <f t="shared" si="9"/>
        <v>1.4490652129441588</v>
      </c>
      <c r="AI40" s="235" t="s">
        <v>86</v>
      </c>
      <c r="AJ40" s="240">
        <f t="shared" si="10"/>
        <v>-5.1542999999999992</v>
      </c>
      <c r="AK40" s="240">
        <f t="shared" si="11"/>
        <v>0.44949786071265607</v>
      </c>
      <c r="AL40" s="240">
        <f t="shared" si="6"/>
        <v>0.51746353630445796</v>
      </c>
      <c r="AM40" s="240">
        <f t="shared" si="7"/>
        <v>4.7038602982888728E-2</v>
      </c>
    </row>
    <row r="41" spans="2:39" ht="15">
      <c r="B41" s="28">
        <v>201.13</v>
      </c>
      <c r="C41" s="29">
        <v>1.4886402538757899</v>
      </c>
      <c r="D41" s="30">
        <v>1.4871308999733042</v>
      </c>
      <c r="E41" s="29">
        <v>1.338330318982538</v>
      </c>
      <c r="F41" s="30">
        <v>1.0967729852227821</v>
      </c>
      <c r="G41" s="31">
        <v>1.822044105731117</v>
      </c>
      <c r="H41" s="32">
        <v>2.6610077481123224</v>
      </c>
      <c r="I41" s="33">
        <v>1.1936262329138181</v>
      </c>
      <c r="J41" s="34">
        <v>1.0727183420838984</v>
      </c>
      <c r="K41" s="35">
        <v>1.0567900534069066</v>
      </c>
      <c r="L41" s="36">
        <v>0.92594094612087841</v>
      </c>
      <c r="M41" s="35">
        <v>1.5962874355057215</v>
      </c>
      <c r="N41" s="36">
        <v>1.0877320297943991</v>
      </c>
      <c r="O41" s="37">
        <v>1.3157972688764474</v>
      </c>
      <c r="P41" s="38">
        <v>1.4997998784446851</v>
      </c>
      <c r="Q41" s="37">
        <v>1.5367584314147558</v>
      </c>
      <c r="R41" s="38">
        <v>0.72619171865373422</v>
      </c>
      <c r="S41" s="33">
        <v>1.0668831650081188</v>
      </c>
      <c r="T41" s="34">
        <v>1.9537637355191713</v>
      </c>
      <c r="U41" s="33">
        <v>1.1043048952510315</v>
      </c>
      <c r="V41" s="34">
        <v>0.85814404126653321</v>
      </c>
      <c r="W41" s="39">
        <v>1.2121787829477217</v>
      </c>
      <c r="X41" s="40">
        <v>1.028587046215462</v>
      </c>
      <c r="Y41" s="41">
        <v>1.7105709353227698</v>
      </c>
      <c r="AA41" s="60">
        <f t="shared" si="12"/>
        <v>10.018800000000001</v>
      </c>
      <c r="AB41" s="86">
        <f t="shared" si="8"/>
        <v>0.59508477522396763</v>
      </c>
      <c r="AC41" s="66">
        <f t="shared" si="13"/>
        <v>12.4641</v>
      </c>
      <c r="AD41" s="87">
        <f t="shared" si="9"/>
        <v>1.0445826359366237</v>
      </c>
      <c r="AI41" s="236" t="s">
        <v>87</v>
      </c>
      <c r="AJ41" s="240">
        <f t="shared" si="10"/>
        <v>-5.1999999999985391E-3</v>
      </c>
      <c r="AK41" s="240">
        <f t="shared" si="11"/>
        <v>0.43833924585490619</v>
      </c>
      <c r="AL41" s="240">
        <f t="shared" si="6"/>
        <v>0.52944834131865048</v>
      </c>
      <c r="AM41" s="240">
        <f t="shared" si="7"/>
        <v>4.5512412826442646E-2</v>
      </c>
    </row>
    <row r="42" spans="2:39" ht="15">
      <c r="B42" s="28">
        <v>237.35</v>
      </c>
      <c r="C42" s="29">
        <v>1.1802615920489929</v>
      </c>
      <c r="D42" s="30">
        <v>1.1584022110668504</v>
      </c>
      <c r="E42" s="29">
        <v>1.0640347551539184</v>
      </c>
      <c r="F42" s="30">
        <v>0.79336242578615157</v>
      </c>
      <c r="G42" s="31">
        <v>1.456321310470184</v>
      </c>
      <c r="H42" s="32">
        <v>2.191185905344716</v>
      </c>
      <c r="I42" s="33">
        <v>0.86320756828876244</v>
      </c>
      <c r="J42" s="34">
        <v>0.84341366207972468</v>
      </c>
      <c r="K42" s="35">
        <v>0.74188080259303646</v>
      </c>
      <c r="L42" s="36">
        <v>0.74458110418620049</v>
      </c>
      <c r="M42" s="35">
        <v>1.3336984406076156</v>
      </c>
      <c r="N42" s="36">
        <v>0.88143802414373718</v>
      </c>
      <c r="O42" s="37">
        <v>1.0089161408809499</v>
      </c>
      <c r="P42" s="38">
        <v>1.2129589824930698</v>
      </c>
      <c r="Q42" s="37">
        <v>1.3138169881379775</v>
      </c>
      <c r="R42" s="38">
        <v>0.59623807776345072</v>
      </c>
      <c r="S42" s="33">
        <v>0.86071565727683708</v>
      </c>
      <c r="T42" s="34">
        <v>1.608361916061636</v>
      </c>
      <c r="U42" s="33">
        <v>0.88553367117705417</v>
      </c>
      <c r="V42" s="34">
        <v>0.64411441020320448</v>
      </c>
      <c r="W42" s="39">
        <v>0.87599018692746766</v>
      </c>
      <c r="X42" s="40">
        <v>0.81388198317048699</v>
      </c>
      <c r="Y42" s="41">
        <v>1.4415962759726244</v>
      </c>
      <c r="AA42" s="60">
        <f t="shared" si="12"/>
        <v>5.2179000000000002</v>
      </c>
      <c r="AB42" s="86">
        <f t="shared" si="8"/>
        <v>0.32807524777157177</v>
      </c>
      <c r="AC42" s="66">
        <f t="shared" si="13"/>
        <v>8.6090999999999998</v>
      </c>
      <c r="AD42" s="87">
        <f t="shared" si="9"/>
        <v>0.76641449362647796</v>
      </c>
      <c r="AI42" s="236" t="s">
        <v>88</v>
      </c>
      <c r="AJ42" s="240">
        <f t="shared" si="10"/>
        <v>-1.8081999999999994</v>
      </c>
      <c r="AK42" s="240">
        <f t="shared" si="11"/>
        <v>0.15101952839415261</v>
      </c>
      <c r="AL42" s="240">
        <f t="shared" si="6"/>
        <v>0.24547311552540219</v>
      </c>
      <c r="AM42" s="240">
        <f t="shared" si="7"/>
        <v>1.1007356080440442E-2</v>
      </c>
    </row>
    <row r="43" spans="2:39" ht="15">
      <c r="B43" s="28">
        <v>280.08999999999997</v>
      </c>
      <c r="C43" s="29">
        <v>0.99795138756812873</v>
      </c>
      <c r="D43" s="30">
        <v>0.87573741487340284</v>
      </c>
      <c r="E43" s="29">
        <v>0.9741221609684042</v>
      </c>
      <c r="F43" s="30">
        <v>0.54688816886108671</v>
      </c>
      <c r="G43" s="31">
        <v>1.1088481556913332</v>
      </c>
      <c r="H43" s="32">
        <v>1.7213640625771105</v>
      </c>
      <c r="I43" s="33">
        <v>0.59009728994013955</v>
      </c>
      <c r="J43" s="34">
        <v>0.79251362212319332</v>
      </c>
      <c r="K43" s="35">
        <v>0.4900952529558204</v>
      </c>
      <c r="L43" s="36">
        <v>0.75236757324958548</v>
      </c>
      <c r="M43" s="35">
        <v>1.2740322255209984</v>
      </c>
      <c r="N43" s="36">
        <v>0.85371471903653362</v>
      </c>
      <c r="O43" s="37">
        <v>0.73521135104712798</v>
      </c>
      <c r="P43" s="38">
        <v>0.94724202849137995</v>
      </c>
      <c r="Q43" s="37">
        <v>1.1085571076038407</v>
      </c>
      <c r="R43" s="38">
        <v>0.73561840763023156</v>
      </c>
      <c r="S43" s="33">
        <v>0.85869440720104018</v>
      </c>
      <c r="T43" s="34">
        <v>1.2728975508692257</v>
      </c>
      <c r="U43" s="33">
        <v>0.84983369033314149</v>
      </c>
      <c r="V43" s="34">
        <v>0.57074568283554383</v>
      </c>
      <c r="W43" s="39">
        <v>0.59638370104821481</v>
      </c>
      <c r="X43" s="40">
        <v>0.79075585642880053</v>
      </c>
      <c r="Y43" s="41">
        <v>1.1614464516924596</v>
      </c>
      <c r="AA43" s="60">
        <f t="shared" si="12"/>
        <v>6.2910000000000004</v>
      </c>
      <c r="AB43" s="86">
        <f t="shared" si="8"/>
        <v>0.44280276145486225</v>
      </c>
      <c r="AC43" s="66">
        <f t="shared" si="13"/>
        <v>5.661999999999999</v>
      </c>
      <c r="AD43" s="87">
        <f t="shared" si="9"/>
        <v>0.59382228984901486</v>
      </c>
      <c r="AI43" s="237" t="s">
        <v>89</v>
      </c>
      <c r="AJ43" s="240">
        <f>AD29-AD15</f>
        <v>-3.2297000000000011</v>
      </c>
      <c r="AK43" s="240">
        <f>AG29-AG15</f>
        <v>-0.3103773910021318</v>
      </c>
      <c r="AL43" s="240">
        <f>AH29-AH15</f>
        <v>-0.23345240457375938</v>
      </c>
      <c r="AM43" s="240">
        <f>AI29-AI15</f>
        <v>-2.1770204424107042E-2</v>
      </c>
    </row>
    <row r="44" spans="2:39" ht="15">
      <c r="B44" s="28">
        <v>330.52</v>
      </c>
      <c r="C44" s="29">
        <v>0.87949050954479502</v>
      </c>
      <c r="D44" s="30">
        <v>0.67263752427514811</v>
      </c>
      <c r="E44" s="29">
        <v>0.94159617643585647</v>
      </c>
      <c r="F44" s="30">
        <v>0.38656752757852153</v>
      </c>
      <c r="G44" s="31">
        <v>0.83364357722152882</v>
      </c>
      <c r="H44" s="32">
        <v>1.343335142871243</v>
      </c>
      <c r="I44" s="33">
        <v>0.40832225221958057</v>
      </c>
      <c r="J44" s="34">
        <v>0.7902231203251493</v>
      </c>
      <c r="K44" s="35">
        <v>0.32058329136907504</v>
      </c>
      <c r="L44" s="36">
        <v>0.7987619514189217</v>
      </c>
      <c r="M44" s="35">
        <v>1.2919032657884875</v>
      </c>
      <c r="N44" s="36">
        <v>0.85860706699662837</v>
      </c>
      <c r="O44" s="37">
        <v>0.53496845285701577</v>
      </c>
      <c r="P44" s="38">
        <v>0.72599653122637453</v>
      </c>
      <c r="Q44" s="37">
        <v>0.9386603525549857</v>
      </c>
      <c r="R44" s="38">
        <v>0.99518902194735226</v>
      </c>
      <c r="S44" s="33">
        <v>0.9038356588938371</v>
      </c>
      <c r="T44" s="34">
        <v>1.0416258879717655</v>
      </c>
      <c r="U44" s="33">
        <v>0.83285443115128055</v>
      </c>
      <c r="V44" s="34">
        <v>0.52820982555797369</v>
      </c>
      <c r="W44" s="39">
        <v>0.41053005459967135</v>
      </c>
      <c r="X44" s="40">
        <v>0.8070492639058976</v>
      </c>
      <c r="Y44" s="41">
        <v>0.95258647265552743</v>
      </c>
      <c r="AA44" s="60">
        <f t="shared" si="12"/>
        <v>9.7505000000000006</v>
      </c>
      <c r="AB44" s="86">
        <f t="shared" si="8"/>
        <v>1.0287578636742871</v>
      </c>
      <c r="AC44" s="66">
        <f t="shared" si="13"/>
        <v>12.9597</v>
      </c>
      <c r="AD44" s="87">
        <f t="shared" si="9"/>
        <v>0.58440306710255763</v>
      </c>
    </row>
    <row r="45" spans="2:39" ht="15">
      <c r="B45" s="28">
        <v>390.04</v>
      </c>
      <c r="C45" s="29">
        <v>0.73304460758475665</v>
      </c>
      <c r="D45" s="30">
        <v>0.54805563261951762</v>
      </c>
      <c r="E45" s="29">
        <v>0.8210221446018261</v>
      </c>
      <c r="F45" s="30">
        <v>0.30603262599966286</v>
      </c>
      <c r="G45" s="31">
        <v>0.65844702859353688</v>
      </c>
      <c r="H45" s="32">
        <v>1.0946059319942749</v>
      </c>
      <c r="I45" s="33">
        <v>0.31206207214588566</v>
      </c>
      <c r="J45" s="34">
        <v>0.69682154700491428</v>
      </c>
      <c r="K45" s="35">
        <v>0.22838013234699595</v>
      </c>
      <c r="L45" s="36">
        <v>0.6534145289023997</v>
      </c>
      <c r="M45" s="35">
        <v>1.1362522699103563</v>
      </c>
      <c r="N45" s="36">
        <v>0.73466758534089482</v>
      </c>
      <c r="O45" s="37">
        <v>0.42596048461151098</v>
      </c>
      <c r="P45" s="38">
        <v>0.59072918365229254</v>
      </c>
      <c r="Q45" s="37">
        <v>0.82180828573405384</v>
      </c>
      <c r="R45" s="38">
        <v>0.98239565833639142</v>
      </c>
      <c r="S45" s="33">
        <v>0.82264878084932924</v>
      </c>
      <c r="T45" s="34">
        <v>0.90370606817093624</v>
      </c>
      <c r="U45" s="33">
        <v>0.69005450777562982</v>
      </c>
      <c r="V45" s="34">
        <v>0.42558363022161411</v>
      </c>
      <c r="W45" s="39">
        <v>0.30108290724664027</v>
      </c>
      <c r="X45" s="40">
        <v>0.70744924077977112</v>
      </c>
      <c r="Y45" s="41">
        <v>0.81771379246562659</v>
      </c>
      <c r="AA45" s="60">
        <f t="shared" si="12"/>
        <v>13.398000000000001</v>
      </c>
      <c r="AB45" s="86">
        <f t="shared" si="8"/>
        <v>0.89478045810468942</v>
      </c>
    </row>
    <row r="46" spans="2:39" ht="15.75" thickBot="1">
      <c r="B46" s="42">
        <v>460.27</v>
      </c>
      <c r="C46" s="43">
        <v>0.66158770180462656</v>
      </c>
      <c r="D46" s="44">
        <v>0.55800124581891652</v>
      </c>
      <c r="E46" s="43">
        <v>0.70749195655191421</v>
      </c>
      <c r="F46" s="44">
        <v>0.33824658663120627</v>
      </c>
      <c r="G46" s="45">
        <v>0.65954200702246168</v>
      </c>
      <c r="H46" s="46">
        <v>1.0521640428366972</v>
      </c>
      <c r="I46" s="47">
        <v>0.33310499523176312</v>
      </c>
      <c r="J46" s="48">
        <v>0.57618845230793503</v>
      </c>
      <c r="K46" s="49">
        <v>0.22412460193059225</v>
      </c>
      <c r="L46" s="50">
        <v>0.4032742102411534</v>
      </c>
      <c r="M46" s="49">
        <v>0.86674545297322214</v>
      </c>
      <c r="N46" s="50">
        <v>0.55324301515404783</v>
      </c>
      <c r="O46" s="51">
        <v>0.45202760745282727</v>
      </c>
      <c r="P46" s="52">
        <v>0.61296491202063474</v>
      </c>
      <c r="Q46" s="51">
        <v>0.88945948231459337</v>
      </c>
      <c r="R46" s="52">
        <v>0.65515488386655862</v>
      </c>
      <c r="S46" s="47">
        <v>0.68722502577093847</v>
      </c>
      <c r="T46" s="48">
        <v>0.93622864576589149</v>
      </c>
      <c r="U46" s="47">
        <v>0.51220765198613771</v>
      </c>
      <c r="V46" s="48">
        <v>0.31913145830473233</v>
      </c>
      <c r="W46" s="53">
        <v>0.29860485862732633</v>
      </c>
      <c r="X46" s="54">
        <v>0.56764129275048503</v>
      </c>
      <c r="Y46" s="55">
        <v>0.86202910167087976</v>
      </c>
    </row>
    <row r="47" spans="2:39" ht="15">
      <c r="B47" s="1" t="s">
        <v>24</v>
      </c>
      <c r="C47" s="29">
        <v>100</v>
      </c>
      <c r="D47" s="30">
        <v>100</v>
      </c>
      <c r="E47" s="29">
        <v>100</v>
      </c>
      <c r="F47" s="30">
        <v>100</v>
      </c>
      <c r="G47" s="31">
        <v>100</v>
      </c>
      <c r="H47" s="32">
        <v>100</v>
      </c>
      <c r="I47" s="33">
        <v>100</v>
      </c>
      <c r="J47" s="34">
        <v>100</v>
      </c>
      <c r="K47" s="35">
        <v>100</v>
      </c>
      <c r="L47" s="36">
        <v>100</v>
      </c>
      <c r="M47" s="35">
        <v>100</v>
      </c>
      <c r="N47" s="36">
        <v>100</v>
      </c>
      <c r="O47" s="37">
        <v>100</v>
      </c>
      <c r="P47" s="38">
        <v>100</v>
      </c>
      <c r="Q47" s="37">
        <v>100</v>
      </c>
      <c r="R47" s="38">
        <v>100</v>
      </c>
      <c r="S47" s="33">
        <v>100</v>
      </c>
      <c r="T47" s="34">
        <v>100</v>
      </c>
      <c r="U47" s="33">
        <v>100</v>
      </c>
      <c r="V47" s="34">
        <v>100</v>
      </c>
      <c r="W47" s="39">
        <v>100</v>
      </c>
      <c r="X47" s="40">
        <v>100</v>
      </c>
      <c r="Y47" s="39">
        <v>100</v>
      </c>
    </row>
    <row r="51" spans="2:40" ht="15">
      <c r="AA51" s="437" t="s">
        <v>103</v>
      </c>
      <c r="AB51" s="437"/>
      <c r="AC51" s="437"/>
      <c r="AD51" s="437"/>
      <c r="AE51" s="437"/>
      <c r="AF51" s="437"/>
      <c r="AG51" s="437"/>
      <c r="AH51" s="437"/>
      <c r="AI51" s="437"/>
      <c r="AJ51" s="437"/>
      <c r="AK51" s="437"/>
      <c r="AL51" s="437"/>
      <c r="AM51" s="437"/>
      <c r="AN51" s="437"/>
    </row>
    <row r="52" spans="2:40">
      <c r="AA52" s="56"/>
      <c r="AB52" s="448" t="s">
        <v>72</v>
      </c>
      <c r="AC52" s="448"/>
      <c r="AD52" s="448"/>
      <c r="AE52" s="448" t="s">
        <v>73</v>
      </c>
      <c r="AF52" s="448"/>
      <c r="AG52" s="448"/>
      <c r="AH52" s="448" t="s">
        <v>74</v>
      </c>
      <c r="AI52" s="448"/>
      <c r="AJ52" s="448"/>
      <c r="AK52" s="448" t="s">
        <v>75</v>
      </c>
      <c r="AL52" s="448"/>
      <c r="AM52" s="448"/>
      <c r="AN52" s="56"/>
    </row>
    <row r="53" spans="2:40" ht="15">
      <c r="B53" t="s">
        <v>94</v>
      </c>
      <c r="AA53" s="57" t="s">
        <v>76</v>
      </c>
      <c r="AB53" s="392" t="s">
        <v>101</v>
      </c>
      <c r="AC53" s="57" t="s">
        <v>102</v>
      </c>
      <c r="AD53" s="57" t="s">
        <v>78</v>
      </c>
      <c r="AE53" s="392" t="s">
        <v>101</v>
      </c>
      <c r="AF53" s="57" t="s">
        <v>102</v>
      </c>
      <c r="AG53" s="57" t="s">
        <v>78</v>
      </c>
      <c r="AH53" s="392" t="s">
        <v>101</v>
      </c>
      <c r="AI53" s="57" t="s">
        <v>102</v>
      </c>
      <c r="AJ53" s="57" t="s">
        <v>78</v>
      </c>
      <c r="AK53" s="392" t="s">
        <v>101</v>
      </c>
      <c r="AL53" s="57" t="s">
        <v>102</v>
      </c>
      <c r="AM53" s="57" t="s">
        <v>78</v>
      </c>
      <c r="AN53" s="58" t="s">
        <v>27</v>
      </c>
    </row>
    <row r="54" spans="2:40" ht="15.75" thickBot="1">
      <c r="AA54" s="218" t="s">
        <v>79</v>
      </c>
      <c r="AB54" s="394">
        <v>-18.643499999999996</v>
      </c>
      <c r="AC54" s="395">
        <v>44.028299999999994</v>
      </c>
      <c r="AD54" s="396">
        <v>-0.42344355789344579</v>
      </c>
      <c r="AE54" s="397">
        <v>-0.34287500000000026</v>
      </c>
      <c r="AF54" s="395">
        <v>2.3685</v>
      </c>
      <c r="AG54" s="396">
        <v>-0.14476461895714599</v>
      </c>
      <c r="AH54" s="397">
        <v>-0.16332090060751703</v>
      </c>
      <c r="AI54" s="398">
        <v>0.95561165589832309</v>
      </c>
      <c r="AJ54" s="396">
        <v>-0.17090718766294993</v>
      </c>
      <c r="AK54" s="394">
        <v>-3.123260005814843E-2</v>
      </c>
      <c r="AL54" s="72">
        <v>0.16000831182380906</v>
      </c>
      <c r="AM54" s="396">
        <v>-0.19519361027032006</v>
      </c>
      <c r="AN54" s="398">
        <v>0.22851828638601948</v>
      </c>
    </row>
    <row r="55" spans="2:40" ht="15">
      <c r="B55" s="445" t="s">
        <v>1</v>
      </c>
      <c r="C55" s="446"/>
      <c r="D55" s="446"/>
      <c r="E55" s="446"/>
      <c r="F55" s="447"/>
      <c r="G55" s="445" t="s">
        <v>2</v>
      </c>
      <c r="H55" s="446"/>
      <c r="I55" s="446"/>
      <c r="J55" s="446"/>
      <c r="K55" s="447"/>
      <c r="L55" s="445" t="s">
        <v>3</v>
      </c>
      <c r="M55" s="446"/>
      <c r="N55" s="446"/>
      <c r="O55" s="446"/>
      <c r="P55" s="447"/>
      <c r="Q55" s="445" t="s">
        <v>4</v>
      </c>
      <c r="R55" s="446"/>
      <c r="S55" s="446"/>
      <c r="T55" s="446"/>
      <c r="U55" s="447"/>
      <c r="AA55" s="218" t="s">
        <v>80</v>
      </c>
      <c r="AB55" s="394">
        <v>-13.749399999999996</v>
      </c>
      <c r="AC55" s="395">
        <v>27.388499999999997</v>
      </c>
      <c r="AD55" s="396">
        <v>-0.5020136188546287</v>
      </c>
      <c r="AE55" s="397">
        <v>-1.3113999999999999</v>
      </c>
      <c r="AF55" s="395">
        <v>2.0897999999999999</v>
      </c>
      <c r="AG55" s="396">
        <v>-0.62752416499186525</v>
      </c>
      <c r="AH55" s="397">
        <v>-0.52988876178065869</v>
      </c>
      <c r="AI55" s="398">
        <v>0.80098725750566646</v>
      </c>
      <c r="AJ55" s="396">
        <v>-0.66154455868720241</v>
      </c>
      <c r="AK55" s="394">
        <v>-8.6593108308677155E-2</v>
      </c>
      <c r="AL55" s="72">
        <v>0.12962202535912964</v>
      </c>
      <c r="AM55" s="396">
        <v>-0.66804316680566478</v>
      </c>
      <c r="AN55" s="398">
        <v>0.22851828638601948</v>
      </c>
    </row>
    <row r="56" spans="2:40" ht="15.75" thickBot="1">
      <c r="B56" s="92" t="s">
        <v>65</v>
      </c>
      <c r="C56" s="93" t="s">
        <v>66</v>
      </c>
      <c r="D56" s="93" t="s">
        <v>67</v>
      </c>
      <c r="E56" s="93" t="s">
        <v>68</v>
      </c>
      <c r="F56" s="94" t="s">
        <v>69</v>
      </c>
      <c r="G56" s="92" t="s">
        <v>65</v>
      </c>
      <c r="H56" s="93" t="s">
        <v>66</v>
      </c>
      <c r="I56" s="93" t="s">
        <v>67</v>
      </c>
      <c r="J56" s="93" t="s">
        <v>68</v>
      </c>
      <c r="K56" s="94" t="s">
        <v>69</v>
      </c>
      <c r="L56" s="92" t="s">
        <v>65</v>
      </c>
      <c r="M56" s="93" t="s">
        <v>66</v>
      </c>
      <c r="N56" s="93" t="s">
        <v>67</v>
      </c>
      <c r="O56" s="93" t="s">
        <v>68</v>
      </c>
      <c r="P56" s="94" t="s">
        <v>69</v>
      </c>
      <c r="Q56" s="92" t="s">
        <v>65</v>
      </c>
      <c r="R56" s="93" t="s">
        <v>66</v>
      </c>
      <c r="S56" s="93" t="s">
        <v>67</v>
      </c>
      <c r="T56" s="93" t="s">
        <v>68</v>
      </c>
      <c r="U56" s="94" t="s">
        <v>69</v>
      </c>
      <c r="AA56" s="227" t="s">
        <v>81</v>
      </c>
      <c r="AB56" s="399">
        <v>22.777200000000001</v>
      </c>
      <c r="AC56" s="400">
        <v>45.276400000000002</v>
      </c>
      <c r="AD56" s="396">
        <v>0.50307003206968748</v>
      </c>
      <c r="AE56" s="401">
        <v>1.4491999999999998</v>
      </c>
      <c r="AF56" s="400">
        <v>2.1161000000000003</v>
      </c>
      <c r="AG56" s="396">
        <v>0.68484476158971674</v>
      </c>
      <c r="AH56" s="401">
        <v>0.32403453694048001</v>
      </c>
      <c r="AI56" s="402">
        <v>0.85640371307185381</v>
      </c>
      <c r="AJ56" s="396">
        <v>0.37836657174008881</v>
      </c>
      <c r="AK56" s="403">
        <v>6.5999564974747599E-2</v>
      </c>
      <c r="AL56" s="404">
        <v>0.13238380964895011</v>
      </c>
      <c r="AM56" s="396">
        <v>0.49854710443643002</v>
      </c>
      <c r="AN56" s="405">
        <v>-0.3027637470411495</v>
      </c>
    </row>
    <row r="57" spans="2:40" ht="15">
      <c r="B57" s="165">
        <v>5</v>
      </c>
      <c r="C57" s="166">
        <v>0</v>
      </c>
      <c r="D57" s="166">
        <v>0</v>
      </c>
      <c r="E57" s="166">
        <v>0</v>
      </c>
      <c r="F57" s="167">
        <v>100</v>
      </c>
      <c r="G57" s="165">
        <v>5</v>
      </c>
      <c r="H57" s="166">
        <v>0</v>
      </c>
      <c r="I57" s="166">
        <v>0</v>
      </c>
      <c r="J57" s="166">
        <v>0</v>
      </c>
      <c r="K57" s="167">
        <v>100</v>
      </c>
      <c r="L57" s="165">
        <v>5</v>
      </c>
      <c r="M57" s="166">
        <v>0</v>
      </c>
      <c r="N57" s="166">
        <v>0</v>
      </c>
      <c r="O57" s="166">
        <v>0</v>
      </c>
      <c r="P57" s="167">
        <v>100</v>
      </c>
      <c r="Q57" s="165">
        <v>5</v>
      </c>
      <c r="R57" s="166">
        <v>0</v>
      </c>
      <c r="S57" s="166">
        <v>0</v>
      </c>
      <c r="T57" s="166">
        <v>0</v>
      </c>
      <c r="U57" s="167">
        <v>100</v>
      </c>
      <c r="AA57" s="222" t="s">
        <v>82</v>
      </c>
      <c r="AB57" s="399">
        <v>6.8207000000000022</v>
      </c>
      <c r="AC57" s="406">
        <v>36.733499999999999</v>
      </c>
      <c r="AD57" s="396">
        <v>0.18568064573209747</v>
      </c>
      <c r="AE57" s="401">
        <v>1.7446000000000002</v>
      </c>
      <c r="AF57" s="406">
        <v>1.8083</v>
      </c>
      <c r="AG57" s="396">
        <v>0.9647735442127966</v>
      </c>
      <c r="AH57" s="401">
        <v>0.60606999005902462</v>
      </c>
      <c r="AI57" s="407">
        <v>0.72662826606468844</v>
      </c>
      <c r="AJ57" s="396">
        <v>0.83408534785112387</v>
      </c>
      <c r="AK57" s="403">
        <v>0.11179122774730278</v>
      </c>
      <c r="AL57" s="74">
        <v>0.12090681526084991</v>
      </c>
      <c r="AM57" s="396">
        <v>0.9246065038279212</v>
      </c>
      <c r="AN57" s="407">
        <v>-9.3318329100743891E-2</v>
      </c>
    </row>
    <row r="58" spans="2:40" ht="15">
      <c r="B58" s="168">
        <v>1</v>
      </c>
      <c r="C58" s="149">
        <v>26.097100000000001</v>
      </c>
      <c r="D58" s="149">
        <v>55.508855816209113</v>
      </c>
      <c r="E58" s="149">
        <v>55.508855816209113</v>
      </c>
      <c r="F58" s="169">
        <v>44.491144183790887</v>
      </c>
      <c r="G58" s="168">
        <v>1</v>
      </c>
      <c r="H58" s="149">
        <v>11.017200000000001</v>
      </c>
      <c r="I58" s="149">
        <v>40.021359836967775</v>
      </c>
      <c r="J58" s="149">
        <v>40.021359836967775</v>
      </c>
      <c r="K58" s="169">
        <v>59.978640163032225</v>
      </c>
      <c r="L58" s="168">
        <v>1</v>
      </c>
      <c r="M58" s="149">
        <v>7.6920000000000002</v>
      </c>
      <c r="N58" s="149">
        <v>53.029258472823535</v>
      </c>
      <c r="O58" s="149">
        <v>53.029258472823535</v>
      </c>
      <c r="P58" s="169">
        <v>46.970741527176465</v>
      </c>
      <c r="Q58" s="168">
        <v>1</v>
      </c>
      <c r="R58" s="149">
        <v>12.861700000000001</v>
      </c>
      <c r="S58" s="149">
        <v>43.51902606059376</v>
      </c>
      <c r="T58" s="149">
        <v>43.51902606059376</v>
      </c>
      <c r="U58" s="169">
        <v>56.48097393940624</v>
      </c>
      <c r="AA58" s="224" t="s">
        <v>83</v>
      </c>
      <c r="AB58" s="394">
        <v>-20.381</v>
      </c>
      <c r="AC58" s="408">
        <v>49.902200000000001</v>
      </c>
      <c r="AD58" s="396">
        <v>-0.40841886730444749</v>
      </c>
      <c r="AE58" s="397">
        <v>-2.5282000000000004</v>
      </c>
      <c r="AF58" s="408">
        <v>4.6973000000000003</v>
      </c>
      <c r="AG58" s="396">
        <v>-0.53822408617716566</v>
      </c>
      <c r="AH58" s="397">
        <v>-0.97839859793628414</v>
      </c>
      <c r="AI58" s="409">
        <v>1.8501772853971479</v>
      </c>
      <c r="AJ58" s="396">
        <v>-0.52881343083090926</v>
      </c>
      <c r="AK58" s="394">
        <v>-0.17582642709759408</v>
      </c>
      <c r="AL58" s="75">
        <v>0.32174543062421551</v>
      </c>
      <c r="AM58" s="396">
        <v>-0.5464768427525909</v>
      </c>
      <c r="AN58" s="409">
        <v>5.0766638815107075E-2</v>
      </c>
    </row>
    <row r="59" spans="2:40" ht="15.75" thickBot="1">
      <c r="B59" s="170">
        <v>0.85</v>
      </c>
      <c r="C59" s="171">
        <v>4.0728</v>
      </c>
      <c r="D59" s="171">
        <v>8.66289618265081</v>
      </c>
      <c r="E59" s="171">
        <v>64.171751998859918</v>
      </c>
      <c r="F59" s="172">
        <v>35.828248001140082</v>
      </c>
      <c r="G59" s="170">
        <v>0.85</v>
      </c>
      <c r="H59" s="171">
        <v>2.6311</v>
      </c>
      <c r="I59" s="171">
        <v>9.5578005180123711</v>
      </c>
      <c r="J59" s="171">
        <v>49.579160354980147</v>
      </c>
      <c r="K59" s="172">
        <v>50.420839645019853</v>
      </c>
      <c r="L59" s="170">
        <v>0.85</v>
      </c>
      <c r="M59" s="171">
        <v>1.1272</v>
      </c>
      <c r="N59" s="171">
        <v>7.7710062598240635</v>
      </c>
      <c r="O59" s="171">
        <v>60.800264732647598</v>
      </c>
      <c r="P59" s="172">
        <v>39.199735267352402</v>
      </c>
      <c r="Q59" s="170">
        <v>0.85</v>
      </c>
      <c r="R59" s="171">
        <v>2.7814999999999999</v>
      </c>
      <c r="S59" s="171">
        <v>9.4115218818306694</v>
      </c>
      <c r="T59" s="171">
        <v>52.930547942424425</v>
      </c>
      <c r="U59" s="172">
        <v>47.069452057575575</v>
      </c>
      <c r="AA59" s="224" t="s">
        <v>84</v>
      </c>
      <c r="AB59" s="394">
        <v>-2.4313000000000038</v>
      </c>
      <c r="AC59" s="408">
        <v>24.480800000000002</v>
      </c>
      <c r="AD59" s="396">
        <v>-9.9314564883500683E-2</v>
      </c>
      <c r="AE59" s="397">
        <v>-0.83049999999999935</v>
      </c>
      <c r="AF59" s="408">
        <v>2.8880999999999997</v>
      </c>
      <c r="AG59" s="396">
        <v>-0.28755929503826028</v>
      </c>
      <c r="AH59" s="397">
        <v>-0.5998312651887292</v>
      </c>
      <c r="AI59" s="409">
        <v>1.2831694146713353</v>
      </c>
      <c r="AJ59" s="396">
        <v>-0.46746069406771751</v>
      </c>
      <c r="AK59" s="394">
        <v>-0.11171399488573321</v>
      </c>
      <c r="AL59" s="75">
        <v>0.22065374815008071</v>
      </c>
      <c r="AM59" s="396">
        <v>-0.50628641399623708</v>
      </c>
      <c r="AN59" s="409">
        <v>5.0766638815107075E-2</v>
      </c>
    </row>
    <row r="60" spans="2:40" ht="15">
      <c r="B60" s="165">
        <v>0.3</v>
      </c>
      <c r="C60" s="166">
        <v>13.277799999999999</v>
      </c>
      <c r="D60" s="166">
        <v>28.242045505303704</v>
      </c>
      <c r="E60" s="166">
        <v>92.413797504163625</v>
      </c>
      <c r="F60" s="167">
        <v>7.5862024958363747</v>
      </c>
      <c r="G60" s="165">
        <v>0.3</v>
      </c>
      <c r="H60" s="166">
        <v>11.055199999999999</v>
      </c>
      <c r="I60" s="166">
        <v>40.159399599684683</v>
      </c>
      <c r="J60" s="166">
        <v>89.738559954664822</v>
      </c>
      <c r="K60" s="167">
        <v>10.261440045335178</v>
      </c>
      <c r="L60" s="165">
        <v>0.3</v>
      </c>
      <c r="M60" s="166">
        <v>4.6070000000000002</v>
      </c>
      <c r="N60" s="166">
        <v>31.761023632904063</v>
      </c>
      <c r="O60" s="166">
        <v>92.561288365551661</v>
      </c>
      <c r="P60" s="167">
        <v>7.4387116344483388</v>
      </c>
      <c r="Q60" s="165">
        <v>0.3</v>
      </c>
      <c r="R60" s="166">
        <v>11.138199999999999</v>
      </c>
      <c r="S60" s="166">
        <v>37.687367616108702</v>
      </c>
      <c r="T60" s="166">
        <v>90.617915558533127</v>
      </c>
      <c r="U60" s="167">
        <v>9.3820844414668727</v>
      </c>
      <c r="AA60" s="225" t="s">
        <v>85</v>
      </c>
      <c r="AB60" s="399">
        <v>0.198599999999999</v>
      </c>
      <c r="AC60" s="410">
        <v>58.877499999999998</v>
      </c>
      <c r="AD60" s="396">
        <v>3.3731051760010023E-3</v>
      </c>
      <c r="AE60" s="401">
        <v>-0.74690000000000101</v>
      </c>
      <c r="AF60" s="410">
        <v>4.4638000000000009</v>
      </c>
      <c r="AG60" s="396">
        <v>-0.1673238048299657</v>
      </c>
      <c r="AH60" s="401">
        <v>-0.34028683073031396</v>
      </c>
      <c r="AI60" s="411">
        <v>1.7758675553185828</v>
      </c>
      <c r="AJ60" s="396">
        <v>-0.1916172350303838</v>
      </c>
      <c r="AK60" s="403">
        <v>-7.121946965890269E-2</v>
      </c>
      <c r="AL60" s="76">
        <v>0.32472434373056097</v>
      </c>
      <c r="AM60" s="396">
        <v>-0.21932285347228794</v>
      </c>
      <c r="AN60" s="411">
        <v>-3.8520880931257544E-2</v>
      </c>
    </row>
    <row r="61" spans="2:40" ht="15">
      <c r="B61" s="168">
        <v>0.25</v>
      </c>
      <c r="C61" s="149">
        <v>0.5806</v>
      </c>
      <c r="D61" s="149">
        <v>1.2349434108345758</v>
      </c>
      <c r="E61" s="149">
        <v>93.6487409149982</v>
      </c>
      <c r="F61" s="169">
        <v>6.3512590850018</v>
      </c>
      <c r="G61" s="168">
        <v>0.25</v>
      </c>
      <c r="H61" s="149">
        <v>0.68130000000000002</v>
      </c>
      <c r="I61" s="149">
        <v>2.4749076405008665</v>
      </c>
      <c r="J61" s="149">
        <v>92.213467595165696</v>
      </c>
      <c r="K61" s="169">
        <v>7.7865324048343041</v>
      </c>
      <c r="L61" s="168">
        <v>0.25</v>
      </c>
      <c r="M61" s="149">
        <v>0.21290000000000001</v>
      </c>
      <c r="N61" s="149">
        <v>1.4677494967322064</v>
      </c>
      <c r="O61" s="149">
        <v>94.029037862283872</v>
      </c>
      <c r="P61" s="169">
        <v>5.9709621377161284</v>
      </c>
      <c r="Q61" s="168">
        <v>0.25</v>
      </c>
      <c r="R61" s="149">
        <v>0.60709999999999997</v>
      </c>
      <c r="S61" s="149">
        <v>2.0541919591800828</v>
      </c>
      <c r="T61" s="149">
        <v>92.672107517713215</v>
      </c>
      <c r="U61" s="169">
        <v>7.327892482286785</v>
      </c>
      <c r="AA61" s="225" t="s">
        <v>86</v>
      </c>
      <c r="AB61" s="399">
        <v>-3.4879999999999995</v>
      </c>
      <c r="AC61" s="410">
        <v>30.0379</v>
      </c>
      <c r="AD61" s="396">
        <v>-0.11611996843987095</v>
      </c>
      <c r="AE61" s="401">
        <v>0.91839999999999966</v>
      </c>
      <c r="AF61" s="410">
        <v>1.6659000000000002</v>
      </c>
      <c r="AG61" s="396">
        <v>0.55129359505372444</v>
      </c>
      <c r="AH61" s="401">
        <v>0.18041794101540676</v>
      </c>
      <c r="AI61" s="411">
        <v>0.74122198472203027</v>
      </c>
      <c r="AJ61" s="396">
        <v>0.24340608445804029</v>
      </c>
      <c r="AK61" s="403">
        <v>4.7038602982888728E-2</v>
      </c>
      <c r="AL61" s="76">
        <v>0.12314691966104313</v>
      </c>
      <c r="AM61" s="396">
        <v>0.38197141359573233</v>
      </c>
      <c r="AN61" s="411">
        <v>-3.8520880931257544E-2</v>
      </c>
    </row>
    <row r="62" spans="2:40" ht="15">
      <c r="B62" s="168">
        <v>0.125</v>
      </c>
      <c r="C62" s="149">
        <v>1.2107000000000001</v>
      </c>
      <c r="D62" s="149">
        <v>2.5751739364406152</v>
      </c>
      <c r="E62" s="149">
        <v>96.223914851438821</v>
      </c>
      <c r="F62" s="169">
        <v>3.7760851485611795</v>
      </c>
      <c r="G62" s="168">
        <v>0.125</v>
      </c>
      <c r="H62" s="149">
        <v>1.1233</v>
      </c>
      <c r="I62" s="149">
        <v>4.0805280384186453</v>
      </c>
      <c r="J62" s="149">
        <v>96.293995633584345</v>
      </c>
      <c r="K62" s="169">
        <v>3.7060043664156552</v>
      </c>
      <c r="L62" s="168">
        <v>0.125</v>
      </c>
      <c r="M62" s="149">
        <v>0.3881</v>
      </c>
      <c r="N62" s="149">
        <v>2.6755922014174227</v>
      </c>
      <c r="O62" s="149">
        <v>96.704630063701288</v>
      </c>
      <c r="P62" s="169">
        <v>3.2953699362987123</v>
      </c>
      <c r="Q62" s="168">
        <v>0.125</v>
      </c>
      <c r="R62" s="149">
        <v>1.1741999999999999</v>
      </c>
      <c r="S62" s="149">
        <v>3.9730393649633551</v>
      </c>
      <c r="T62" s="149">
        <v>96.64514688267657</v>
      </c>
      <c r="U62" s="169">
        <v>3.3548531173234295</v>
      </c>
      <c r="AA62" s="412" t="s">
        <v>87</v>
      </c>
      <c r="AB62" s="399">
        <v>2.7140000000000057</v>
      </c>
      <c r="AC62" s="413">
        <v>20.923299999999998</v>
      </c>
      <c r="AD62" s="396">
        <v>0.12971185233686874</v>
      </c>
      <c r="AE62" s="401">
        <v>0.69369999999999976</v>
      </c>
      <c r="AF62" s="413">
        <v>0.84810000000000008</v>
      </c>
      <c r="AG62" s="396">
        <v>0.81794599693432346</v>
      </c>
      <c r="AH62" s="401">
        <v>0.24539002087865563</v>
      </c>
      <c r="AI62" s="414">
        <v>0.27754676667362871</v>
      </c>
      <c r="AJ62" s="396">
        <v>0.88413936079901567</v>
      </c>
      <c r="AK62" s="403">
        <v>4.5512412826442646E-2</v>
      </c>
      <c r="AL62" s="415">
        <v>4.2238846068331719E-2</v>
      </c>
      <c r="AM62" s="396">
        <v>1.0775013302402989</v>
      </c>
      <c r="AN62" s="405">
        <v>-6.340384840026668E-2</v>
      </c>
    </row>
    <row r="63" spans="2:40" ht="15.75" thickBot="1">
      <c r="B63" s="170">
        <v>6.3E-2</v>
      </c>
      <c r="C63" s="171">
        <v>0.61739999999999995</v>
      </c>
      <c r="D63" s="171">
        <v>1.3132174678767947</v>
      </c>
      <c r="E63" s="171">
        <v>97.537132319315617</v>
      </c>
      <c r="F63" s="172">
        <v>2.4628676806843828</v>
      </c>
      <c r="G63" s="170">
        <v>6.3E-2</v>
      </c>
      <c r="H63" s="171">
        <v>0.4425</v>
      </c>
      <c r="I63" s="171">
        <v>1.6074367105851071</v>
      </c>
      <c r="J63" s="171">
        <v>97.90143234416945</v>
      </c>
      <c r="K63" s="172">
        <v>2.0985676558305499</v>
      </c>
      <c r="L63" s="170">
        <v>6.3E-2</v>
      </c>
      <c r="M63" s="171">
        <v>0.17649999999999999</v>
      </c>
      <c r="N63" s="171">
        <v>1.2168050078592503</v>
      </c>
      <c r="O63" s="171">
        <v>97.921435071560538</v>
      </c>
      <c r="P63" s="172">
        <v>2.0785649284394623</v>
      </c>
      <c r="Q63" s="170">
        <v>6.3E-2</v>
      </c>
      <c r="R63" s="171">
        <v>0.3775</v>
      </c>
      <c r="S63" s="171">
        <v>1.2773142226823935</v>
      </c>
      <c r="T63" s="171">
        <v>97.922461105358963</v>
      </c>
      <c r="U63" s="172">
        <v>2.0775388946410374</v>
      </c>
      <c r="AA63" s="412" t="s">
        <v>88</v>
      </c>
      <c r="AB63" s="399">
        <v>-2.5859999999999985</v>
      </c>
      <c r="AC63" s="413">
        <v>15.7163</v>
      </c>
      <c r="AD63" s="396">
        <v>-0.16454254500104976</v>
      </c>
      <c r="AE63" s="401">
        <v>0.2581</v>
      </c>
      <c r="AF63" s="413">
        <v>1.2909999999999999</v>
      </c>
      <c r="AG63" s="396">
        <v>0.19992254066615028</v>
      </c>
      <c r="AH63" s="401">
        <v>9.9373120994324493E-2</v>
      </c>
      <c r="AI63" s="414">
        <v>0.43786631137597964</v>
      </c>
      <c r="AJ63" s="396">
        <v>0.22694854208365087</v>
      </c>
      <c r="AK63" s="403">
        <v>1.1007356080440442E-2</v>
      </c>
      <c r="AL63" s="415">
        <v>6.5591352842813269E-2</v>
      </c>
      <c r="AM63" s="396">
        <v>0.16781718326223696</v>
      </c>
      <c r="AN63" s="405">
        <v>-6.340384840026668E-2</v>
      </c>
    </row>
    <row r="64" spans="2:40" ht="15">
      <c r="B64" s="165">
        <v>5.2999999999999999E-2</v>
      </c>
      <c r="C64" s="166">
        <v>0.15359999999999999</v>
      </c>
      <c r="D64" s="166">
        <v>0.32670910765447958</v>
      </c>
      <c r="E64" s="166">
        <v>97.863841426970097</v>
      </c>
      <c r="F64" s="167">
        <v>2.1361585730299026</v>
      </c>
      <c r="G64" s="165">
        <v>5.2999999999999999E-2</v>
      </c>
      <c r="H64" s="166">
        <v>0.114125</v>
      </c>
      <c r="I64" s="166">
        <v>0.41457336631757136</v>
      </c>
      <c r="J64" s="166">
        <v>98.316005710487019</v>
      </c>
      <c r="K64" s="167">
        <v>1.6839942895129809</v>
      </c>
      <c r="L64" s="165">
        <v>5.2999999999999999E-2</v>
      </c>
      <c r="M64" s="166">
        <v>5.0799999999999998E-2</v>
      </c>
      <c r="N64" s="166">
        <v>0.3502192317237956</v>
      </c>
      <c r="O64" s="166">
        <v>98.271654303284336</v>
      </c>
      <c r="P64" s="167">
        <v>1.7283456967156638</v>
      </c>
      <c r="Q64" s="165">
        <v>5.2999999999999999E-2</v>
      </c>
      <c r="R64" s="166">
        <v>0.10290000000000001</v>
      </c>
      <c r="S64" s="166">
        <v>0.3481738636132935</v>
      </c>
      <c r="T64" s="166">
        <v>98.27063496897226</v>
      </c>
      <c r="U64" s="167">
        <v>1.72936503102774</v>
      </c>
      <c r="AA64" s="393" t="s">
        <v>89</v>
      </c>
      <c r="AB64" s="399">
        <v>-3.3091000000000044</v>
      </c>
      <c r="AC64" s="416">
        <v>33.042800000000007</v>
      </c>
      <c r="AD64" s="396">
        <v>-0.10014587141525548</v>
      </c>
      <c r="AE64" s="401">
        <v>-0.45510000000000028</v>
      </c>
      <c r="AF64" s="416">
        <v>1.8968000000000003</v>
      </c>
      <c r="AG64" s="396">
        <v>-0.23993040911008026</v>
      </c>
      <c r="AH64" s="401">
        <v>-0.10441429543657543</v>
      </c>
      <c r="AI64" s="417">
        <v>0.62089966474505043</v>
      </c>
      <c r="AJ64" s="396">
        <v>-0.16816613273490705</v>
      </c>
      <c r="AK64" s="403">
        <v>-2.1770204424107042E-2</v>
      </c>
      <c r="AL64" s="418">
        <v>0.10207224320241665</v>
      </c>
      <c r="AM64" s="396">
        <v>-0.21328231594690392</v>
      </c>
      <c r="AN64" s="417">
        <v>-3.2730377491297959E-2</v>
      </c>
    </row>
    <row r="65" spans="2:21">
      <c r="B65" s="168">
        <v>3.7999999999999999E-2</v>
      </c>
      <c r="C65" s="149">
        <v>0.24840000000000001</v>
      </c>
      <c r="D65" s="149">
        <v>0.52834988503497871</v>
      </c>
      <c r="E65" s="149">
        <v>98.392191312005082</v>
      </c>
      <c r="F65" s="169">
        <v>1.6078086879949183</v>
      </c>
      <c r="G65" s="168">
        <v>3.7999999999999999E-2</v>
      </c>
      <c r="H65" s="149">
        <v>0.20180000000000001</v>
      </c>
      <c r="I65" s="149">
        <v>0.73306379253350185</v>
      </c>
      <c r="J65" s="149">
        <v>99.049069503020519</v>
      </c>
      <c r="K65" s="169">
        <v>0.95093049697948118</v>
      </c>
      <c r="L65" s="168">
        <v>3.7999999999999999E-2</v>
      </c>
      <c r="M65" s="149">
        <v>9.5399999999999999E-2</v>
      </c>
      <c r="N65" s="149">
        <v>0.65769517138681299</v>
      </c>
      <c r="O65" s="149">
        <v>98.929349474671156</v>
      </c>
      <c r="P65" s="169">
        <v>1.0706505253288441</v>
      </c>
      <c r="Q65" s="168">
        <v>3.7999999999999999E-2</v>
      </c>
      <c r="R65" s="149">
        <v>0.28420000000000001</v>
      </c>
      <c r="S65" s="149">
        <v>0.9616230518843345</v>
      </c>
      <c r="T65" s="149">
        <v>99.232258020856591</v>
      </c>
      <c r="U65" s="169">
        <v>0.76774197914340903</v>
      </c>
    </row>
    <row r="66" spans="2:21" ht="15" thickBot="1">
      <c r="B66" s="170">
        <v>2.5000000000000001E-2</v>
      </c>
      <c r="C66" s="171">
        <v>0.1384</v>
      </c>
      <c r="D66" s="171">
        <v>0.29437851887617172</v>
      </c>
      <c r="E66" s="171">
        <v>98.686569830881254</v>
      </c>
      <c r="F66" s="172">
        <v>1.313430169118746</v>
      </c>
      <c r="G66" s="170">
        <v>2.5000000000000001E-2</v>
      </c>
      <c r="H66" s="171">
        <v>0.1439</v>
      </c>
      <c r="I66" s="171">
        <v>0.52273478565694209</v>
      </c>
      <c r="J66" s="171">
        <v>99.571804288677455</v>
      </c>
      <c r="K66" s="172">
        <v>0.42819571132254453</v>
      </c>
      <c r="L66" s="170">
        <v>2.5000000000000001E-2</v>
      </c>
      <c r="M66" s="171">
        <v>6.7599999999999993E-2</v>
      </c>
      <c r="N66" s="171">
        <v>0.46603976504977523</v>
      </c>
      <c r="O66" s="171">
        <v>99.395389239720927</v>
      </c>
      <c r="P66" s="172">
        <v>0.60461076027907268</v>
      </c>
      <c r="Q66" s="170">
        <v>2.5000000000000001E-2</v>
      </c>
      <c r="R66" s="171">
        <v>0.151</v>
      </c>
      <c r="S66" s="171">
        <v>0.51092568907295743</v>
      </c>
      <c r="T66" s="171">
        <v>99.743183709929554</v>
      </c>
      <c r="U66" s="172">
        <v>0.25681629007044648</v>
      </c>
    </row>
    <row r="67" spans="2:21">
      <c r="B67" s="148" t="s">
        <v>70</v>
      </c>
      <c r="C67" s="95">
        <v>0.61750000000001393</v>
      </c>
      <c r="D67" s="95">
        <v>1.3134301691187873</v>
      </c>
      <c r="E67" s="95">
        <v>100.00000000000004</v>
      </c>
      <c r="F67" s="96" t="s">
        <v>71</v>
      </c>
      <c r="G67" s="148" t="s">
        <v>70</v>
      </c>
      <c r="H67" s="95">
        <v>0.11787500000000506</v>
      </c>
      <c r="I67" s="95">
        <v>0.42819571132254824</v>
      </c>
      <c r="J67" s="95">
        <v>100</v>
      </c>
      <c r="K67" s="96">
        <v>0</v>
      </c>
      <c r="L67" s="148" t="s">
        <v>70</v>
      </c>
      <c r="M67" s="95">
        <v>8.7699999999998113E-2</v>
      </c>
      <c r="N67" s="95">
        <v>0.60461076027905925</v>
      </c>
      <c r="O67" s="95">
        <v>99.999999999999986</v>
      </c>
      <c r="P67" s="96">
        <v>0</v>
      </c>
      <c r="Q67" s="148" t="s">
        <v>70</v>
      </c>
      <c r="R67" s="95">
        <v>7.5900000000004297E-2</v>
      </c>
      <c r="S67" s="95">
        <v>0.25681629007046136</v>
      </c>
      <c r="T67" s="95">
        <v>100.00000000000001</v>
      </c>
      <c r="U67" s="96">
        <v>0</v>
      </c>
    </row>
    <row r="68" spans="2:21" ht="15.75" thickBot="1">
      <c r="B68" s="143" t="s">
        <v>24</v>
      </c>
      <c r="C68" s="144">
        <v>47.014299999999999</v>
      </c>
      <c r="D68" s="145">
        <f>SUM(D57:D67)</f>
        <v>100.00000000000004</v>
      </c>
      <c r="E68" s="146"/>
      <c r="F68" s="147"/>
      <c r="G68" s="143" t="s">
        <v>24</v>
      </c>
      <c r="H68" s="144">
        <v>27.528300000000002</v>
      </c>
      <c r="I68" s="145"/>
      <c r="J68" s="146"/>
      <c r="K68" s="147"/>
      <c r="L68" s="143" t="s">
        <v>24</v>
      </c>
      <c r="M68" s="144">
        <v>14.5052</v>
      </c>
      <c r="N68" s="145"/>
      <c r="O68" s="146"/>
      <c r="P68" s="147"/>
      <c r="Q68" s="143" t="s">
        <v>24</v>
      </c>
      <c r="R68" s="144">
        <v>29.554200000000002</v>
      </c>
      <c r="S68" s="145">
        <v>100.00000000000001</v>
      </c>
      <c r="T68" s="146"/>
      <c r="U68" s="147"/>
    </row>
    <row r="69" spans="2:21" ht="15" thickBot="1"/>
    <row r="70" spans="2:21">
      <c r="B70" s="439" t="s">
        <v>5</v>
      </c>
      <c r="C70" s="440"/>
      <c r="D70" s="440"/>
      <c r="E70" s="440"/>
      <c r="F70" s="441"/>
      <c r="G70" s="439" t="s">
        <v>6</v>
      </c>
      <c r="H70" s="440"/>
      <c r="I70" s="440"/>
      <c r="J70" s="440"/>
      <c r="K70" s="441"/>
    </row>
    <row r="71" spans="2:21" ht="15" thickBot="1">
      <c r="B71" s="150" t="s">
        <v>65</v>
      </c>
      <c r="C71" s="151" t="s">
        <v>66</v>
      </c>
      <c r="D71" s="151" t="s">
        <v>67</v>
      </c>
      <c r="E71" s="151" t="s">
        <v>68</v>
      </c>
      <c r="F71" s="152" t="s">
        <v>69</v>
      </c>
      <c r="G71" s="150" t="s">
        <v>65</v>
      </c>
      <c r="H71" s="151" t="s">
        <v>66</v>
      </c>
      <c r="I71" s="151" t="s">
        <v>67</v>
      </c>
      <c r="J71" s="151" t="s">
        <v>68</v>
      </c>
      <c r="K71" s="152" t="s">
        <v>69</v>
      </c>
    </row>
    <row r="72" spans="2:21">
      <c r="B72" s="156">
        <v>5</v>
      </c>
      <c r="C72" s="157">
        <v>0</v>
      </c>
      <c r="D72" s="157">
        <v>0</v>
      </c>
      <c r="E72" s="157">
        <v>0</v>
      </c>
      <c r="F72" s="158">
        <v>100</v>
      </c>
      <c r="G72" s="156">
        <v>5</v>
      </c>
      <c r="H72" s="157">
        <v>0</v>
      </c>
      <c r="I72" s="157">
        <v>0</v>
      </c>
      <c r="J72" s="157">
        <v>0</v>
      </c>
      <c r="K72" s="158">
        <v>100</v>
      </c>
    </row>
    <row r="73" spans="2:21">
      <c r="B73" s="98">
        <v>1</v>
      </c>
      <c r="C73" s="62">
        <v>26.044</v>
      </c>
      <c r="D73" s="62">
        <v>54.842751402971246</v>
      </c>
      <c r="E73" s="62">
        <v>54.842751402971246</v>
      </c>
      <c r="F73" s="99">
        <v>45.157248597028754</v>
      </c>
      <c r="G73" s="98">
        <v>1</v>
      </c>
      <c r="H73" s="62">
        <v>40.408200000000001</v>
      </c>
      <c r="I73" s="62">
        <v>56.361881435318338</v>
      </c>
      <c r="J73" s="62">
        <v>56.361881435318338</v>
      </c>
      <c r="K73" s="99">
        <v>43.638118564681662</v>
      </c>
    </row>
    <row r="74" spans="2:21" ht="15" thickBot="1">
      <c r="B74" s="159">
        <v>0.85</v>
      </c>
      <c r="C74" s="105">
        <v>4.0358000000000001</v>
      </c>
      <c r="D74" s="105">
        <v>8.4984785790243951</v>
      </c>
      <c r="E74" s="105">
        <v>63.341229981995639</v>
      </c>
      <c r="F74" s="106">
        <v>36.658770018004361</v>
      </c>
      <c r="G74" s="159">
        <v>0.85</v>
      </c>
      <c r="H74" s="105">
        <v>6.3418999999999999</v>
      </c>
      <c r="I74" s="105">
        <v>8.8457643714554326</v>
      </c>
      <c r="J74" s="105">
        <v>65.207645806773769</v>
      </c>
      <c r="K74" s="106">
        <v>34.792354193226231</v>
      </c>
    </row>
    <row r="75" spans="2:21">
      <c r="B75" s="156">
        <v>0.3</v>
      </c>
      <c r="C75" s="157">
        <v>14.489800000000001</v>
      </c>
      <c r="D75" s="157">
        <v>30.51222927656169</v>
      </c>
      <c r="E75" s="157">
        <v>93.853459258557336</v>
      </c>
      <c r="F75" s="158">
        <v>6.1465407414426636</v>
      </c>
      <c r="G75" s="156">
        <v>0.3</v>
      </c>
      <c r="H75" s="157">
        <v>20.1172</v>
      </c>
      <c r="I75" s="157">
        <v>28.059731470607108</v>
      </c>
      <c r="J75" s="157">
        <v>93.267377277380874</v>
      </c>
      <c r="K75" s="158">
        <v>6.7326227226191264</v>
      </c>
    </row>
    <row r="76" spans="2:21">
      <c r="B76" s="98">
        <v>0.25</v>
      </c>
      <c r="C76" s="62">
        <v>0.70679999999999998</v>
      </c>
      <c r="D76" s="62">
        <v>1.4883603398717584</v>
      </c>
      <c r="E76" s="62">
        <v>95.341819598429097</v>
      </c>
      <c r="F76" s="99">
        <v>4.6581804015709025</v>
      </c>
      <c r="G76" s="98">
        <v>0.25</v>
      </c>
      <c r="H76" s="62">
        <v>1.1862999999999999</v>
      </c>
      <c r="I76" s="62">
        <v>1.654666625752153</v>
      </c>
      <c r="J76" s="62">
        <v>94.92204390313303</v>
      </c>
      <c r="K76" s="99">
        <v>5.0779560968669699</v>
      </c>
    </row>
    <row r="77" spans="2:21">
      <c r="B77" s="98">
        <v>0.125</v>
      </c>
      <c r="C77" s="62">
        <v>1.2571000000000001</v>
      </c>
      <c r="D77" s="62">
        <v>2.6471672089032081</v>
      </c>
      <c r="E77" s="62">
        <v>97.98898680733231</v>
      </c>
      <c r="F77" s="99">
        <v>2.01101319266769</v>
      </c>
      <c r="G77" s="98">
        <v>0.125</v>
      </c>
      <c r="H77" s="62">
        <v>2.1760999999999999</v>
      </c>
      <c r="I77" s="62">
        <v>3.0352525029918738</v>
      </c>
      <c r="J77" s="62">
        <v>97.957296406124897</v>
      </c>
      <c r="K77" s="99">
        <v>2.0427035938751033</v>
      </c>
    </row>
    <row r="78" spans="2:21" ht="15" thickBot="1">
      <c r="B78" s="159">
        <v>6.3E-2</v>
      </c>
      <c r="C78" s="105">
        <v>0.45140000000000002</v>
      </c>
      <c r="D78" s="105">
        <v>0.95054592164418761</v>
      </c>
      <c r="E78" s="105">
        <v>98.939532728976502</v>
      </c>
      <c r="F78" s="106">
        <v>1.0604672710234979</v>
      </c>
      <c r="G78" s="159">
        <v>6.3E-2</v>
      </c>
      <c r="H78" s="105">
        <v>0.76770000000000005</v>
      </c>
      <c r="I78" s="105">
        <v>1.0707979167073489</v>
      </c>
      <c r="J78" s="105">
        <v>99.028094322832246</v>
      </c>
      <c r="K78" s="106">
        <v>0.97190567716775433</v>
      </c>
    </row>
    <row r="79" spans="2:21">
      <c r="B79" s="156">
        <v>5.2999999999999999E-2</v>
      </c>
      <c r="C79" s="157">
        <v>6.7799999999999999E-2</v>
      </c>
      <c r="D79" s="157">
        <v>0.14277140781452352</v>
      </c>
      <c r="E79" s="157">
        <v>99.082304136791024</v>
      </c>
      <c r="F79" s="158">
        <v>0.91769586320897645</v>
      </c>
      <c r="G79" s="156">
        <v>5.2999999999999999E-2</v>
      </c>
      <c r="H79" s="157">
        <v>0.1193</v>
      </c>
      <c r="I79" s="157">
        <v>0.16640118726479969</v>
      </c>
      <c r="J79" s="157">
        <v>99.194495510097042</v>
      </c>
      <c r="K79" s="158">
        <v>0.8055044899029582</v>
      </c>
    </row>
    <row r="80" spans="2:21">
      <c r="B80" s="98">
        <v>3.7999999999999999E-2</v>
      </c>
      <c r="C80" s="62">
        <v>0.18060000000000001</v>
      </c>
      <c r="D80" s="62">
        <v>0.38030259957673962</v>
      </c>
      <c r="E80" s="62">
        <v>99.462606736367761</v>
      </c>
      <c r="F80" s="99">
        <v>0.53739326363223938</v>
      </c>
      <c r="G80" s="98">
        <v>3.7999999999999999E-2</v>
      </c>
      <c r="H80" s="62">
        <v>0.2702</v>
      </c>
      <c r="I80" s="62">
        <v>0.37687846436671307</v>
      </c>
      <c r="J80" s="62">
        <v>99.571373974463754</v>
      </c>
      <c r="K80" s="99">
        <v>0.4286260255362464</v>
      </c>
    </row>
    <row r="81" spans="2:11">
      <c r="B81" s="98">
        <v>2.5000000000000001E-2</v>
      </c>
      <c r="C81" s="62">
        <v>0.15920000000000001</v>
      </c>
      <c r="D81" s="62">
        <v>0.33523905787717029</v>
      </c>
      <c r="E81" s="62">
        <v>99.797845794244935</v>
      </c>
      <c r="F81" s="99">
        <v>0.20215420575506471</v>
      </c>
      <c r="G81" s="98">
        <v>2.5000000000000001E-2</v>
      </c>
      <c r="H81" s="62">
        <v>0.23200000000000001</v>
      </c>
      <c r="I81" s="62">
        <v>0.32359660893070852</v>
      </c>
      <c r="J81" s="62">
        <v>99.894970583394468</v>
      </c>
      <c r="K81" s="99">
        <v>0.10502941660553233</v>
      </c>
    </row>
    <row r="82" spans="2:11" ht="15" thickBot="1">
      <c r="B82" s="159" t="s">
        <v>70</v>
      </c>
      <c r="C82" s="105">
        <v>9.6000000000003638E-2</v>
      </c>
      <c r="D82" s="105">
        <v>0.20215420575508519</v>
      </c>
      <c r="E82" s="105">
        <v>100.00000000000001</v>
      </c>
      <c r="F82" s="106">
        <v>0</v>
      </c>
      <c r="G82" s="159" t="s">
        <v>70</v>
      </c>
      <c r="H82" s="105">
        <v>7.5299999999984379E-2</v>
      </c>
      <c r="I82" s="105">
        <v>0.10502941660550558</v>
      </c>
      <c r="J82" s="105">
        <v>99.999999999999972</v>
      </c>
      <c r="K82" s="106">
        <v>0</v>
      </c>
    </row>
    <row r="83" spans="2:11" ht="15.75" thickBot="1">
      <c r="B83" s="160" t="s">
        <v>24</v>
      </c>
      <c r="C83" s="161">
        <v>47.488500000000002</v>
      </c>
      <c r="D83" s="162"/>
      <c r="E83" s="163"/>
      <c r="F83" s="164"/>
      <c r="G83" s="160" t="s">
        <v>24</v>
      </c>
      <c r="H83" s="161">
        <v>71.694199999999995</v>
      </c>
      <c r="I83" s="162"/>
      <c r="J83" s="163"/>
      <c r="K83" s="164"/>
    </row>
    <row r="84" spans="2:11" ht="15" thickBot="1"/>
    <row r="85" spans="2:11">
      <c r="B85" s="442" t="s">
        <v>7</v>
      </c>
      <c r="C85" s="443"/>
      <c r="D85" s="443"/>
      <c r="E85" s="443"/>
      <c r="F85" s="444"/>
      <c r="G85" s="442" t="s">
        <v>8</v>
      </c>
      <c r="H85" s="443"/>
      <c r="I85" s="443"/>
      <c r="J85" s="443"/>
      <c r="K85" s="444"/>
    </row>
    <row r="86" spans="2:11" ht="15" thickBot="1">
      <c r="B86" s="173" t="s">
        <v>65</v>
      </c>
      <c r="C86" s="174" t="s">
        <v>66</v>
      </c>
      <c r="D86" s="174" t="s">
        <v>67</v>
      </c>
      <c r="E86" s="174" t="s">
        <v>68</v>
      </c>
      <c r="F86" s="175" t="s">
        <v>69</v>
      </c>
      <c r="G86" s="173" t="s">
        <v>65</v>
      </c>
      <c r="H86" s="174" t="s">
        <v>66</v>
      </c>
      <c r="I86" s="174" t="s">
        <v>67</v>
      </c>
      <c r="J86" s="174" t="s">
        <v>68</v>
      </c>
      <c r="K86" s="175" t="s">
        <v>69</v>
      </c>
    </row>
    <row r="87" spans="2:11">
      <c r="B87" s="179">
        <v>5</v>
      </c>
      <c r="C87" s="180">
        <v>0</v>
      </c>
      <c r="D87" s="180">
        <v>0</v>
      </c>
      <c r="E87" s="180">
        <v>0</v>
      </c>
      <c r="F87" s="181">
        <v>100</v>
      </c>
      <c r="G87" s="179">
        <v>5</v>
      </c>
      <c r="H87" s="180">
        <v>0</v>
      </c>
      <c r="I87" s="180">
        <v>0</v>
      </c>
      <c r="J87" s="180">
        <v>0</v>
      </c>
      <c r="K87" s="181">
        <v>100</v>
      </c>
    </row>
    <row r="88" spans="2:11">
      <c r="B88" s="107">
        <v>1</v>
      </c>
      <c r="C88" s="64">
        <v>21.6877</v>
      </c>
      <c r="D88" s="64">
        <v>45.839550898077029</v>
      </c>
      <c r="E88" s="64">
        <v>45.839550898077029</v>
      </c>
      <c r="F88" s="108">
        <v>54.160449101922971</v>
      </c>
      <c r="G88" s="107">
        <v>1</v>
      </c>
      <c r="H88" s="64">
        <v>23.994499999999999</v>
      </c>
      <c r="I88" s="64">
        <v>61.86589041555046</v>
      </c>
      <c r="J88" s="64">
        <v>61.86589041555046</v>
      </c>
      <c r="K88" s="108">
        <v>38.13410958444954</v>
      </c>
    </row>
    <row r="89" spans="2:11" ht="15" thickBot="1">
      <c r="B89" s="182">
        <v>0.85</v>
      </c>
      <c r="C89" s="114">
        <v>4.2088000000000001</v>
      </c>
      <c r="D89" s="114">
        <v>8.8958027739145518</v>
      </c>
      <c r="E89" s="114">
        <v>54.735353671991582</v>
      </c>
      <c r="F89" s="115">
        <v>45.264646328008418</v>
      </c>
      <c r="G89" s="182">
        <v>0.85</v>
      </c>
      <c r="H89" s="114">
        <v>3.0171999999999999</v>
      </c>
      <c r="I89" s="114">
        <v>7.7793562925586635</v>
      </c>
      <c r="J89" s="114">
        <v>69.645246708109127</v>
      </c>
      <c r="K89" s="115">
        <v>30.354753291890873</v>
      </c>
    </row>
    <row r="90" spans="2:11">
      <c r="B90" s="179">
        <v>0.3</v>
      </c>
      <c r="C90" s="180">
        <v>16.6951</v>
      </c>
      <c r="D90" s="180">
        <v>35.287092969678014</v>
      </c>
      <c r="E90" s="180">
        <v>90.022446641669603</v>
      </c>
      <c r="F90" s="181">
        <v>9.9775533583303968</v>
      </c>
      <c r="G90" s="179">
        <v>0.3</v>
      </c>
      <c r="H90" s="180">
        <v>9.2510999999999992</v>
      </c>
      <c r="I90" s="180">
        <v>23.85244697006809</v>
      </c>
      <c r="J90" s="180">
        <v>93.497693678177214</v>
      </c>
      <c r="K90" s="181">
        <v>6.5023063218227861</v>
      </c>
    </row>
    <row r="91" spans="2:11">
      <c r="B91" s="107">
        <v>0.25</v>
      </c>
      <c r="C91" s="64">
        <v>0.96260000000000001</v>
      </c>
      <c r="D91" s="64">
        <v>2.034570364514861</v>
      </c>
      <c r="E91" s="64">
        <v>92.057017006184466</v>
      </c>
      <c r="F91" s="108">
        <v>7.9429829938155336</v>
      </c>
      <c r="G91" s="107">
        <v>0.25</v>
      </c>
      <c r="H91" s="64">
        <v>0.47070000000000001</v>
      </c>
      <c r="I91" s="64">
        <v>1.2136228976890371</v>
      </c>
      <c r="J91" s="64">
        <v>94.711316575866249</v>
      </c>
      <c r="K91" s="108">
        <v>5.288683424133751</v>
      </c>
    </row>
    <row r="92" spans="2:11">
      <c r="B92" s="107">
        <v>0.125</v>
      </c>
      <c r="C92" s="64">
        <v>1.9917</v>
      </c>
      <c r="D92" s="64">
        <v>4.2096964419325245</v>
      </c>
      <c r="E92" s="64">
        <v>96.266713448116988</v>
      </c>
      <c r="F92" s="108">
        <v>3.7332865518830118</v>
      </c>
      <c r="G92" s="107">
        <v>0.125</v>
      </c>
      <c r="H92" s="64">
        <v>0.97219999999999995</v>
      </c>
      <c r="I92" s="64">
        <v>2.5066585535017669</v>
      </c>
      <c r="J92" s="64">
        <v>97.217975129368014</v>
      </c>
      <c r="K92" s="108">
        <v>2.7820248706319859</v>
      </c>
    </row>
    <row r="93" spans="2:11" ht="15" thickBot="1">
      <c r="B93" s="182">
        <v>6.3E-2</v>
      </c>
      <c r="C93" s="114">
        <v>0.88900000000000001</v>
      </c>
      <c r="D93" s="114">
        <v>1.8790079514374729</v>
      </c>
      <c r="E93" s="114">
        <v>98.145721399554461</v>
      </c>
      <c r="F93" s="115">
        <v>1.8542786004455394</v>
      </c>
      <c r="G93" s="182">
        <v>6.3E-2</v>
      </c>
      <c r="H93" s="114">
        <v>0.41020000000000001</v>
      </c>
      <c r="I93" s="114">
        <v>1.05763355137464</v>
      </c>
      <c r="J93" s="114">
        <v>98.27560868074265</v>
      </c>
      <c r="K93" s="115">
        <v>1.7243913192573501</v>
      </c>
    </row>
    <row r="94" spans="2:11">
      <c r="B94" s="176">
        <v>5.2999999999999999E-2</v>
      </c>
      <c r="C94" s="177">
        <v>0.1082</v>
      </c>
      <c r="D94" s="177">
        <v>0.22869365618170368</v>
      </c>
      <c r="E94" s="177">
        <v>98.374415055736165</v>
      </c>
      <c r="F94" s="178">
        <v>1.625584944263835</v>
      </c>
      <c r="G94" s="176">
        <v>5.2999999999999999E-2</v>
      </c>
      <c r="H94" s="177">
        <v>8.2199999999999995E-2</v>
      </c>
      <c r="I94" s="177">
        <v>0.21193924408336279</v>
      </c>
      <c r="J94" s="177">
        <v>98.487547924826018</v>
      </c>
      <c r="K94" s="178">
        <v>1.5124520751739823</v>
      </c>
    </row>
    <row r="95" spans="2:11">
      <c r="B95" s="107">
        <v>3.7999999999999999E-2</v>
      </c>
      <c r="C95" s="64">
        <v>0.32129999999999997</v>
      </c>
      <c r="D95" s="64">
        <v>0.67910602339354331</v>
      </c>
      <c r="E95" s="64">
        <v>99.053521079129709</v>
      </c>
      <c r="F95" s="108">
        <v>0.94647892087029106</v>
      </c>
      <c r="G95" s="107">
        <v>3.7999999999999999E-2</v>
      </c>
      <c r="H95" s="64">
        <v>0.18440000000000001</v>
      </c>
      <c r="I95" s="64">
        <v>0.47544521422107172</v>
      </c>
      <c r="J95" s="64">
        <v>98.962993139047086</v>
      </c>
      <c r="K95" s="108">
        <v>1.0370068609529142</v>
      </c>
    </row>
    <row r="96" spans="2:11">
      <c r="B96" s="107">
        <v>2.5000000000000001E-2</v>
      </c>
      <c r="C96" s="64">
        <v>0.2427</v>
      </c>
      <c r="D96" s="64">
        <v>0.51297551160165877</v>
      </c>
      <c r="E96" s="64">
        <v>99.566496590731361</v>
      </c>
      <c r="F96" s="108">
        <v>0.43350340926863851</v>
      </c>
      <c r="G96" s="107">
        <v>2.5000000000000001E-2</v>
      </c>
      <c r="H96" s="64">
        <v>0.1593</v>
      </c>
      <c r="I96" s="64">
        <v>0.41072897302286726</v>
      </c>
      <c r="J96" s="64">
        <v>99.373722112069956</v>
      </c>
      <c r="K96" s="108">
        <v>0.62627788793004413</v>
      </c>
    </row>
    <row r="97" spans="2:21" ht="15" thickBot="1">
      <c r="B97" s="109" t="s">
        <v>70</v>
      </c>
      <c r="C97" s="110">
        <v>0.20509999999999451</v>
      </c>
      <c r="D97" s="64">
        <v>0.43350340926863373</v>
      </c>
      <c r="E97" s="64">
        <v>100</v>
      </c>
      <c r="F97" s="108">
        <v>0</v>
      </c>
      <c r="G97" s="109" t="s">
        <v>70</v>
      </c>
      <c r="H97" s="110">
        <v>0.24289999999999878</v>
      </c>
      <c r="I97" s="64">
        <v>0.62627788793003114</v>
      </c>
      <c r="J97" s="64">
        <v>99.999999999999986</v>
      </c>
      <c r="K97" s="108">
        <v>0</v>
      </c>
    </row>
    <row r="98" spans="2:21" ht="15.75" thickBot="1">
      <c r="B98" s="111" t="s">
        <v>24</v>
      </c>
      <c r="C98" s="112">
        <v>47.312199999999997</v>
      </c>
      <c r="D98" s="113"/>
      <c r="E98" s="114"/>
      <c r="F98" s="115"/>
      <c r="G98" s="111" t="s">
        <v>24</v>
      </c>
      <c r="H98" s="112">
        <v>38.784700000000001</v>
      </c>
      <c r="I98" s="113">
        <v>99.999999999999986</v>
      </c>
      <c r="J98" s="114"/>
      <c r="K98" s="115"/>
    </row>
    <row r="99" spans="2:21" ht="15" thickBot="1"/>
    <row r="100" spans="2:21">
      <c r="B100" s="449" t="s">
        <v>9</v>
      </c>
      <c r="C100" s="450"/>
      <c r="D100" s="450"/>
      <c r="E100" s="450"/>
      <c r="F100" s="451"/>
      <c r="G100" s="449" t="s">
        <v>10</v>
      </c>
      <c r="H100" s="450"/>
      <c r="I100" s="450"/>
      <c r="J100" s="450"/>
      <c r="K100" s="451"/>
      <c r="L100" s="452" t="s">
        <v>11</v>
      </c>
      <c r="M100" s="453"/>
      <c r="N100" s="453"/>
      <c r="O100" s="453"/>
      <c r="P100" s="454"/>
      <c r="Q100" s="449" t="s">
        <v>12</v>
      </c>
      <c r="R100" s="450"/>
      <c r="S100" s="450"/>
      <c r="T100" s="450"/>
      <c r="U100" s="451"/>
    </row>
    <row r="101" spans="2:21" ht="15" thickBot="1">
      <c r="B101" s="183" t="s">
        <v>65</v>
      </c>
      <c r="C101" s="184" t="s">
        <v>66</v>
      </c>
      <c r="D101" s="184" t="s">
        <v>67</v>
      </c>
      <c r="E101" s="184" t="s">
        <v>68</v>
      </c>
      <c r="F101" s="185" t="s">
        <v>69</v>
      </c>
      <c r="G101" s="183" t="s">
        <v>65</v>
      </c>
      <c r="H101" s="184" t="s">
        <v>66</v>
      </c>
      <c r="I101" s="184" t="s">
        <v>67</v>
      </c>
      <c r="J101" s="184" t="s">
        <v>68</v>
      </c>
      <c r="K101" s="185" t="s">
        <v>69</v>
      </c>
      <c r="L101" s="183" t="s">
        <v>65</v>
      </c>
      <c r="M101" s="184" t="s">
        <v>66</v>
      </c>
      <c r="N101" s="184" t="s">
        <v>67</v>
      </c>
      <c r="O101" s="184" t="s">
        <v>68</v>
      </c>
      <c r="P101" s="185" t="s">
        <v>69</v>
      </c>
      <c r="Q101" s="183" t="s">
        <v>65</v>
      </c>
      <c r="R101" s="184" t="s">
        <v>66</v>
      </c>
      <c r="S101" s="184" t="s">
        <v>67</v>
      </c>
      <c r="T101" s="184" t="s">
        <v>68</v>
      </c>
      <c r="U101" s="185" t="s">
        <v>69</v>
      </c>
    </row>
    <row r="102" spans="2:21">
      <c r="B102" s="189">
        <v>5</v>
      </c>
      <c r="C102" s="190">
        <v>0</v>
      </c>
      <c r="D102" s="190">
        <v>0</v>
      </c>
      <c r="E102" s="190">
        <v>0</v>
      </c>
      <c r="F102" s="191">
        <v>100</v>
      </c>
      <c r="G102" s="189">
        <v>5</v>
      </c>
      <c r="H102" s="190">
        <v>0</v>
      </c>
      <c r="I102" s="190">
        <v>0</v>
      </c>
      <c r="J102" s="190">
        <v>0</v>
      </c>
      <c r="K102" s="191">
        <v>100</v>
      </c>
      <c r="L102" s="189">
        <v>5</v>
      </c>
      <c r="M102" s="190">
        <v>0</v>
      </c>
      <c r="N102" s="190">
        <v>0</v>
      </c>
      <c r="O102" s="190">
        <v>0</v>
      </c>
      <c r="P102" s="191">
        <v>100</v>
      </c>
      <c r="Q102" s="189">
        <v>5</v>
      </c>
      <c r="R102" s="190">
        <v>0</v>
      </c>
      <c r="S102" s="190">
        <v>0</v>
      </c>
      <c r="T102" s="190">
        <v>0</v>
      </c>
      <c r="U102" s="191">
        <v>100</v>
      </c>
    </row>
    <row r="103" spans="2:21">
      <c r="B103" s="116">
        <v>1</v>
      </c>
      <c r="C103" s="66">
        <v>28.085100000000001</v>
      </c>
      <c r="D103" s="66">
        <v>51.300172065479863</v>
      </c>
      <c r="E103" s="66">
        <v>51.300172065479863</v>
      </c>
      <c r="F103" s="117">
        <v>48.699827934520137</v>
      </c>
      <c r="G103" s="116">
        <v>1</v>
      </c>
      <c r="H103" s="66">
        <v>17.738600000000002</v>
      </c>
      <c r="I103" s="66">
        <v>55.763173281862024</v>
      </c>
      <c r="J103" s="66">
        <v>55.763173281862024</v>
      </c>
      <c r="K103" s="117">
        <v>44.236826718137976</v>
      </c>
      <c r="L103" s="116">
        <v>1</v>
      </c>
      <c r="M103" s="66">
        <v>12.6516</v>
      </c>
      <c r="N103" s="66">
        <v>52.383022594308571</v>
      </c>
      <c r="O103" s="66">
        <v>52.383022594308571</v>
      </c>
      <c r="P103" s="117">
        <v>47.616977405691429</v>
      </c>
      <c r="Q103" s="116">
        <v>1</v>
      </c>
      <c r="R103" s="66">
        <v>11.685700000000001</v>
      </c>
      <c r="S103" s="66">
        <v>42.385102809907764</v>
      </c>
      <c r="T103" s="66">
        <v>42.385102809907764</v>
      </c>
      <c r="U103" s="117">
        <v>57.614897190092236</v>
      </c>
    </row>
    <row r="104" spans="2:21" ht="15" thickBot="1">
      <c r="B104" s="192">
        <v>0.85</v>
      </c>
      <c r="C104" s="123">
        <v>4.2762000000000002</v>
      </c>
      <c r="D104" s="123">
        <v>7.8108960191135157</v>
      </c>
      <c r="E104" s="123">
        <v>59.111068084593377</v>
      </c>
      <c r="F104" s="124">
        <v>40.888931915406623</v>
      </c>
      <c r="G104" s="192">
        <v>0.85</v>
      </c>
      <c r="H104" s="123">
        <v>2.5945</v>
      </c>
      <c r="I104" s="123">
        <v>8.1560863360012075</v>
      </c>
      <c r="J104" s="123">
        <v>63.919259617863233</v>
      </c>
      <c r="K104" s="124">
        <v>36.080740382136767</v>
      </c>
      <c r="L104" s="192">
        <v>0.85</v>
      </c>
      <c r="M104" s="123">
        <v>1.7546999999999999</v>
      </c>
      <c r="N104" s="123">
        <v>7.2652067522078827</v>
      </c>
      <c r="O104" s="123">
        <v>59.648229346516452</v>
      </c>
      <c r="P104" s="124">
        <v>40.351770653483548</v>
      </c>
      <c r="Q104" s="192">
        <v>0.85</v>
      </c>
      <c r="R104" s="123">
        <v>2.1867000000000001</v>
      </c>
      <c r="S104" s="123">
        <v>7.9313609209910663</v>
      </c>
      <c r="T104" s="123">
        <v>50.316463730898832</v>
      </c>
      <c r="U104" s="124">
        <v>49.683536269101168</v>
      </c>
    </row>
    <row r="105" spans="2:21">
      <c r="B105" s="189">
        <v>0.3</v>
      </c>
      <c r="C105" s="190">
        <v>16.265799999999999</v>
      </c>
      <c r="D105" s="190">
        <v>29.711068815232363</v>
      </c>
      <c r="E105" s="190">
        <v>88.822136899825736</v>
      </c>
      <c r="F105" s="191">
        <v>11.177863100174264</v>
      </c>
      <c r="G105" s="189">
        <v>0.3</v>
      </c>
      <c r="H105" s="190">
        <v>8.6205999999999996</v>
      </c>
      <c r="I105" s="190">
        <v>27.099771774188476</v>
      </c>
      <c r="J105" s="190">
        <v>91.019031392051716</v>
      </c>
      <c r="K105" s="191">
        <v>8.9809686079482844</v>
      </c>
      <c r="L105" s="189">
        <v>0.3</v>
      </c>
      <c r="M105" s="190">
        <v>7.0716000000000001</v>
      </c>
      <c r="N105" s="190">
        <v>29.279441539245031</v>
      </c>
      <c r="O105" s="190">
        <v>88.927670885761486</v>
      </c>
      <c r="P105" s="191">
        <v>11.072329114238514</v>
      </c>
      <c r="Q105" s="189">
        <v>0.3</v>
      </c>
      <c r="R105" s="190">
        <v>9.8264999999999993</v>
      </c>
      <c r="S105" s="190">
        <v>35.641614345872185</v>
      </c>
      <c r="T105" s="190">
        <v>85.958078076771017</v>
      </c>
      <c r="U105" s="191">
        <v>14.041921923228983</v>
      </c>
    </row>
    <row r="106" spans="2:21">
      <c r="B106" s="116">
        <v>0.25</v>
      </c>
      <c r="C106" s="66">
        <v>1.2750999999999999</v>
      </c>
      <c r="D106" s="66">
        <v>2.3290944095158421</v>
      </c>
      <c r="E106" s="66">
        <v>91.151231309341583</v>
      </c>
      <c r="F106" s="117">
        <v>8.8487686906584173</v>
      </c>
      <c r="G106" s="116">
        <v>0.25</v>
      </c>
      <c r="H106" s="66">
        <v>0.5675</v>
      </c>
      <c r="I106" s="66">
        <v>1.7839965294587339</v>
      </c>
      <c r="J106" s="66">
        <v>92.803027921510449</v>
      </c>
      <c r="K106" s="117">
        <v>7.1969720784895514</v>
      </c>
      <c r="L106" s="116">
        <v>0.25</v>
      </c>
      <c r="M106" s="66">
        <v>0.5716</v>
      </c>
      <c r="N106" s="66">
        <v>2.36666790879468</v>
      </c>
      <c r="O106" s="66">
        <v>91.294338794556168</v>
      </c>
      <c r="P106" s="117">
        <v>8.7056612054438318</v>
      </c>
      <c r="Q106" s="116">
        <v>0.25</v>
      </c>
      <c r="R106" s="66">
        <v>0.78190000000000004</v>
      </c>
      <c r="S106" s="66">
        <v>2.8360228216595393</v>
      </c>
      <c r="T106" s="66">
        <v>88.794100898430557</v>
      </c>
      <c r="U106" s="117">
        <v>11.205899101569443</v>
      </c>
    </row>
    <row r="107" spans="2:21">
      <c r="B107" s="116">
        <v>0.125</v>
      </c>
      <c r="C107" s="66">
        <v>2.7134999999999998</v>
      </c>
      <c r="D107" s="66">
        <v>4.9564721827474214</v>
      </c>
      <c r="E107" s="66">
        <v>96.107703492089001</v>
      </c>
      <c r="F107" s="117">
        <v>3.8922965079109986</v>
      </c>
      <c r="G107" s="116">
        <v>0.125</v>
      </c>
      <c r="H107" s="66">
        <v>1.1733</v>
      </c>
      <c r="I107" s="66">
        <v>3.6883931771170615</v>
      </c>
      <c r="J107" s="66">
        <v>96.491421098627512</v>
      </c>
      <c r="K107" s="117">
        <v>3.5085789013724877</v>
      </c>
      <c r="L107" s="116">
        <v>0.125</v>
      </c>
      <c r="M107" s="66">
        <v>0.78078999999999998</v>
      </c>
      <c r="N107" s="66">
        <v>3.2328037727568204</v>
      </c>
      <c r="O107" s="66">
        <v>94.527142567312993</v>
      </c>
      <c r="P107" s="117">
        <v>5.4728574326870074</v>
      </c>
      <c r="Q107" s="116">
        <v>0.125</v>
      </c>
      <c r="R107" s="66">
        <v>1.5739000000000001</v>
      </c>
      <c r="S107" s="66">
        <v>5.7086792671824389</v>
      </c>
      <c r="T107" s="66">
        <v>94.50278016561299</v>
      </c>
      <c r="U107" s="117">
        <v>5.4972198343870105</v>
      </c>
    </row>
    <row r="108" spans="2:21" ht="15" thickBot="1">
      <c r="B108" s="192">
        <v>6.3E-2</v>
      </c>
      <c r="C108" s="123">
        <v>1.1222000000000001</v>
      </c>
      <c r="D108" s="123">
        <v>2.0498076592884309</v>
      </c>
      <c r="E108" s="123">
        <v>98.157511151377435</v>
      </c>
      <c r="F108" s="124">
        <v>1.8424888486225655</v>
      </c>
      <c r="G108" s="192">
        <v>6.3E-2</v>
      </c>
      <c r="H108" s="123">
        <v>0.5665</v>
      </c>
      <c r="I108" s="123">
        <v>1.7808529232394232</v>
      </c>
      <c r="J108" s="123">
        <v>98.272274021866934</v>
      </c>
      <c r="K108" s="124">
        <v>1.7277259781330656</v>
      </c>
      <c r="L108" s="192">
        <v>6.3E-2</v>
      </c>
      <c r="M108" s="123">
        <v>0.34931000000000001</v>
      </c>
      <c r="N108" s="123">
        <v>1.4462924549004019</v>
      </c>
      <c r="O108" s="123">
        <v>95.973435022213394</v>
      </c>
      <c r="P108" s="124">
        <v>4.0265649777866059</v>
      </c>
      <c r="Q108" s="192">
        <v>6.3E-2</v>
      </c>
      <c r="R108" s="123">
        <v>0.68069999999999997</v>
      </c>
      <c r="S108" s="123">
        <v>2.468961164731613</v>
      </c>
      <c r="T108" s="123">
        <v>96.971741330344599</v>
      </c>
      <c r="U108" s="124">
        <v>3.0282586696554006</v>
      </c>
    </row>
    <row r="109" spans="2:21">
      <c r="B109" s="186">
        <v>5.2999999999999999E-2</v>
      </c>
      <c r="C109" s="187">
        <v>0.19170000000000001</v>
      </c>
      <c r="D109" s="187">
        <v>0.35015873131847458</v>
      </c>
      <c r="E109" s="187">
        <v>98.507669882695907</v>
      </c>
      <c r="F109" s="188">
        <v>1.4923301173040926</v>
      </c>
      <c r="G109" s="186">
        <v>5.2999999999999999E-2</v>
      </c>
      <c r="H109" s="187">
        <v>0.1283</v>
      </c>
      <c r="I109" s="187">
        <v>0.40332467793754279</v>
      </c>
      <c r="J109" s="187">
        <v>98.675598699804482</v>
      </c>
      <c r="K109" s="188">
        <v>1.3244013001955182</v>
      </c>
      <c r="L109" s="186">
        <v>5.2999999999999999E-2</v>
      </c>
      <c r="M109" s="187">
        <v>0.48609999999999998</v>
      </c>
      <c r="N109" s="187">
        <v>2.0126614248864487</v>
      </c>
      <c r="O109" s="187">
        <v>97.98609644709984</v>
      </c>
      <c r="P109" s="188">
        <v>2.0139035529001603</v>
      </c>
      <c r="Q109" s="186">
        <v>5.2999999999999999E-2</v>
      </c>
      <c r="R109" s="187">
        <v>0.14699999999999999</v>
      </c>
      <c r="S109" s="187">
        <v>0.53318244632811385</v>
      </c>
      <c r="T109" s="187">
        <v>97.504923776672712</v>
      </c>
      <c r="U109" s="188">
        <v>2.4950762233272883</v>
      </c>
    </row>
    <row r="110" spans="2:21">
      <c r="B110" s="116">
        <v>3.7999999999999999E-2</v>
      </c>
      <c r="C110" s="66">
        <v>0.38490000000000002</v>
      </c>
      <c r="D110" s="66">
        <v>0.70305735881315012</v>
      </c>
      <c r="E110" s="66">
        <v>99.210727241509062</v>
      </c>
      <c r="F110" s="117">
        <v>0.78927275849093803</v>
      </c>
      <c r="G110" s="116">
        <v>3.7999999999999999E-2</v>
      </c>
      <c r="H110" s="66">
        <v>0.19020000000000001</v>
      </c>
      <c r="I110" s="66">
        <v>0.59791390291286561</v>
      </c>
      <c r="J110" s="66">
        <v>99.273512602717346</v>
      </c>
      <c r="K110" s="117">
        <v>0.72648739728265355</v>
      </c>
      <c r="L110" s="116">
        <v>3.7999999999999999E-2</v>
      </c>
      <c r="M110" s="66">
        <v>0.2349</v>
      </c>
      <c r="N110" s="66">
        <v>0.97258623473735206</v>
      </c>
      <c r="O110" s="66">
        <v>98.958682681837189</v>
      </c>
      <c r="P110" s="117">
        <v>1.041317318162811</v>
      </c>
      <c r="Q110" s="116">
        <v>3.7999999999999999E-2</v>
      </c>
      <c r="R110" s="66">
        <v>0.30359999999999998</v>
      </c>
      <c r="S110" s="66">
        <v>1.1011849707837782</v>
      </c>
      <c r="T110" s="66">
        <v>98.606108747456489</v>
      </c>
      <c r="U110" s="117">
        <v>1.3938912525435114</v>
      </c>
    </row>
    <row r="111" spans="2:21">
      <c r="B111" s="116">
        <v>2.5000000000000001E-2</v>
      </c>
      <c r="C111" s="66">
        <v>0.28499999999999998</v>
      </c>
      <c r="D111" s="66">
        <v>0.52058027347817037</v>
      </c>
      <c r="E111" s="66">
        <v>99.731307514987236</v>
      </c>
      <c r="F111" s="117">
        <v>0.26869248501276388</v>
      </c>
      <c r="G111" s="116">
        <v>2.5000000000000001E-2</v>
      </c>
      <c r="H111" s="66">
        <v>0.1108</v>
      </c>
      <c r="I111" s="66">
        <v>0.34831156909960831</v>
      </c>
      <c r="J111" s="66">
        <v>99.621824171816954</v>
      </c>
      <c r="K111" s="117">
        <v>0.37817582818304629</v>
      </c>
      <c r="L111" s="116">
        <v>2.5000000000000001E-2</v>
      </c>
      <c r="M111" s="66">
        <v>0.20649999999999999</v>
      </c>
      <c r="N111" s="66">
        <v>0.85499811610584586</v>
      </c>
      <c r="O111" s="66">
        <v>99.813680797943036</v>
      </c>
      <c r="P111" s="117">
        <v>0.18631920205696417</v>
      </c>
      <c r="Q111" s="116">
        <v>2.5000000000000001E-2</v>
      </c>
      <c r="R111" s="66">
        <v>0.18290000000000001</v>
      </c>
      <c r="S111" s="66">
        <v>0.6633950301592656</v>
      </c>
      <c r="T111" s="66">
        <v>99.269503777615753</v>
      </c>
      <c r="U111" s="117">
        <v>0.73049622238424661</v>
      </c>
    </row>
    <row r="112" spans="2:21" ht="15" thickBot="1">
      <c r="B112" s="118" t="s">
        <v>70</v>
      </c>
      <c r="C112" s="119">
        <v>0.14710000000000178</v>
      </c>
      <c r="D112" s="66">
        <v>0.26869248501277115</v>
      </c>
      <c r="E112" s="66">
        <v>100.00000000000001</v>
      </c>
      <c r="F112" s="117">
        <v>0</v>
      </c>
      <c r="G112" s="118" t="s">
        <v>70</v>
      </c>
      <c r="H112" s="119">
        <v>0.12029999999999674</v>
      </c>
      <c r="I112" s="66">
        <v>0.37817582818304823</v>
      </c>
      <c r="J112" s="66">
        <v>100</v>
      </c>
      <c r="K112" s="117">
        <v>0</v>
      </c>
      <c r="L112" s="118" t="s">
        <v>70</v>
      </c>
      <c r="M112" s="119">
        <v>4.5000000000005258E-2</v>
      </c>
      <c r="N112" s="66">
        <v>0.18631920205698574</v>
      </c>
      <c r="O112" s="66">
        <v>100.00000000000003</v>
      </c>
      <c r="P112" s="117">
        <v>0</v>
      </c>
      <c r="Q112" s="118" t="s">
        <v>70</v>
      </c>
      <c r="R112" s="119">
        <v>0.20139999999999603</v>
      </c>
      <c r="S112" s="66">
        <v>0.73049622238421796</v>
      </c>
      <c r="T112" s="66">
        <v>99.999999999999972</v>
      </c>
      <c r="U112" s="117">
        <v>0</v>
      </c>
    </row>
    <row r="113" spans="2:21" ht="15.75" thickBot="1">
      <c r="B113" s="120" t="s">
        <v>24</v>
      </c>
      <c r="C113" s="121">
        <v>54.746600000000001</v>
      </c>
      <c r="D113" s="122"/>
      <c r="E113" s="123"/>
      <c r="F113" s="124"/>
      <c r="G113" s="120" t="s">
        <v>24</v>
      </c>
      <c r="H113" s="121">
        <v>31.810600000000001</v>
      </c>
      <c r="I113" s="122"/>
      <c r="J113" s="123"/>
      <c r="K113" s="124"/>
      <c r="L113" s="120" t="s">
        <v>24</v>
      </c>
      <c r="M113" s="121">
        <v>24.152100000000001</v>
      </c>
      <c r="N113" s="122"/>
      <c r="O113" s="123"/>
      <c r="P113" s="124"/>
      <c r="Q113" s="120" t="s">
        <v>24</v>
      </c>
      <c r="R113" s="121">
        <v>27.5703</v>
      </c>
      <c r="S113" s="122">
        <v>99.999999999999972</v>
      </c>
      <c r="T113" s="123"/>
      <c r="U113" s="124"/>
    </row>
    <row r="114" spans="2:21" ht="15" thickBot="1"/>
    <row r="115" spans="2:21">
      <c r="B115" s="455" t="s">
        <v>13</v>
      </c>
      <c r="C115" s="456"/>
      <c r="D115" s="456"/>
      <c r="E115" s="456"/>
      <c r="F115" s="457"/>
      <c r="G115" s="455" t="s">
        <v>14</v>
      </c>
      <c r="H115" s="456"/>
      <c r="I115" s="456"/>
      <c r="J115" s="456"/>
      <c r="K115" s="457"/>
      <c r="L115" s="458" t="s">
        <v>15</v>
      </c>
      <c r="M115" s="459"/>
      <c r="N115" s="459"/>
      <c r="O115" s="459"/>
      <c r="P115" s="460"/>
      <c r="Q115" s="455" t="s">
        <v>16</v>
      </c>
      <c r="R115" s="456"/>
      <c r="S115" s="456"/>
      <c r="T115" s="456"/>
      <c r="U115" s="457"/>
    </row>
    <row r="116" spans="2:21" ht="15" thickBot="1">
      <c r="B116" s="193" t="s">
        <v>65</v>
      </c>
      <c r="C116" s="194" t="s">
        <v>66</v>
      </c>
      <c r="D116" s="194" t="s">
        <v>67</v>
      </c>
      <c r="E116" s="194" t="s">
        <v>68</v>
      </c>
      <c r="F116" s="195" t="s">
        <v>69</v>
      </c>
      <c r="G116" s="193" t="s">
        <v>65</v>
      </c>
      <c r="H116" s="194" t="s">
        <v>66</v>
      </c>
      <c r="I116" s="194" t="s">
        <v>67</v>
      </c>
      <c r="J116" s="194" t="s">
        <v>68</v>
      </c>
      <c r="K116" s="195" t="s">
        <v>69</v>
      </c>
      <c r="L116" s="193" t="s">
        <v>65</v>
      </c>
      <c r="M116" s="194" t="s">
        <v>66</v>
      </c>
      <c r="N116" s="194" t="s">
        <v>67</v>
      </c>
      <c r="O116" s="194" t="s">
        <v>68</v>
      </c>
      <c r="P116" s="195" t="s">
        <v>69</v>
      </c>
      <c r="Q116" s="193" t="s">
        <v>65</v>
      </c>
      <c r="R116" s="194" t="s">
        <v>66</v>
      </c>
      <c r="S116" s="194" t="s">
        <v>67</v>
      </c>
      <c r="T116" s="194" t="s">
        <v>68</v>
      </c>
      <c r="U116" s="195" t="s">
        <v>69</v>
      </c>
    </row>
    <row r="117" spans="2:21">
      <c r="B117" s="199">
        <v>5</v>
      </c>
      <c r="C117" s="200">
        <v>0</v>
      </c>
      <c r="D117" s="200">
        <v>0</v>
      </c>
      <c r="E117" s="200">
        <v>0</v>
      </c>
      <c r="F117" s="201">
        <v>100</v>
      </c>
      <c r="G117" s="199">
        <v>5</v>
      </c>
      <c r="H117" s="200">
        <v>0</v>
      </c>
      <c r="I117" s="200">
        <v>0</v>
      </c>
      <c r="J117" s="200">
        <v>0</v>
      </c>
      <c r="K117" s="201">
        <v>100</v>
      </c>
      <c r="L117" s="199">
        <v>5</v>
      </c>
      <c r="M117" s="200">
        <v>0</v>
      </c>
      <c r="N117" s="200">
        <v>0</v>
      </c>
      <c r="O117" s="200">
        <v>0</v>
      </c>
      <c r="P117" s="201">
        <v>100</v>
      </c>
      <c r="Q117" s="199">
        <v>5</v>
      </c>
      <c r="R117" s="200">
        <v>0</v>
      </c>
      <c r="S117" s="200">
        <v>0</v>
      </c>
      <c r="T117" s="200">
        <v>0</v>
      </c>
      <c r="U117" s="201">
        <v>100</v>
      </c>
    </row>
    <row r="118" spans="2:21">
      <c r="B118" s="125">
        <v>1</v>
      </c>
      <c r="C118" s="68">
        <v>39.347799999999999</v>
      </c>
      <c r="D118" s="68">
        <v>62.077561059495245</v>
      </c>
      <c r="E118" s="68">
        <v>62.077561059495245</v>
      </c>
      <c r="F118" s="126">
        <v>37.922438940504755</v>
      </c>
      <c r="G118" s="125">
        <v>1</v>
      </c>
      <c r="H118" s="68">
        <v>39.661799999999999</v>
      </c>
      <c r="I118" s="68">
        <v>63.115029320263204</v>
      </c>
      <c r="J118" s="68">
        <v>63.115029320263204</v>
      </c>
      <c r="K118" s="126">
        <v>36.884970679736796</v>
      </c>
      <c r="L118" s="125">
        <v>1</v>
      </c>
      <c r="M118" s="68">
        <v>13.7339</v>
      </c>
      <c r="N118" s="68">
        <v>47.06501214844058</v>
      </c>
      <c r="O118" s="68">
        <v>47.06501214844058</v>
      </c>
      <c r="P118" s="126">
        <v>52.93498785155942</v>
      </c>
      <c r="Q118" s="125">
        <v>1</v>
      </c>
      <c r="R118" s="68">
        <v>19.2182</v>
      </c>
      <c r="S118" s="68">
        <v>60.306581940848822</v>
      </c>
      <c r="T118" s="68">
        <v>60.306581940848822</v>
      </c>
      <c r="U118" s="126">
        <v>39.693418059151178</v>
      </c>
    </row>
    <row r="119" spans="2:21" ht="15" thickBot="1">
      <c r="B119" s="202">
        <v>0.85</v>
      </c>
      <c r="C119" s="132">
        <v>4.2191999999999998</v>
      </c>
      <c r="D119" s="132">
        <v>6.6564749648575603</v>
      </c>
      <c r="E119" s="132">
        <v>68.734036024352804</v>
      </c>
      <c r="F119" s="133">
        <v>31.265963975647196</v>
      </c>
      <c r="G119" s="202">
        <v>0.85</v>
      </c>
      <c r="H119" s="132">
        <v>4.1600999999999999</v>
      </c>
      <c r="I119" s="132">
        <v>6.6200937293624333</v>
      </c>
      <c r="J119" s="132">
        <v>69.735123049625642</v>
      </c>
      <c r="K119" s="133">
        <v>30.264876950374358</v>
      </c>
      <c r="L119" s="202">
        <v>0.85</v>
      </c>
      <c r="M119" s="132">
        <v>2.4769999999999999</v>
      </c>
      <c r="N119" s="132">
        <v>8.4884872535614289</v>
      </c>
      <c r="O119" s="132">
        <v>55.553499402002011</v>
      </c>
      <c r="P119" s="133">
        <v>44.446500597997989</v>
      </c>
      <c r="Q119" s="202">
        <v>0.85</v>
      </c>
      <c r="R119" s="132">
        <v>2.1469999999999998</v>
      </c>
      <c r="S119" s="132">
        <v>6.7372715148662428</v>
      </c>
      <c r="T119" s="132">
        <v>67.043853455715066</v>
      </c>
      <c r="U119" s="133">
        <v>32.956146544284934</v>
      </c>
    </row>
    <row r="120" spans="2:21">
      <c r="B120" s="199">
        <v>0.3</v>
      </c>
      <c r="C120" s="200">
        <v>14.1823</v>
      </c>
      <c r="D120" s="200">
        <v>22.37488739431631</v>
      </c>
      <c r="E120" s="200">
        <v>91.108923418669121</v>
      </c>
      <c r="F120" s="201">
        <v>8.8910765813308785</v>
      </c>
      <c r="G120" s="199">
        <v>0.3</v>
      </c>
      <c r="H120" s="200">
        <v>14.287000000000001</v>
      </c>
      <c r="I120" s="200">
        <v>22.735337879233935</v>
      </c>
      <c r="J120" s="200">
        <v>92.47046092885958</v>
      </c>
      <c r="K120" s="201">
        <v>7.5295390711404195</v>
      </c>
      <c r="L120" s="199">
        <v>0.3</v>
      </c>
      <c r="M120" s="200">
        <v>9.6765000000000008</v>
      </c>
      <c r="N120" s="200">
        <v>33.160616434835354</v>
      </c>
      <c r="O120" s="200">
        <v>88.714115836837365</v>
      </c>
      <c r="P120" s="201">
        <v>11.285884163162635</v>
      </c>
      <c r="Q120" s="199">
        <v>0.3</v>
      </c>
      <c r="R120" s="200">
        <v>8.2230000000000008</v>
      </c>
      <c r="S120" s="200">
        <v>25.80371852200518</v>
      </c>
      <c r="T120" s="200">
        <v>92.84757197772025</v>
      </c>
      <c r="U120" s="201">
        <v>7.1524280222797501</v>
      </c>
    </row>
    <row r="121" spans="2:21">
      <c r="B121" s="125">
        <v>0.25</v>
      </c>
      <c r="C121" s="68">
        <v>1.1282000000000001</v>
      </c>
      <c r="D121" s="68">
        <v>1.779919192110424</v>
      </c>
      <c r="E121" s="68">
        <v>92.888842610779548</v>
      </c>
      <c r="F121" s="126">
        <v>7.1111573892204518</v>
      </c>
      <c r="G121" s="125">
        <v>0.25</v>
      </c>
      <c r="H121" s="68">
        <v>0.96719999999999995</v>
      </c>
      <c r="I121" s="68">
        <v>1.5391347936442261</v>
      </c>
      <c r="J121" s="68">
        <v>94.009595722503803</v>
      </c>
      <c r="K121" s="126">
        <v>5.9904042774961965</v>
      </c>
      <c r="L121" s="125">
        <v>0.25</v>
      </c>
      <c r="M121" s="68">
        <v>0.66249999999999998</v>
      </c>
      <c r="N121" s="68">
        <v>2.2703362153752309</v>
      </c>
      <c r="O121" s="68">
        <v>90.984452052212589</v>
      </c>
      <c r="P121" s="126">
        <v>9.015547947787411</v>
      </c>
      <c r="Q121" s="125">
        <v>0.25</v>
      </c>
      <c r="R121" s="68">
        <v>0.44969999999999999</v>
      </c>
      <c r="S121" s="68">
        <v>1.411155566015533</v>
      </c>
      <c r="T121" s="68">
        <v>94.258727543735787</v>
      </c>
      <c r="U121" s="126">
        <v>5.7412724562642126</v>
      </c>
    </row>
    <row r="122" spans="2:21">
      <c r="B122" s="125">
        <v>0.125</v>
      </c>
      <c r="C122" s="68">
        <v>2.5188000000000001</v>
      </c>
      <c r="D122" s="68">
        <v>3.9738171078600741</v>
      </c>
      <c r="E122" s="68">
        <v>96.86265971863962</v>
      </c>
      <c r="F122" s="126">
        <v>3.1373402813603803</v>
      </c>
      <c r="G122" s="125">
        <v>0.125</v>
      </c>
      <c r="H122" s="68">
        <v>2.0253999999999999</v>
      </c>
      <c r="I122" s="68">
        <v>3.2230806565829364</v>
      </c>
      <c r="J122" s="68">
        <v>97.23267637908674</v>
      </c>
      <c r="K122" s="126">
        <v>2.7673236209132597</v>
      </c>
      <c r="L122" s="125">
        <v>0.125</v>
      </c>
      <c r="M122" s="68">
        <v>1.5089999999999999</v>
      </c>
      <c r="N122" s="68">
        <v>5.1712261871716576</v>
      </c>
      <c r="O122" s="68">
        <v>96.155678239384244</v>
      </c>
      <c r="P122" s="126">
        <v>3.844321760615756</v>
      </c>
      <c r="Q122" s="125">
        <v>0.125</v>
      </c>
      <c r="R122" s="68">
        <v>0.98640000000000005</v>
      </c>
      <c r="S122" s="68">
        <v>3.0953165450694282</v>
      </c>
      <c r="T122" s="68">
        <v>97.35404408880521</v>
      </c>
      <c r="U122" s="126">
        <v>2.6459559111947897</v>
      </c>
    </row>
    <row r="123" spans="2:21" ht="15" thickBot="1">
      <c r="B123" s="202">
        <v>6.3E-2</v>
      </c>
      <c r="C123" s="132">
        <v>1.0663</v>
      </c>
      <c r="D123" s="132">
        <v>1.6822618636299813</v>
      </c>
      <c r="E123" s="132">
        <v>98.544921582269595</v>
      </c>
      <c r="F123" s="133">
        <v>1.4550784177304052</v>
      </c>
      <c r="G123" s="202">
        <v>6.3E-2</v>
      </c>
      <c r="H123" s="132">
        <v>0.90390000000000004</v>
      </c>
      <c r="I123" s="132">
        <v>1.4384035773108108</v>
      </c>
      <c r="J123" s="132">
        <v>98.671079956397548</v>
      </c>
      <c r="K123" s="133">
        <v>1.3289200436024515</v>
      </c>
      <c r="L123" s="202">
        <v>6.3E-2</v>
      </c>
      <c r="M123" s="132">
        <v>0.61609999999999998</v>
      </c>
      <c r="N123" s="132">
        <v>2.1113270072342334</v>
      </c>
      <c r="O123" s="132">
        <v>98.267005246618481</v>
      </c>
      <c r="P123" s="133">
        <v>1.7329947533815186</v>
      </c>
      <c r="Q123" s="202">
        <v>6.3E-2</v>
      </c>
      <c r="R123" s="132">
        <v>0.35970000000000002</v>
      </c>
      <c r="S123" s="132">
        <v>1.1287361732172276</v>
      </c>
      <c r="T123" s="132">
        <v>98.482780262022445</v>
      </c>
      <c r="U123" s="133">
        <v>1.5172197379775554</v>
      </c>
    </row>
    <row r="124" spans="2:21">
      <c r="B124" s="196">
        <v>5.2999999999999999E-2</v>
      </c>
      <c r="C124" s="197">
        <v>0.17219999999999999</v>
      </c>
      <c r="D124" s="197">
        <v>0.27167353738824229</v>
      </c>
      <c r="E124" s="197">
        <v>98.816595119657833</v>
      </c>
      <c r="F124" s="198">
        <v>1.1834048803421666</v>
      </c>
      <c r="G124" s="196">
        <v>5.2999999999999999E-2</v>
      </c>
      <c r="H124" s="197">
        <v>0.16253999999999999</v>
      </c>
      <c r="I124" s="197">
        <v>0.25865484838599312</v>
      </c>
      <c r="J124" s="197">
        <v>98.929734804783536</v>
      </c>
      <c r="K124" s="198">
        <v>1.0702651952164643</v>
      </c>
      <c r="L124" s="196">
        <v>5.2999999999999999E-2</v>
      </c>
      <c r="M124" s="197">
        <v>9.6500000000000002E-2</v>
      </c>
      <c r="N124" s="197">
        <v>0.33069802986220342</v>
      </c>
      <c r="O124" s="197">
        <v>98.597703276480686</v>
      </c>
      <c r="P124" s="198">
        <v>1.4022967235193136</v>
      </c>
      <c r="Q124" s="196">
        <v>5.2999999999999999E-2</v>
      </c>
      <c r="R124" s="197">
        <v>6.2100000000000002E-2</v>
      </c>
      <c r="S124" s="197">
        <v>0.19486938103083079</v>
      </c>
      <c r="T124" s="197">
        <v>98.677649643053272</v>
      </c>
      <c r="U124" s="198">
        <v>1.3223503569467283</v>
      </c>
    </row>
    <row r="125" spans="2:21">
      <c r="B125" s="125">
        <v>3.7999999999999999E-2</v>
      </c>
      <c r="C125" s="68">
        <v>0.40400000000000003</v>
      </c>
      <c r="D125" s="68">
        <v>0.63737577877380891</v>
      </c>
      <c r="E125" s="68">
        <v>99.453970898431649</v>
      </c>
      <c r="F125" s="126">
        <v>0.54602910156835094</v>
      </c>
      <c r="G125" s="125">
        <v>3.7999999999999999E-2</v>
      </c>
      <c r="H125" s="68">
        <v>0.35655999999999999</v>
      </c>
      <c r="I125" s="68">
        <v>0.56740477876528672</v>
      </c>
      <c r="J125" s="68">
        <v>99.497139583548829</v>
      </c>
      <c r="K125" s="126">
        <v>0.50286041645117052</v>
      </c>
      <c r="L125" s="125">
        <v>3.7999999999999999E-2</v>
      </c>
      <c r="M125" s="68">
        <v>0.2185</v>
      </c>
      <c r="N125" s="68">
        <v>0.74878258575017043</v>
      </c>
      <c r="O125" s="68">
        <v>99.34648586223085</v>
      </c>
      <c r="P125" s="126">
        <v>0.65351413776915024</v>
      </c>
      <c r="Q125" s="125">
        <v>3.7999999999999999E-2</v>
      </c>
      <c r="R125" s="68">
        <v>0.12690000000000001</v>
      </c>
      <c r="S125" s="68">
        <v>0.3982113438456108</v>
      </c>
      <c r="T125" s="68">
        <v>99.075860986898888</v>
      </c>
      <c r="U125" s="126">
        <v>0.92413901310111157</v>
      </c>
    </row>
    <row r="126" spans="2:21">
      <c r="B126" s="125">
        <v>2.5000000000000001E-2</v>
      </c>
      <c r="C126" s="68">
        <v>0.30249999999999999</v>
      </c>
      <c r="D126" s="68">
        <v>0.47724300267098319</v>
      </c>
      <c r="E126" s="68">
        <v>99.931213901102637</v>
      </c>
      <c r="F126" s="126">
        <v>6.8786098897362535E-2</v>
      </c>
      <c r="G126" s="125">
        <v>2.5000000000000001E-2</v>
      </c>
      <c r="H126" s="68">
        <v>0.26850000000000002</v>
      </c>
      <c r="I126" s="68">
        <v>0.42727222094031714</v>
      </c>
      <c r="J126" s="68">
        <v>99.924411804489154</v>
      </c>
      <c r="K126" s="126">
        <v>7.558819551084639E-2</v>
      </c>
      <c r="L126" s="125">
        <v>2.5000000000000001E-2</v>
      </c>
      <c r="M126" s="68">
        <v>0.14419999999999999</v>
      </c>
      <c r="N126" s="68">
        <v>0.49416223736921999</v>
      </c>
      <c r="O126" s="68">
        <v>99.840648099600074</v>
      </c>
      <c r="P126" s="126">
        <v>0.15935190039992619</v>
      </c>
      <c r="Q126" s="125">
        <v>2.5000000000000001E-2</v>
      </c>
      <c r="R126" s="68">
        <v>0.1308</v>
      </c>
      <c r="S126" s="68">
        <v>0.41044951753353726</v>
      </c>
      <c r="T126" s="68">
        <v>99.486310504432424</v>
      </c>
      <c r="U126" s="126">
        <v>0.5136894955675757</v>
      </c>
    </row>
    <row r="127" spans="2:21" ht="15" thickBot="1">
      <c r="B127" s="127" t="s">
        <v>70</v>
      </c>
      <c r="C127" s="128">
        <v>4.3600000000004968E-2</v>
      </c>
      <c r="D127" s="68">
        <v>6.87860988973793E-2</v>
      </c>
      <c r="E127" s="68">
        <v>100.00000000000001</v>
      </c>
      <c r="F127" s="126">
        <v>0</v>
      </c>
      <c r="G127" s="127" t="s">
        <v>70</v>
      </c>
      <c r="H127" s="128">
        <v>4.7499999999999432E-2</v>
      </c>
      <c r="I127" s="68">
        <v>7.5588195510855952E-2</v>
      </c>
      <c r="J127" s="68">
        <v>100.00000000000001</v>
      </c>
      <c r="K127" s="126">
        <v>0</v>
      </c>
      <c r="L127" s="127" t="s">
        <v>70</v>
      </c>
      <c r="M127" s="128">
        <v>4.6500000000001762E-2</v>
      </c>
      <c r="N127" s="68">
        <v>0.15935190039992791</v>
      </c>
      <c r="O127" s="68">
        <v>100</v>
      </c>
      <c r="P127" s="126">
        <v>0</v>
      </c>
      <c r="Q127" s="127" t="s">
        <v>70</v>
      </c>
      <c r="R127" s="128">
        <v>0.16369999999999862</v>
      </c>
      <c r="S127" s="68">
        <v>0.51368949556758015</v>
      </c>
      <c r="T127" s="68">
        <v>100</v>
      </c>
      <c r="U127" s="126">
        <v>0</v>
      </c>
    </row>
    <row r="128" spans="2:21" ht="15.75" thickBot="1">
      <c r="B128" s="129" t="s">
        <v>24</v>
      </c>
      <c r="C128" s="130">
        <v>63.384900000000002</v>
      </c>
      <c r="D128" s="131"/>
      <c r="E128" s="132"/>
      <c r="F128" s="133"/>
      <c r="G128" s="129" t="s">
        <v>24</v>
      </c>
      <c r="H128" s="130">
        <v>62.840499999999999</v>
      </c>
      <c r="I128" s="131"/>
      <c r="J128" s="132"/>
      <c r="K128" s="133"/>
      <c r="L128" s="129" t="s">
        <v>24</v>
      </c>
      <c r="M128" s="130">
        <v>29.180700000000002</v>
      </c>
      <c r="N128" s="131"/>
      <c r="O128" s="132"/>
      <c r="P128" s="133"/>
      <c r="Q128" s="129" t="s">
        <v>24</v>
      </c>
      <c r="R128" s="130">
        <v>31.8675</v>
      </c>
      <c r="S128" s="131">
        <v>100</v>
      </c>
      <c r="T128" s="132"/>
      <c r="U128" s="133"/>
    </row>
    <row r="129" spans="2:21" ht="15" thickBot="1"/>
    <row r="130" spans="2:21">
      <c r="B130" s="439" t="s">
        <v>17</v>
      </c>
      <c r="C130" s="440"/>
      <c r="D130" s="440"/>
      <c r="E130" s="440"/>
      <c r="F130" s="441"/>
      <c r="G130" s="439" t="s">
        <v>18</v>
      </c>
      <c r="H130" s="440"/>
      <c r="I130" s="440"/>
      <c r="J130" s="440"/>
      <c r="K130" s="441"/>
      <c r="L130" s="461" t="s">
        <v>19</v>
      </c>
      <c r="M130" s="462"/>
      <c r="N130" s="462"/>
      <c r="O130" s="462"/>
      <c r="P130" s="463"/>
      <c r="Q130" s="439" t="s">
        <v>20</v>
      </c>
      <c r="R130" s="440"/>
      <c r="S130" s="440"/>
      <c r="T130" s="440"/>
      <c r="U130" s="441"/>
    </row>
    <row r="131" spans="2:21" ht="15" thickBot="1">
      <c r="B131" s="150" t="s">
        <v>65</v>
      </c>
      <c r="C131" s="151" t="s">
        <v>66</v>
      </c>
      <c r="D131" s="151" t="s">
        <v>67</v>
      </c>
      <c r="E131" s="151" t="s">
        <v>68</v>
      </c>
      <c r="F131" s="152" t="s">
        <v>69</v>
      </c>
      <c r="G131" s="150" t="s">
        <v>65</v>
      </c>
      <c r="H131" s="151" t="s">
        <v>66</v>
      </c>
      <c r="I131" s="151" t="s">
        <v>67</v>
      </c>
      <c r="J131" s="151" t="s">
        <v>68</v>
      </c>
      <c r="K131" s="152" t="s">
        <v>69</v>
      </c>
      <c r="L131" s="150" t="s">
        <v>65</v>
      </c>
      <c r="M131" s="151" t="s">
        <v>66</v>
      </c>
      <c r="N131" s="151" t="s">
        <v>67</v>
      </c>
      <c r="O131" s="151" t="s">
        <v>68</v>
      </c>
      <c r="P131" s="152" t="s">
        <v>69</v>
      </c>
      <c r="Q131" s="150" t="s">
        <v>65</v>
      </c>
      <c r="R131" s="151" t="s">
        <v>66</v>
      </c>
      <c r="S131" s="151" t="s">
        <v>67</v>
      </c>
      <c r="T131" s="151" t="s">
        <v>68</v>
      </c>
      <c r="U131" s="152" t="s">
        <v>69</v>
      </c>
    </row>
    <row r="132" spans="2:21">
      <c r="B132" s="156">
        <v>5</v>
      </c>
      <c r="C132" s="157">
        <v>0</v>
      </c>
      <c r="D132" s="157">
        <v>0</v>
      </c>
      <c r="E132" s="157">
        <v>0</v>
      </c>
      <c r="F132" s="158">
        <v>100</v>
      </c>
      <c r="G132" s="156">
        <v>5</v>
      </c>
      <c r="H132" s="157">
        <v>0</v>
      </c>
      <c r="I132" s="157">
        <v>0</v>
      </c>
      <c r="J132" s="157">
        <v>0</v>
      </c>
      <c r="K132" s="158">
        <v>100</v>
      </c>
      <c r="L132" s="156">
        <v>5</v>
      </c>
      <c r="M132" s="157">
        <v>0</v>
      </c>
      <c r="N132" s="157">
        <v>0</v>
      </c>
      <c r="O132" s="157">
        <v>0</v>
      </c>
      <c r="P132" s="158">
        <v>100</v>
      </c>
      <c r="Q132" s="156">
        <v>5</v>
      </c>
      <c r="R132" s="157">
        <v>0</v>
      </c>
      <c r="S132" s="157">
        <v>0</v>
      </c>
      <c r="T132" s="157">
        <v>0</v>
      </c>
      <c r="U132" s="158">
        <v>100</v>
      </c>
    </row>
    <row r="133" spans="2:21">
      <c r="B133" s="98">
        <v>1</v>
      </c>
      <c r="C133" s="62">
        <v>14.8606</v>
      </c>
      <c r="D133" s="62">
        <v>68.104783640846563</v>
      </c>
      <c r="E133" s="62">
        <v>68.104783640846563</v>
      </c>
      <c r="F133" s="99">
        <v>31.895216359153437</v>
      </c>
      <c r="G133" s="98">
        <v>1</v>
      </c>
      <c r="H133" s="62">
        <v>14.500299999999999</v>
      </c>
      <c r="I133" s="62">
        <v>57.549551122788358</v>
      </c>
      <c r="J133" s="62">
        <v>57.549551122788358</v>
      </c>
      <c r="K133" s="99">
        <v>42.450448877211642</v>
      </c>
      <c r="L133" s="98">
        <v>1</v>
      </c>
      <c r="M133" s="62">
        <v>7.2045000000000003</v>
      </c>
      <c r="N133" s="62">
        <v>48.419291100447595</v>
      </c>
      <c r="O133" s="62">
        <v>48.419291100447595</v>
      </c>
      <c r="P133" s="99">
        <v>51.580708899552405</v>
      </c>
      <c r="Q133" s="98">
        <v>1</v>
      </c>
      <c r="R133" s="62">
        <v>8.7993000000000006</v>
      </c>
      <c r="S133" s="62">
        <v>51.590037640271582</v>
      </c>
      <c r="T133" s="62">
        <v>51.590037640271582</v>
      </c>
      <c r="U133" s="99">
        <v>48.409962359728418</v>
      </c>
    </row>
    <row r="134" spans="2:21" ht="15" thickBot="1">
      <c r="B134" s="159">
        <v>0.85</v>
      </c>
      <c r="C134" s="105">
        <v>1.419</v>
      </c>
      <c r="D134" s="105">
        <v>6.5031484587675648</v>
      </c>
      <c r="E134" s="105">
        <v>74.607932099614132</v>
      </c>
      <c r="F134" s="106">
        <v>25.392067900385868</v>
      </c>
      <c r="G134" s="159">
        <v>0.85</v>
      </c>
      <c r="H134" s="105">
        <v>1.7741</v>
      </c>
      <c r="I134" s="105">
        <v>7.0411411244552742</v>
      </c>
      <c r="J134" s="105">
        <v>64.590692247243638</v>
      </c>
      <c r="K134" s="106">
        <v>35.409307752756362</v>
      </c>
      <c r="L134" s="159">
        <v>0.85</v>
      </c>
      <c r="M134" s="105">
        <v>1.2419</v>
      </c>
      <c r="N134" s="105">
        <v>8.3464387004852334</v>
      </c>
      <c r="O134" s="105">
        <v>56.765729800932831</v>
      </c>
      <c r="P134" s="106">
        <v>43.234270199067169</v>
      </c>
      <c r="Q134" s="159">
        <v>0.85</v>
      </c>
      <c r="R134" s="105">
        <v>1.4553</v>
      </c>
      <c r="S134" s="105">
        <v>8.5323811868997783</v>
      </c>
      <c r="T134" s="105">
        <v>60.122418827171359</v>
      </c>
      <c r="U134" s="106">
        <v>39.877581172828641</v>
      </c>
    </row>
    <row r="135" spans="2:21">
      <c r="B135" s="156">
        <v>0.3</v>
      </c>
      <c r="C135" s="157">
        <v>4.4881000000000002</v>
      </c>
      <c r="D135" s="157">
        <v>20.568555741927206</v>
      </c>
      <c r="E135" s="157">
        <v>95.176487841541331</v>
      </c>
      <c r="F135" s="158">
        <v>4.8235121584586693</v>
      </c>
      <c r="G135" s="156">
        <v>0.3</v>
      </c>
      <c r="H135" s="157">
        <v>6.8559999999999999</v>
      </c>
      <c r="I135" s="157">
        <v>27.210452369801796</v>
      </c>
      <c r="J135" s="157">
        <v>91.801144617045438</v>
      </c>
      <c r="K135" s="158">
        <v>8.1988553829545623</v>
      </c>
      <c r="L135" s="156">
        <v>0.3</v>
      </c>
      <c r="M135" s="157">
        <v>4.4508999999999999</v>
      </c>
      <c r="N135" s="157">
        <v>29.913168541742273</v>
      </c>
      <c r="O135" s="157">
        <v>86.678898342675097</v>
      </c>
      <c r="P135" s="158">
        <v>13.321101657324903</v>
      </c>
      <c r="Q135" s="156">
        <v>0.3</v>
      </c>
      <c r="R135" s="157">
        <v>5.2270000000000003</v>
      </c>
      <c r="S135" s="157">
        <v>30.645747587387579</v>
      </c>
      <c r="T135" s="157">
        <v>90.768166414558934</v>
      </c>
      <c r="U135" s="158">
        <v>9.2318335854410662</v>
      </c>
    </row>
    <row r="136" spans="2:21">
      <c r="B136" s="98">
        <v>0.25</v>
      </c>
      <c r="C136" s="62">
        <v>0.15559999999999999</v>
      </c>
      <c r="D136" s="62">
        <v>0.71310070485146781</v>
      </c>
      <c r="E136" s="62">
        <v>95.889588546392801</v>
      </c>
      <c r="F136" s="99">
        <v>4.110411453607199</v>
      </c>
      <c r="G136" s="98">
        <v>0.25</v>
      </c>
      <c r="H136" s="62">
        <v>0.50690000000000002</v>
      </c>
      <c r="I136" s="62">
        <v>2.0118113048793069</v>
      </c>
      <c r="J136" s="62">
        <v>93.81295592192474</v>
      </c>
      <c r="K136" s="99">
        <v>6.1870440780752602</v>
      </c>
      <c r="L136" s="98">
        <v>0.25</v>
      </c>
      <c r="M136" s="62">
        <v>0.23300000000000001</v>
      </c>
      <c r="N136" s="62">
        <v>1.5659233571246152</v>
      </c>
      <c r="O136" s="62">
        <v>88.244821699799715</v>
      </c>
      <c r="P136" s="99">
        <v>11.755178300200285</v>
      </c>
      <c r="Q136" s="98">
        <v>0.25</v>
      </c>
      <c r="R136" s="62">
        <v>0.23469999999999999</v>
      </c>
      <c r="S136" s="62">
        <v>1.3760392115477069</v>
      </c>
      <c r="T136" s="62">
        <v>92.14420562610664</v>
      </c>
      <c r="U136" s="99">
        <v>7.8557943738933602</v>
      </c>
    </row>
    <row r="137" spans="2:21">
      <c r="B137" s="98">
        <v>0.125</v>
      </c>
      <c r="C137" s="62">
        <v>0.34899999999999998</v>
      </c>
      <c r="D137" s="62">
        <v>1.5994353855601688</v>
      </c>
      <c r="E137" s="62">
        <v>97.489023931952971</v>
      </c>
      <c r="F137" s="99">
        <v>2.5109760680470288</v>
      </c>
      <c r="G137" s="98">
        <v>0.125</v>
      </c>
      <c r="H137" s="62">
        <v>0.90180000000000005</v>
      </c>
      <c r="I137" s="62">
        <v>3.5791111358061927</v>
      </c>
      <c r="J137" s="62">
        <v>97.392067057730927</v>
      </c>
      <c r="K137" s="99">
        <v>2.6079329422690734</v>
      </c>
      <c r="L137" s="98">
        <v>0.125</v>
      </c>
      <c r="M137" s="62">
        <v>0.55189999999999995</v>
      </c>
      <c r="N137" s="62">
        <v>3.7091549390432403</v>
      </c>
      <c r="O137" s="62">
        <v>91.95397663884296</v>
      </c>
      <c r="P137" s="99">
        <v>8.0460233611570402</v>
      </c>
      <c r="Q137" s="98">
        <v>0.125</v>
      </c>
      <c r="R137" s="62">
        <v>0.48799999999999999</v>
      </c>
      <c r="S137" s="62">
        <v>2.8611296771848358</v>
      </c>
      <c r="T137" s="62">
        <v>95.005335303291474</v>
      </c>
      <c r="U137" s="99">
        <v>4.9946646967085258</v>
      </c>
    </row>
    <row r="138" spans="2:21" ht="15" thickBot="1">
      <c r="B138" s="159">
        <v>6.3E-2</v>
      </c>
      <c r="C138" s="105">
        <v>0.22520000000000001</v>
      </c>
      <c r="D138" s="105">
        <v>1.0320712000806591</v>
      </c>
      <c r="E138" s="105">
        <v>98.521095132033636</v>
      </c>
      <c r="F138" s="106">
        <v>1.4789048679663637</v>
      </c>
      <c r="G138" s="159">
        <v>6.3E-2</v>
      </c>
      <c r="H138" s="105">
        <v>0.34439999999999998</v>
      </c>
      <c r="I138" s="105">
        <v>1.3668727824036957</v>
      </c>
      <c r="J138" s="105">
        <v>98.758939840134616</v>
      </c>
      <c r="K138" s="106">
        <v>1.2410601598653841</v>
      </c>
      <c r="L138" s="159">
        <v>6.3E-2</v>
      </c>
      <c r="M138" s="105">
        <v>0.42620000000000002</v>
      </c>
      <c r="N138" s="105">
        <v>2.8643628103283736</v>
      </c>
      <c r="O138" s="105">
        <v>94.818339449171333</v>
      </c>
      <c r="P138" s="106">
        <v>5.1816605508286671</v>
      </c>
      <c r="Q138" s="159">
        <v>6.3E-2</v>
      </c>
      <c r="R138" s="105">
        <v>0.34129999999999999</v>
      </c>
      <c r="S138" s="105">
        <v>2.0010318828343943</v>
      </c>
      <c r="T138" s="105">
        <v>97.006367186125871</v>
      </c>
      <c r="U138" s="106">
        <v>2.9936328138741288</v>
      </c>
    </row>
    <row r="139" spans="2:21">
      <c r="B139" s="153">
        <v>5.2999999999999999E-2</v>
      </c>
      <c r="C139" s="154">
        <v>6.2E-2</v>
      </c>
      <c r="D139" s="154">
        <v>0.28414038368117617</v>
      </c>
      <c r="E139" s="154">
        <v>98.805235515714813</v>
      </c>
      <c r="F139" s="155">
        <v>1.1947644842851872</v>
      </c>
      <c r="G139" s="153">
        <v>5.2999999999999999E-2</v>
      </c>
      <c r="H139" s="154">
        <v>8.6099999999999996E-2</v>
      </c>
      <c r="I139" s="154">
        <v>0.34171819560092392</v>
      </c>
      <c r="J139" s="154">
        <v>99.100658035735535</v>
      </c>
      <c r="K139" s="155">
        <v>0.89934196426446533</v>
      </c>
      <c r="L139" s="153">
        <v>5.2999999999999999E-2</v>
      </c>
      <c r="M139" s="154">
        <v>0.1124</v>
      </c>
      <c r="N139" s="154">
        <v>0.75540680403779725</v>
      </c>
      <c r="O139" s="154">
        <v>95.573746253209137</v>
      </c>
      <c r="P139" s="155">
        <v>4.4262537467908629</v>
      </c>
      <c r="Q139" s="153">
        <v>5.2999999999999999E-2</v>
      </c>
      <c r="R139" s="154">
        <v>0.1074</v>
      </c>
      <c r="S139" s="154">
        <v>0.62968304780666262</v>
      </c>
      <c r="T139" s="154">
        <v>97.636050233932536</v>
      </c>
      <c r="U139" s="155">
        <v>2.3639497660674635</v>
      </c>
    </row>
    <row r="140" spans="2:21">
      <c r="B140" s="98">
        <v>3.7999999999999999E-2</v>
      </c>
      <c r="C140" s="62">
        <v>0.11559999999999999</v>
      </c>
      <c r="D140" s="62">
        <v>0.52978432828296707</v>
      </c>
      <c r="E140" s="62">
        <v>99.335019843997785</v>
      </c>
      <c r="F140" s="99">
        <v>0.66498015600221549</v>
      </c>
      <c r="G140" s="98">
        <v>3.7999999999999999E-2</v>
      </c>
      <c r="H140" s="62">
        <v>0.1178</v>
      </c>
      <c r="I140" s="62">
        <v>0.46753081813924319</v>
      </c>
      <c r="J140" s="62">
        <v>99.568188853874773</v>
      </c>
      <c r="K140" s="99">
        <v>0.4318111461252272</v>
      </c>
      <c r="L140" s="98">
        <v>3.7999999999999999E-2</v>
      </c>
      <c r="M140" s="62">
        <v>0.23630000000000001</v>
      </c>
      <c r="N140" s="62">
        <v>1.5881016707662943</v>
      </c>
      <c r="O140" s="62">
        <v>97.161847923975429</v>
      </c>
      <c r="P140" s="99">
        <v>2.8381520760245706</v>
      </c>
      <c r="Q140" s="98">
        <v>3.7999999999999999E-2</v>
      </c>
      <c r="R140" s="62">
        <v>0.191</v>
      </c>
      <c r="S140" s="62">
        <v>1.1198273941440648</v>
      </c>
      <c r="T140" s="62">
        <v>98.755877628076604</v>
      </c>
      <c r="U140" s="99">
        <v>1.244122371923396</v>
      </c>
    </row>
    <row r="141" spans="2:21">
      <c r="B141" s="98">
        <v>2.5000000000000001E-2</v>
      </c>
      <c r="C141" s="62">
        <v>9.6299999999999997E-2</v>
      </c>
      <c r="D141" s="62">
        <v>0.44133417658866558</v>
      </c>
      <c r="E141" s="62">
        <v>99.776354020586453</v>
      </c>
      <c r="F141" s="99">
        <v>0.22364597941354702</v>
      </c>
      <c r="G141" s="98">
        <v>2.5000000000000001E-2</v>
      </c>
      <c r="H141" s="62">
        <v>9.1700000000000004E-2</v>
      </c>
      <c r="I141" s="62">
        <v>0.36394376929854499</v>
      </c>
      <c r="J141" s="62">
        <v>99.932132623173317</v>
      </c>
      <c r="K141" s="99">
        <v>6.7867376826683312E-2</v>
      </c>
      <c r="L141" s="98">
        <v>2.5000000000000001E-2</v>
      </c>
      <c r="M141" s="62">
        <v>0.2223</v>
      </c>
      <c r="N141" s="62">
        <v>1.4940118553167465</v>
      </c>
      <c r="O141" s="62">
        <v>98.655859779292172</v>
      </c>
      <c r="P141" s="99">
        <v>1.3441402207078283</v>
      </c>
      <c r="Q141" s="98">
        <v>2.5000000000000001E-2</v>
      </c>
      <c r="R141" s="62">
        <v>0.1633</v>
      </c>
      <c r="S141" s="62">
        <v>0.95742310713992573</v>
      </c>
      <c r="T141" s="62">
        <v>99.713300735216535</v>
      </c>
      <c r="U141" s="99">
        <v>0.28669926478346497</v>
      </c>
    </row>
    <row r="142" spans="2:21" ht="15" thickBot="1">
      <c r="B142" s="100" t="s">
        <v>70</v>
      </c>
      <c r="C142" s="101">
        <v>4.8799999999999955E-2</v>
      </c>
      <c r="D142" s="62">
        <v>0.2236459794135707</v>
      </c>
      <c r="E142" s="62">
        <v>100.00000000000003</v>
      </c>
      <c r="F142" s="99">
        <v>0</v>
      </c>
      <c r="G142" s="100" t="s">
        <v>70</v>
      </c>
      <c r="H142" s="101">
        <v>1.7099999999999227E-2</v>
      </c>
      <c r="I142" s="62">
        <v>6.786737682666126E-2</v>
      </c>
      <c r="J142" s="62">
        <v>99.999999999999972</v>
      </c>
      <c r="K142" s="99">
        <v>0</v>
      </c>
      <c r="L142" s="100" t="s">
        <v>70</v>
      </c>
      <c r="M142" s="101">
        <v>0.19999999999999929</v>
      </c>
      <c r="N142" s="62">
        <v>1.3441402207078195</v>
      </c>
      <c r="O142" s="62">
        <v>99.999999999999986</v>
      </c>
      <c r="P142" s="99">
        <v>0</v>
      </c>
      <c r="Q142" s="100" t="s">
        <v>70</v>
      </c>
      <c r="R142" s="101">
        <v>4.8900000000003274E-2</v>
      </c>
      <c r="S142" s="62">
        <v>0.28669926478349966</v>
      </c>
      <c r="T142" s="62">
        <v>100.00000000000003</v>
      </c>
      <c r="U142" s="99">
        <v>0</v>
      </c>
    </row>
    <row r="143" spans="2:21" ht="15.75" thickBot="1">
      <c r="B143" s="102" t="s">
        <v>24</v>
      </c>
      <c r="C143" s="103">
        <v>21.8202</v>
      </c>
      <c r="D143" s="104"/>
      <c r="E143" s="105"/>
      <c r="F143" s="106"/>
      <c r="G143" s="102" t="s">
        <v>24</v>
      </c>
      <c r="H143" s="103">
        <v>25.196200000000001</v>
      </c>
      <c r="I143" s="104"/>
      <c r="J143" s="105"/>
      <c r="K143" s="106"/>
      <c r="L143" s="102" t="s">
        <v>24</v>
      </c>
      <c r="M143" s="103">
        <v>14.8794</v>
      </c>
      <c r="N143" s="104"/>
      <c r="O143" s="105"/>
      <c r="P143" s="106"/>
      <c r="Q143" s="102" t="s">
        <v>24</v>
      </c>
      <c r="R143" s="103">
        <v>17.0562</v>
      </c>
      <c r="S143" s="104">
        <v>100.00000000000003</v>
      </c>
      <c r="T143" s="105"/>
      <c r="U143" s="106"/>
    </row>
    <row r="144" spans="2:21" ht="15" thickBot="1"/>
    <row r="145" spans="2:16">
      <c r="B145" s="464" t="s">
        <v>21</v>
      </c>
      <c r="C145" s="465"/>
      <c r="D145" s="465"/>
      <c r="E145" s="465"/>
      <c r="F145" s="466"/>
      <c r="G145" s="464" t="s">
        <v>22</v>
      </c>
      <c r="H145" s="465"/>
      <c r="I145" s="465"/>
      <c r="J145" s="465"/>
      <c r="K145" s="466"/>
      <c r="L145" s="467" t="s">
        <v>23</v>
      </c>
      <c r="M145" s="468"/>
      <c r="N145" s="468"/>
      <c r="O145" s="468"/>
      <c r="P145" s="469"/>
    </row>
    <row r="146" spans="2:16" ht="15" thickBot="1">
      <c r="B146" s="203" t="s">
        <v>65</v>
      </c>
      <c r="C146" s="204" t="s">
        <v>66</v>
      </c>
      <c r="D146" s="204" t="s">
        <v>67</v>
      </c>
      <c r="E146" s="204" t="s">
        <v>68</v>
      </c>
      <c r="F146" s="205" t="s">
        <v>69</v>
      </c>
      <c r="G146" s="203" t="s">
        <v>65</v>
      </c>
      <c r="H146" s="204" t="s">
        <v>66</v>
      </c>
      <c r="I146" s="204" t="s">
        <v>67</v>
      </c>
      <c r="J146" s="204" t="s">
        <v>68</v>
      </c>
      <c r="K146" s="205" t="s">
        <v>69</v>
      </c>
      <c r="L146" s="203" t="s">
        <v>65</v>
      </c>
      <c r="M146" s="204" t="s">
        <v>66</v>
      </c>
      <c r="N146" s="204" t="s">
        <v>67</v>
      </c>
      <c r="O146" s="204" t="s">
        <v>68</v>
      </c>
      <c r="P146" s="205" t="s">
        <v>69</v>
      </c>
    </row>
    <row r="147" spans="2:16">
      <c r="B147" s="209">
        <v>5</v>
      </c>
      <c r="C147" s="210">
        <v>0</v>
      </c>
      <c r="D147" s="210">
        <v>0</v>
      </c>
      <c r="E147" s="210">
        <v>0</v>
      </c>
      <c r="F147" s="211">
        <v>100</v>
      </c>
      <c r="G147" s="209">
        <v>5</v>
      </c>
      <c r="H147" s="210">
        <v>0</v>
      </c>
      <c r="I147" s="210">
        <v>0</v>
      </c>
      <c r="J147" s="210">
        <v>0</v>
      </c>
      <c r="K147" s="211">
        <v>100</v>
      </c>
      <c r="L147" s="209">
        <v>5</v>
      </c>
      <c r="M147" s="210">
        <v>0</v>
      </c>
      <c r="N147" s="210">
        <v>0</v>
      </c>
      <c r="O147" s="210">
        <v>0</v>
      </c>
      <c r="P147" s="211">
        <v>100</v>
      </c>
    </row>
    <row r="148" spans="2:16">
      <c r="B148" s="134">
        <v>1</v>
      </c>
      <c r="C148" s="71">
        <v>11.3727</v>
      </c>
      <c r="D148" s="71">
        <v>47.391384066607216</v>
      </c>
      <c r="E148" s="71">
        <v>47.391384066607216</v>
      </c>
      <c r="F148" s="135">
        <v>52.608615933392784</v>
      </c>
      <c r="G148" s="134">
        <v>1</v>
      </c>
      <c r="H148" s="71">
        <v>14.7331</v>
      </c>
      <c r="I148" s="71">
        <v>47.133401368596509</v>
      </c>
      <c r="J148" s="71">
        <v>47.133401368596509</v>
      </c>
      <c r="K148" s="135">
        <v>52.866598631403491</v>
      </c>
      <c r="L148" s="134">
        <v>1</v>
      </c>
      <c r="M148" s="71">
        <v>17.649100000000001</v>
      </c>
      <c r="N148" s="71">
        <v>50.363836635923661</v>
      </c>
      <c r="O148" s="71">
        <v>50.363836635923661</v>
      </c>
      <c r="P148" s="135">
        <v>49.636163364076339</v>
      </c>
    </row>
    <row r="149" spans="2:16" ht="15" thickBot="1">
      <c r="B149" s="212">
        <v>0.85</v>
      </c>
      <c r="C149" s="141">
        <v>2.0884</v>
      </c>
      <c r="D149" s="141">
        <v>8.7026094493570145</v>
      </c>
      <c r="E149" s="141">
        <v>56.093993515964229</v>
      </c>
      <c r="F149" s="142">
        <v>43.906006484035771</v>
      </c>
      <c r="G149" s="212">
        <v>0.85</v>
      </c>
      <c r="H149" s="141">
        <v>3.0781000000000001</v>
      </c>
      <c r="I149" s="141">
        <v>9.8473045559099504</v>
      </c>
      <c r="J149" s="141">
        <v>56.980705924506459</v>
      </c>
      <c r="K149" s="142">
        <v>43.019294075493541</v>
      </c>
      <c r="L149" s="212">
        <v>0.85</v>
      </c>
      <c r="M149" s="141">
        <v>3.3917999999999999</v>
      </c>
      <c r="N149" s="141">
        <v>9.678910601771527</v>
      </c>
      <c r="O149" s="141">
        <v>60.042747237695188</v>
      </c>
      <c r="P149" s="142">
        <v>39.957252762304812</v>
      </c>
    </row>
    <row r="150" spans="2:16">
      <c r="B150" s="209">
        <v>0.3</v>
      </c>
      <c r="C150" s="210">
        <v>7.3098000000000001</v>
      </c>
      <c r="D150" s="210">
        <v>30.460799919991331</v>
      </c>
      <c r="E150" s="210">
        <v>86.55479343595556</v>
      </c>
      <c r="F150" s="211">
        <v>13.44520656404444</v>
      </c>
      <c r="G150" s="209">
        <v>0.3</v>
      </c>
      <c r="H150" s="210">
        <v>11.532999999999999</v>
      </c>
      <c r="I150" s="210">
        <v>36.895800475393735</v>
      </c>
      <c r="J150" s="210">
        <v>93.876506399900194</v>
      </c>
      <c r="K150" s="211">
        <v>6.1234936000998061</v>
      </c>
      <c r="L150" s="209">
        <v>0.3</v>
      </c>
      <c r="M150" s="210">
        <v>11.522600000000001</v>
      </c>
      <c r="N150" s="210">
        <v>32.88112957720756</v>
      </c>
      <c r="O150" s="210">
        <v>92.923876814902741</v>
      </c>
      <c r="P150" s="211">
        <v>7.0761231850972592</v>
      </c>
    </row>
    <row r="151" spans="2:16">
      <c r="B151" s="134">
        <v>0.25</v>
      </c>
      <c r="C151" s="71">
        <v>0.5494</v>
      </c>
      <c r="D151" s="71">
        <v>2.2894146865910474</v>
      </c>
      <c r="E151" s="71">
        <v>88.844208122546604</v>
      </c>
      <c r="F151" s="135">
        <v>11.155791877453396</v>
      </c>
      <c r="G151" s="134">
        <v>0.25</v>
      </c>
      <c r="H151" s="71">
        <v>0.38950000000000001</v>
      </c>
      <c r="I151" s="71">
        <v>1.2460690440618971</v>
      </c>
      <c r="J151" s="71">
        <v>95.122575443962091</v>
      </c>
      <c r="K151" s="135">
        <v>4.8774245560379086</v>
      </c>
      <c r="L151" s="134">
        <v>0.25</v>
      </c>
      <c r="M151" s="71">
        <v>0.4793</v>
      </c>
      <c r="N151" s="71">
        <v>1.3677403890055704</v>
      </c>
      <c r="O151" s="71">
        <v>94.291617203908316</v>
      </c>
      <c r="P151" s="135">
        <v>5.7083827960916835</v>
      </c>
    </row>
    <row r="152" spans="2:16">
      <c r="B152" s="134">
        <v>0.125</v>
      </c>
      <c r="C152" s="71">
        <v>1.2778</v>
      </c>
      <c r="D152" s="71">
        <v>5.3247435138806702</v>
      </c>
      <c r="E152" s="71">
        <v>94.168951636427281</v>
      </c>
      <c r="F152" s="135">
        <v>5.8310483635727195</v>
      </c>
      <c r="G152" s="134">
        <v>0.125</v>
      </c>
      <c r="H152" s="71">
        <v>0.69930000000000003</v>
      </c>
      <c r="I152" s="71">
        <v>2.2371658087611932</v>
      </c>
      <c r="J152" s="71">
        <v>97.359741252723282</v>
      </c>
      <c r="K152" s="135">
        <v>2.6402587472767181</v>
      </c>
      <c r="L152" s="134">
        <v>0.125</v>
      </c>
      <c r="M152" s="71">
        <v>0.94950000000000001</v>
      </c>
      <c r="N152" s="71">
        <v>2.70951282987855</v>
      </c>
      <c r="O152" s="71">
        <v>97.001130033786865</v>
      </c>
      <c r="P152" s="135">
        <v>2.9988699662131353</v>
      </c>
    </row>
    <row r="153" spans="2:16" ht="15" thickBot="1">
      <c r="B153" s="212">
        <v>6.3E-2</v>
      </c>
      <c r="C153" s="141">
        <v>0.61350000000000005</v>
      </c>
      <c r="D153" s="141">
        <v>2.5565269570870179</v>
      </c>
      <c r="E153" s="141">
        <v>96.725478593514296</v>
      </c>
      <c r="F153" s="142">
        <v>3.2745214064857038</v>
      </c>
      <c r="G153" s="212">
        <v>6.3E-2</v>
      </c>
      <c r="H153" s="141">
        <v>0.33789999999999998</v>
      </c>
      <c r="I153" s="141">
        <v>1.0809928882888704</v>
      </c>
      <c r="J153" s="141">
        <v>98.440734141012157</v>
      </c>
      <c r="K153" s="142">
        <v>1.5592658589878425</v>
      </c>
      <c r="L153" s="212">
        <v>6.3E-2</v>
      </c>
      <c r="M153" s="141">
        <v>0.4466</v>
      </c>
      <c r="N153" s="141">
        <v>1.2744269929686787</v>
      </c>
      <c r="O153" s="141">
        <v>98.27555702675555</v>
      </c>
      <c r="P153" s="142">
        <v>1.7244429732444502</v>
      </c>
    </row>
    <row r="154" spans="2:16">
      <c r="B154" s="206">
        <v>5.2999999999999999E-2</v>
      </c>
      <c r="C154" s="207">
        <v>9.6199999999999994E-2</v>
      </c>
      <c r="D154" s="207">
        <v>0.40087676164917863</v>
      </c>
      <c r="E154" s="207">
        <v>97.126355355163469</v>
      </c>
      <c r="F154" s="208">
        <v>2.8736446448365314</v>
      </c>
      <c r="G154" s="206">
        <v>5.2999999999999999E-2</v>
      </c>
      <c r="H154" s="207">
        <v>6.3E-2</v>
      </c>
      <c r="I154" s="207">
        <v>0.20154646925776512</v>
      </c>
      <c r="J154" s="207">
        <v>98.642280610269921</v>
      </c>
      <c r="K154" s="208">
        <v>1.3577193897300788</v>
      </c>
      <c r="L154" s="206">
        <v>5.2999999999999999E-2</v>
      </c>
      <c r="M154" s="207">
        <v>8.5699999999999998E-2</v>
      </c>
      <c r="N154" s="207">
        <v>0.2445552917541777</v>
      </c>
      <c r="O154" s="207">
        <v>98.520112318509732</v>
      </c>
      <c r="P154" s="208">
        <v>1.4798876814902684</v>
      </c>
    </row>
    <row r="155" spans="2:16">
      <c r="B155" s="134">
        <v>3.7999999999999999E-2</v>
      </c>
      <c r="C155" s="71">
        <v>0.29609999999999997</v>
      </c>
      <c r="D155" s="71">
        <v>1.2338836707309957</v>
      </c>
      <c r="E155" s="71">
        <v>98.360239025894458</v>
      </c>
      <c r="F155" s="135">
        <v>1.6397609741055419</v>
      </c>
      <c r="G155" s="134">
        <v>3.7999999999999999E-2</v>
      </c>
      <c r="H155" s="71">
        <v>0.1565</v>
      </c>
      <c r="I155" s="71">
        <v>0.5006670228387341</v>
      </c>
      <c r="J155" s="71">
        <v>99.142947633108662</v>
      </c>
      <c r="K155" s="135">
        <v>0.85705236689133812</v>
      </c>
      <c r="L155" s="134">
        <v>3.7999999999999999E-2</v>
      </c>
      <c r="M155" s="71">
        <v>0.182</v>
      </c>
      <c r="N155" s="71">
        <v>0.51935896265181269</v>
      </c>
      <c r="O155" s="71">
        <v>99.039471281161539</v>
      </c>
      <c r="P155" s="135">
        <v>0.9605287188384608</v>
      </c>
    </row>
    <row r="156" spans="2:16">
      <c r="B156" s="134">
        <v>2.5000000000000001E-2</v>
      </c>
      <c r="C156" s="71">
        <v>0.2964</v>
      </c>
      <c r="D156" s="71">
        <v>1.2351338061623343</v>
      </c>
      <c r="E156" s="71">
        <v>99.595372832056796</v>
      </c>
      <c r="F156" s="135">
        <v>0.40462716794320386</v>
      </c>
      <c r="G156" s="134">
        <v>2.5000000000000001E-2</v>
      </c>
      <c r="H156" s="71">
        <v>0.185</v>
      </c>
      <c r="I156" s="71">
        <v>0.59184280655058019</v>
      </c>
      <c r="J156" s="71">
        <v>99.734790439659236</v>
      </c>
      <c r="K156" s="135">
        <v>0.26520956034076448</v>
      </c>
      <c r="L156" s="134">
        <v>2.5000000000000001E-2</v>
      </c>
      <c r="M156" s="71">
        <v>0.23300000000000001</v>
      </c>
      <c r="N156" s="71">
        <v>0.66489361702127669</v>
      </c>
      <c r="O156" s="71">
        <v>99.704364898182817</v>
      </c>
      <c r="P156" s="135">
        <v>0.295635101817183</v>
      </c>
    </row>
    <row r="157" spans="2:16" ht="15" thickBot="1">
      <c r="B157" s="136" t="s">
        <v>70</v>
      </c>
      <c r="C157" s="137">
        <v>9.7100000000004627E-2</v>
      </c>
      <c r="D157" s="71">
        <v>0.40462716794321318</v>
      </c>
      <c r="E157" s="71">
        <v>100.00000000000001</v>
      </c>
      <c r="F157" s="135">
        <v>0</v>
      </c>
      <c r="G157" s="136" t="s">
        <v>70</v>
      </c>
      <c r="H157" s="137">
        <v>8.2899999999995089E-2</v>
      </c>
      <c r="I157" s="71">
        <v>0.26520956034075782</v>
      </c>
      <c r="J157" s="71">
        <v>100</v>
      </c>
      <c r="K157" s="135">
        <v>0</v>
      </c>
      <c r="L157" s="136" t="s">
        <v>70</v>
      </c>
      <c r="M157" s="137">
        <v>0.10359999999999303</v>
      </c>
      <c r="N157" s="71">
        <v>0.29563510181716574</v>
      </c>
      <c r="O157" s="71">
        <v>99.999999999999986</v>
      </c>
      <c r="P157" s="135">
        <v>0</v>
      </c>
    </row>
    <row r="158" spans="2:16" ht="15.75" thickBot="1">
      <c r="B158" s="138" t="s">
        <v>24</v>
      </c>
      <c r="C158" s="139">
        <v>23.997399999999999</v>
      </c>
      <c r="D158" s="140"/>
      <c r="E158" s="141"/>
      <c r="F158" s="142"/>
      <c r="G158" s="138" t="s">
        <v>24</v>
      </c>
      <c r="H158" s="139">
        <v>31.258299999999998</v>
      </c>
      <c r="I158" s="140"/>
      <c r="J158" s="141"/>
      <c r="K158" s="142"/>
      <c r="L158" s="138" t="s">
        <v>24</v>
      </c>
      <c r="M158" s="139">
        <v>35.043199999999999</v>
      </c>
      <c r="N158" s="140">
        <v>99.999999999999986</v>
      </c>
      <c r="O158" s="141"/>
      <c r="P158" s="142"/>
    </row>
  </sheetData>
  <mergeCells count="46">
    <mergeCell ref="B130:F130"/>
    <mergeCell ref="G130:K130"/>
    <mergeCell ref="L130:P130"/>
    <mergeCell ref="Q130:U130"/>
    <mergeCell ref="B145:F145"/>
    <mergeCell ref="G145:K145"/>
    <mergeCell ref="L145:P145"/>
    <mergeCell ref="B100:F100"/>
    <mergeCell ref="G100:K100"/>
    <mergeCell ref="L100:P100"/>
    <mergeCell ref="Q100:U100"/>
    <mergeCell ref="B115:F115"/>
    <mergeCell ref="G115:K115"/>
    <mergeCell ref="L115:P115"/>
    <mergeCell ref="Q115:U115"/>
    <mergeCell ref="AH16:AH17"/>
    <mergeCell ref="AI16:AI17"/>
    <mergeCell ref="B70:F70"/>
    <mergeCell ref="G70:K70"/>
    <mergeCell ref="B85:F85"/>
    <mergeCell ref="G85:K85"/>
    <mergeCell ref="B55:F55"/>
    <mergeCell ref="G55:K55"/>
    <mergeCell ref="L55:P55"/>
    <mergeCell ref="Q55:U55"/>
    <mergeCell ref="AA51:AN51"/>
    <mergeCell ref="AB52:AD52"/>
    <mergeCell ref="AE52:AG52"/>
    <mergeCell ref="AH52:AJ52"/>
    <mergeCell ref="AK52:AM52"/>
    <mergeCell ref="AL1:AL2"/>
    <mergeCell ref="AL16:AL17"/>
    <mergeCell ref="AK16:AK17"/>
    <mergeCell ref="AK1:AK2"/>
    <mergeCell ref="AA32:AB32"/>
    <mergeCell ref="AC32:AD32"/>
    <mergeCell ref="AB2:AC2"/>
    <mergeCell ref="AB17:AC17"/>
    <mergeCell ref="AJ1:AJ2"/>
    <mergeCell ref="AD2:AE2"/>
    <mergeCell ref="AJ16:AJ17"/>
    <mergeCell ref="AD17:AE17"/>
    <mergeCell ref="AG1:AG2"/>
    <mergeCell ref="AH1:AH2"/>
    <mergeCell ref="AI1:AI2"/>
    <mergeCell ref="AG16:AG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6BB9-54B5-42EC-B225-E298A2E667FE}">
  <dimension ref="B1:BA158"/>
  <sheetViews>
    <sheetView topLeftCell="W1" zoomScale="70" zoomScaleNormal="70" workbookViewId="0">
      <selection activeCell="AN42" sqref="AN42"/>
    </sheetView>
  </sheetViews>
  <sheetFormatPr defaultRowHeight="14.25"/>
  <cols>
    <col min="2" max="2" width="15.75" customWidth="1"/>
    <col min="27" max="27" width="18" customWidth="1"/>
    <col min="28" max="28" width="22.5" customWidth="1"/>
    <col min="29" max="29" width="19" customWidth="1"/>
    <col min="30" max="30" width="18.625" customWidth="1"/>
    <col min="31" max="31" width="16.75" customWidth="1"/>
    <col min="32" max="32" width="20.5" customWidth="1"/>
    <col min="33" max="33" width="19.125" customWidth="1"/>
    <col min="34" max="34" width="20.875" customWidth="1"/>
    <col min="35" max="35" width="17.375" customWidth="1"/>
    <col min="36" max="36" width="20.25" customWidth="1"/>
    <col min="37" max="37" width="18.25" customWidth="1"/>
    <col min="38" max="38" width="17" customWidth="1"/>
    <col min="39" max="39" width="14.5" customWidth="1"/>
    <col min="40" max="40" width="14.625" customWidth="1"/>
  </cols>
  <sheetData>
    <row r="1" spans="2:53">
      <c r="AG1" s="436" t="s">
        <v>56</v>
      </c>
      <c r="AH1" s="436" t="s">
        <v>57</v>
      </c>
      <c r="AI1" s="436" t="s">
        <v>52</v>
      </c>
      <c r="AJ1" s="436" t="s">
        <v>56</v>
      </c>
      <c r="AK1" s="436" t="s">
        <v>57</v>
      </c>
      <c r="AL1" s="436" t="s">
        <v>52</v>
      </c>
    </row>
    <row r="2" spans="2:53" ht="15.75" thickBot="1">
      <c r="B2" s="1" t="s">
        <v>0</v>
      </c>
      <c r="C2" s="2" t="s">
        <v>28</v>
      </c>
      <c r="D2" s="3" t="s">
        <v>41</v>
      </c>
      <c r="E2" s="2" t="s">
        <v>42</v>
      </c>
      <c r="F2" s="3" t="s">
        <v>29</v>
      </c>
      <c r="G2" s="4" t="s">
        <v>30</v>
      </c>
      <c r="H2" s="5" t="s">
        <v>43</v>
      </c>
      <c r="I2" s="6" t="s">
        <v>44</v>
      </c>
      <c r="J2" s="7" t="s">
        <v>31</v>
      </c>
      <c r="K2" s="8" t="s">
        <v>32</v>
      </c>
      <c r="L2" s="9" t="s">
        <v>45</v>
      </c>
      <c r="M2" s="8" t="s">
        <v>46</v>
      </c>
      <c r="N2" s="9" t="s">
        <v>33</v>
      </c>
      <c r="O2" s="10" t="s">
        <v>13</v>
      </c>
      <c r="P2" s="11" t="s">
        <v>47</v>
      </c>
      <c r="Q2" s="10" t="s">
        <v>48</v>
      </c>
      <c r="R2" s="11" t="s">
        <v>35</v>
      </c>
      <c r="S2" s="6" t="s">
        <v>36</v>
      </c>
      <c r="T2" s="7" t="s">
        <v>49</v>
      </c>
      <c r="U2" s="6" t="s">
        <v>50</v>
      </c>
      <c r="V2" s="7" t="s">
        <v>37</v>
      </c>
      <c r="W2" s="12" t="s">
        <v>38</v>
      </c>
      <c r="X2" s="13" t="s">
        <v>51</v>
      </c>
      <c r="Y2" s="12" t="s">
        <v>39</v>
      </c>
      <c r="AB2" s="433" t="s">
        <v>25</v>
      </c>
      <c r="AC2" s="434"/>
      <c r="AD2" s="437" t="s">
        <v>58</v>
      </c>
      <c r="AE2" s="437"/>
      <c r="AF2" s="429" t="s">
        <v>104</v>
      </c>
      <c r="AG2" s="436"/>
      <c r="AH2" s="436"/>
      <c r="AI2" s="436"/>
      <c r="AJ2" s="436"/>
      <c r="AK2" s="436"/>
      <c r="AL2" s="436"/>
    </row>
    <row r="3" spans="2:53" ht="15">
      <c r="B3" s="14">
        <v>0.37</v>
      </c>
      <c r="C3" s="361">
        <v>0.14193025141930252</v>
      </c>
      <c r="D3" s="362">
        <v>0.14614952220348507</v>
      </c>
      <c r="E3" s="361">
        <v>0.14871330660804349</v>
      </c>
      <c r="F3" s="362">
        <v>0.1703900037864445</v>
      </c>
      <c r="G3" s="17">
        <v>0.16672224074691569</v>
      </c>
      <c r="H3" s="18">
        <v>0.16153001227628094</v>
      </c>
      <c r="I3" s="19">
        <v>0.24534859946841128</v>
      </c>
      <c r="J3" s="20">
        <v>0.17693715680292862</v>
      </c>
      <c r="K3" s="21">
        <v>0.18007202881152462</v>
      </c>
      <c r="L3" s="22">
        <v>0.16270514997170346</v>
      </c>
      <c r="M3" s="21">
        <v>0.25573025194165577</v>
      </c>
      <c r="N3" s="22">
        <v>0.30629747610879676</v>
      </c>
      <c r="O3" s="23"/>
      <c r="P3" s="367">
        <v>0.21338506304558683</v>
      </c>
      <c r="Q3" s="368">
        <v>0.19383259911894274</v>
      </c>
      <c r="R3" s="367">
        <v>0.19161876197617264</v>
      </c>
      <c r="S3" s="369">
        <v>0.16793282686925237</v>
      </c>
      <c r="T3" s="370">
        <v>0.14378145219266716</v>
      </c>
      <c r="U3" s="369">
        <v>0.24628208771431281</v>
      </c>
      <c r="V3" s="370">
        <v>0.18140589569161</v>
      </c>
      <c r="W3" s="371">
        <v>0.34035656401944892</v>
      </c>
      <c r="X3" s="372">
        <v>0.19468888715832106</v>
      </c>
      <c r="Y3" s="373">
        <v>0.17058377558756638</v>
      </c>
      <c r="AA3" s="56"/>
      <c r="AB3" s="57" t="s">
        <v>26</v>
      </c>
      <c r="AC3" s="84" t="s">
        <v>27</v>
      </c>
      <c r="AD3" s="214" t="s">
        <v>59</v>
      </c>
      <c r="AE3" s="214" t="s">
        <v>60</v>
      </c>
      <c r="AF3" s="57" t="s">
        <v>105</v>
      </c>
      <c r="AG3" s="57" t="s">
        <v>60</v>
      </c>
      <c r="AH3" s="57" t="s">
        <v>61</v>
      </c>
      <c r="AI3" s="57" t="s">
        <v>62</v>
      </c>
      <c r="AJ3" s="57" t="s">
        <v>53</v>
      </c>
      <c r="AK3" s="57" t="s">
        <v>54</v>
      </c>
      <c r="AL3" s="57" t="s">
        <v>55</v>
      </c>
    </row>
    <row r="4" spans="2:53" ht="15">
      <c r="B4" s="28">
        <v>0.44</v>
      </c>
      <c r="C4" s="363">
        <v>0.14193025141930252</v>
      </c>
      <c r="D4" s="364">
        <v>0.15177065767284989</v>
      </c>
      <c r="E4" s="363">
        <v>0.15517910254752362</v>
      </c>
      <c r="F4" s="364">
        <v>0.17670074466742394</v>
      </c>
      <c r="G4" s="31">
        <v>0.16672224074691569</v>
      </c>
      <c r="H4" s="32">
        <v>0.16799121276733214</v>
      </c>
      <c r="I4" s="33">
        <v>0.25557145777959511</v>
      </c>
      <c r="J4" s="34">
        <v>0.18303843807199516</v>
      </c>
      <c r="K4" s="35">
        <v>0.19341069761237828</v>
      </c>
      <c r="L4" s="36">
        <v>0.17685342388228634</v>
      </c>
      <c r="M4" s="35">
        <v>0.27467323356696355</v>
      </c>
      <c r="N4" s="36">
        <v>0.33080127419750049</v>
      </c>
      <c r="O4" s="37"/>
      <c r="P4" s="374">
        <v>0.22308438409311351</v>
      </c>
      <c r="Q4" s="375">
        <v>0.20264317180616739</v>
      </c>
      <c r="R4" s="374">
        <v>0.1999500124968758</v>
      </c>
      <c r="S4" s="376">
        <v>0.18392642942822876</v>
      </c>
      <c r="T4" s="377">
        <v>0.15405155592071482</v>
      </c>
      <c r="U4" s="376">
        <v>0.25575447570332482</v>
      </c>
      <c r="V4" s="377">
        <v>0.18788467768059605</v>
      </c>
      <c r="W4" s="378">
        <v>0.37277147487844409</v>
      </c>
      <c r="X4" s="379">
        <v>0.21026399813098676</v>
      </c>
      <c r="Y4" s="380">
        <v>0.18006065200909782</v>
      </c>
      <c r="AA4" s="59" t="s">
        <v>28</v>
      </c>
      <c r="AB4" s="60">
        <v>11.398899999999999</v>
      </c>
      <c r="AC4" s="388">
        <v>-0.10058679002726996</v>
      </c>
      <c r="AD4" s="216">
        <f>SUM(C57:C59)</f>
        <v>1.5851</v>
      </c>
      <c r="AE4" s="262">
        <f>SUM(C60:C63)</f>
        <v>7.529399999999999</v>
      </c>
      <c r="AF4" s="483">
        <v>6.2739000000000003</v>
      </c>
      <c r="AG4" s="213">
        <f>AF4*AJ4/100</f>
        <v>2.2774477493917278</v>
      </c>
      <c r="AH4" s="88">
        <f>AF4*AK4/100</f>
        <v>3.7933434306569351</v>
      </c>
      <c r="AI4" s="88">
        <f>AF4*AL4/100</f>
        <v>0.20310881995133825</v>
      </c>
      <c r="AJ4" s="85">
        <f>SUM(C34:C46)</f>
        <v>36.300351446336855</v>
      </c>
      <c r="AK4" s="85">
        <f>SUM(C14:C33)</f>
        <v>60.462287104622881</v>
      </c>
      <c r="AL4" s="85">
        <v>3.2373614490402818</v>
      </c>
      <c r="AW4" s="85"/>
      <c r="AX4" s="85"/>
      <c r="AY4" s="85"/>
      <c r="AZ4" s="85"/>
      <c r="BA4" s="85"/>
    </row>
    <row r="5" spans="2:53" ht="15">
      <c r="B5" s="28">
        <v>0.52</v>
      </c>
      <c r="C5" s="363">
        <v>0.14868883482022172</v>
      </c>
      <c r="D5" s="364">
        <v>0.15739179314221471</v>
      </c>
      <c r="E5" s="363">
        <v>0.16811069442648394</v>
      </c>
      <c r="F5" s="364">
        <v>0.18301148554840332</v>
      </c>
      <c r="G5" s="31">
        <v>0.17505835278426143</v>
      </c>
      <c r="H5" s="32">
        <v>0.18091361374943465</v>
      </c>
      <c r="I5" s="33">
        <v>0.27601717440196272</v>
      </c>
      <c r="J5" s="34">
        <v>0.19524100061012814</v>
      </c>
      <c r="K5" s="35">
        <v>0.20674936641323197</v>
      </c>
      <c r="L5" s="36">
        <v>0.19807583474816073</v>
      </c>
      <c r="M5" s="35">
        <v>0.29361621519227138</v>
      </c>
      <c r="N5" s="36">
        <v>0.35530507228620417</v>
      </c>
      <c r="O5" s="37"/>
      <c r="P5" s="374">
        <v>0.24248302618816686</v>
      </c>
      <c r="Q5" s="375">
        <v>0.22026431718061676</v>
      </c>
      <c r="R5" s="374">
        <v>0.21661251353828215</v>
      </c>
      <c r="S5" s="376">
        <v>0.1999200319872052</v>
      </c>
      <c r="T5" s="377">
        <v>0.16432165964876247</v>
      </c>
      <c r="U5" s="376">
        <v>0.28417163967036091</v>
      </c>
      <c r="V5" s="377">
        <v>0.20732102364755425</v>
      </c>
      <c r="W5" s="378">
        <v>0.42139384116693684</v>
      </c>
      <c r="X5" s="379">
        <v>0.2258391091036524</v>
      </c>
      <c r="Y5" s="380">
        <v>0.18953752843062929</v>
      </c>
      <c r="AA5" s="59" t="s">
        <v>29</v>
      </c>
      <c r="AB5" s="60">
        <v>8.5109999999999992</v>
      </c>
      <c r="AC5" s="388">
        <v>-0.10058679002726996</v>
      </c>
      <c r="AD5" s="216">
        <f>SUM(H57:H59)</f>
        <v>0.98799999999999999</v>
      </c>
      <c r="AE5" s="216">
        <f>SUM(H60:H63)</f>
        <v>8.8132999999999999</v>
      </c>
      <c r="AF5" s="218">
        <v>5.9919999999999991</v>
      </c>
      <c r="AG5" s="213">
        <f t="shared" ref="AG5:AG14" si="0">AF5*AJ5/100</f>
        <v>1.5015923261390882</v>
      </c>
      <c r="AH5" s="88">
        <f t="shared" ref="AH5:AH14" si="1">AF5*AK5/100</f>
        <v>4.2427262400605823</v>
      </c>
      <c r="AI5" s="88">
        <f t="shared" ref="AI5:AI14" si="2">AF5*AL5/100</f>
        <v>0.24768143380032806</v>
      </c>
      <c r="AJ5" s="85">
        <f>SUM(F34:F46)</f>
        <v>25.059952038369296</v>
      </c>
      <c r="AK5" s="85">
        <f>SUM(F14:F33)</f>
        <v>70.806512684589165</v>
      </c>
      <c r="AL5" s="85">
        <v>4.1335352770415241</v>
      </c>
    </row>
    <row r="6" spans="2:53" ht="15">
      <c r="B6" s="28">
        <v>0.61</v>
      </c>
      <c r="C6" s="363">
        <v>0.16220600162206003</v>
      </c>
      <c r="D6" s="364">
        <v>0.16301292861157951</v>
      </c>
      <c r="E6" s="363">
        <v>0.18104228630544425</v>
      </c>
      <c r="F6" s="364">
        <v>0.1956329673103622</v>
      </c>
      <c r="G6" s="31">
        <v>0.19173057685895303</v>
      </c>
      <c r="H6" s="32">
        <v>0.20029721522258834</v>
      </c>
      <c r="I6" s="33">
        <v>0.30668574933551407</v>
      </c>
      <c r="J6" s="34">
        <v>0.21354484441732766</v>
      </c>
      <c r="K6" s="35">
        <v>0.23342670401493931</v>
      </c>
      <c r="L6" s="36">
        <v>0.21929824561403508</v>
      </c>
      <c r="M6" s="35">
        <v>0.32203068763023313</v>
      </c>
      <c r="N6" s="36">
        <v>0.41656456750796361</v>
      </c>
      <c r="O6" s="37"/>
      <c r="P6" s="374">
        <v>0.26188166828322024</v>
      </c>
      <c r="Q6" s="375">
        <v>0.2378854625550661</v>
      </c>
      <c r="R6" s="374">
        <v>0.23327501457968847</v>
      </c>
      <c r="S6" s="376">
        <v>0.22391043582566983</v>
      </c>
      <c r="T6" s="377">
        <v>0.17459176337681015</v>
      </c>
      <c r="U6" s="376">
        <v>0.31258880363739699</v>
      </c>
      <c r="V6" s="377">
        <v>0.23323615160349853</v>
      </c>
      <c r="W6" s="378">
        <v>0.48622366288492702</v>
      </c>
      <c r="X6" s="379">
        <v>0.2569893310489838</v>
      </c>
      <c r="Y6" s="380">
        <v>0.20849128127369224</v>
      </c>
      <c r="AA6" s="61" t="s">
        <v>30</v>
      </c>
      <c r="AB6" s="62">
        <v>10.304</v>
      </c>
      <c r="AC6" s="482">
        <v>-0.3029856615539851</v>
      </c>
      <c r="AD6" s="262">
        <f>SUM(C72:C74)</f>
        <v>1.5595000000000001</v>
      </c>
      <c r="AE6" s="216">
        <f>SUM(C75:C78)</f>
        <v>7.0016999999999996</v>
      </c>
      <c r="AF6" s="484">
        <v>4.8148000000000017</v>
      </c>
      <c r="AG6" s="213">
        <f t="shared" si="0"/>
        <v>1.4248532844281436</v>
      </c>
      <c r="AH6" s="88">
        <f t="shared" si="1"/>
        <v>3.2029096365455167</v>
      </c>
      <c r="AI6" s="88">
        <f t="shared" si="2"/>
        <v>0.18703707902634226</v>
      </c>
      <c r="AJ6" s="85">
        <f>SUM(G34:G46)</f>
        <v>29.593197732577533</v>
      </c>
      <c r="AK6" s="85">
        <f>SUM(G14:G33)</f>
        <v>66.522174058019345</v>
      </c>
      <c r="AL6" s="85">
        <v>3.8846282094031355</v>
      </c>
    </row>
    <row r="7" spans="2:53" ht="15">
      <c r="B7" s="28">
        <v>0.72</v>
      </c>
      <c r="C7" s="363">
        <v>0.17572316842389837</v>
      </c>
      <c r="D7" s="364">
        <v>0.16863406408094431</v>
      </c>
      <c r="E7" s="363">
        <v>0.20043967412388472</v>
      </c>
      <c r="F7" s="364">
        <v>0.21456518995330046</v>
      </c>
      <c r="G7" s="31">
        <v>0.20840280093364461</v>
      </c>
      <c r="H7" s="32">
        <v>0.21968081669574208</v>
      </c>
      <c r="I7" s="33">
        <v>0.34757718258024933</v>
      </c>
      <c r="J7" s="34">
        <v>0.2379499694935937</v>
      </c>
      <c r="K7" s="35">
        <v>0.26677337601707352</v>
      </c>
      <c r="L7" s="36">
        <v>0.25466893039049232</v>
      </c>
      <c r="M7" s="35">
        <v>0.3693881416935027</v>
      </c>
      <c r="N7" s="36">
        <v>0.47782406272972294</v>
      </c>
      <c r="O7" s="37"/>
      <c r="P7" s="374">
        <v>0.29097963142580019</v>
      </c>
      <c r="Q7" s="375">
        <v>0.26431718061674009</v>
      </c>
      <c r="R7" s="374">
        <v>0.26660001666250105</v>
      </c>
      <c r="S7" s="376">
        <v>0.25589764094362266</v>
      </c>
      <c r="T7" s="377">
        <v>0.19513197083290543</v>
      </c>
      <c r="U7" s="376">
        <v>0.35047835559344515</v>
      </c>
      <c r="V7" s="377">
        <v>0.26563006154842889</v>
      </c>
      <c r="W7" s="378">
        <v>0.56726094003241478</v>
      </c>
      <c r="X7" s="379">
        <v>0.29592710848064796</v>
      </c>
      <c r="Y7" s="380">
        <v>0.22744503411675515</v>
      </c>
      <c r="AA7" s="63" t="s">
        <v>31</v>
      </c>
      <c r="AB7" s="64">
        <v>19.3034</v>
      </c>
      <c r="AC7" s="389">
        <v>-0.32001589401318453</v>
      </c>
      <c r="AD7" s="216">
        <f>SUM(H87:H89)</f>
        <v>4.3765000000000001</v>
      </c>
      <c r="AE7" s="216">
        <f>SUM(H90:H93)</f>
        <v>11.661999999999999</v>
      </c>
      <c r="AF7" s="222">
        <v>8.3796999999999997</v>
      </c>
      <c r="AG7" s="213">
        <f t="shared" si="0"/>
        <v>2.1933442953020137</v>
      </c>
      <c r="AH7" s="88">
        <f t="shared" si="1"/>
        <v>5.822843398413668</v>
      </c>
      <c r="AI7" s="88">
        <f t="shared" si="2"/>
        <v>0.3635123062843198</v>
      </c>
      <c r="AJ7" s="85">
        <f>SUM(J34:J46)</f>
        <v>26.17449664429531</v>
      </c>
      <c r="AK7" s="85">
        <f>SUM(J14:J33)</f>
        <v>69.487492373398425</v>
      </c>
      <c r="AL7" s="85">
        <v>4.3380109823062849</v>
      </c>
    </row>
    <row r="8" spans="2:53" ht="15">
      <c r="B8" s="28">
        <v>0.85</v>
      </c>
      <c r="C8" s="363">
        <v>0.19599891862665586</v>
      </c>
      <c r="D8" s="364">
        <v>0.19111860595840358</v>
      </c>
      <c r="E8" s="363">
        <v>0.23276865382128542</v>
      </c>
      <c r="F8" s="364">
        <v>0.24611889435819762</v>
      </c>
      <c r="G8" s="31">
        <v>0.23341113704568195</v>
      </c>
      <c r="H8" s="32">
        <v>0.25198681915099824</v>
      </c>
      <c r="I8" s="33">
        <v>0.39869147413616834</v>
      </c>
      <c r="J8" s="34">
        <v>0.26845637583892623</v>
      </c>
      <c r="K8" s="35">
        <v>0.31345871682006132</v>
      </c>
      <c r="L8" s="36">
        <v>0.297113752122241</v>
      </c>
      <c r="M8" s="35">
        <v>0.4262170865694262</v>
      </c>
      <c r="N8" s="36">
        <v>0.56358735604018595</v>
      </c>
      <c r="O8" s="37"/>
      <c r="P8" s="374">
        <v>0.32977691561590694</v>
      </c>
      <c r="Q8" s="375">
        <v>0.29955947136563876</v>
      </c>
      <c r="R8" s="374">
        <v>0.29992501874531369</v>
      </c>
      <c r="S8" s="376">
        <v>0.29588164734106365</v>
      </c>
      <c r="T8" s="377">
        <v>0.22594228201704841</v>
      </c>
      <c r="U8" s="376">
        <v>0.40731268352751726</v>
      </c>
      <c r="V8" s="377">
        <v>0.30450275348234529</v>
      </c>
      <c r="W8" s="378">
        <v>0.68071312803889783</v>
      </c>
      <c r="X8" s="379">
        <v>0.34265244139864504</v>
      </c>
      <c r="Y8" s="380">
        <v>0.26535253980288104</v>
      </c>
      <c r="AA8" s="65" t="s">
        <v>32</v>
      </c>
      <c r="AB8" s="66">
        <v>20.031400000000001</v>
      </c>
      <c r="AC8" s="390">
        <v>0.11743877238132332</v>
      </c>
      <c r="AD8" s="217">
        <f>SUM(C102:C104)</f>
        <v>6.3570000000000002</v>
      </c>
      <c r="AE8" s="217">
        <f>SUM(C105:C108)</f>
        <v>10.2044</v>
      </c>
      <c r="AF8" s="224">
        <v>8.958200000000005</v>
      </c>
      <c r="AG8" s="213">
        <f t="shared" si="0"/>
        <v>1.4338855542216893</v>
      </c>
      <c r="AH8" s="88">
        <f t="shared" si="1"/>
        <v>7.0654710684273754</v>
      </c>
      <c r="AI8" s="88">
        <f t="shared" si="2"/>
        <v>0.45884337735094055</v>
      </c>
      <c r="AJ8" s="85">
        <f>SUM(K34:K46)</f>
        <v>16.006402561024409</v>
      </c>
      <c r="AK8" s="85">
        <f>SUM(K14:K33)</f>
        <v>78.871548619447779</v>
      </c>
      <c r="AL8" s="85">
        <v>5.1220488195278104</v>
      </c>
    </row>
    <row r="9" spans="2:53" ht="15">
      <c r="B9" s="28">
        <v>1.01</v>
      </c>
      <c r="C9" s="363">
        <v>0.24330900243309003</v>
      </c>
      <c r="D9" s="364">
        <v>0.23608768971332203</v>
      </c>
      <c r="E9" s="363">
        <v>0.29096081727660683</v>
      </c>
      <c r="F9" s="364">
        <v>0.296604821406033</v>
      </c>
      <c r="G9" s="31">
        <v>0.29176392130710238</v>
      </c>
      <c r="H9" s="32">
        <v>0.31013762357045938</v>
      </c>
      <c r="I9" s="33">
        <v>0.49069719893682257</v>
      </c>
      <c r="J9" s="34">
        <v>0.32336790726052478</v>
      </c>
      <c r="K9" s="35">
        <v>0.38015206082432967</v>
      </c>
      <c r="L9" s="36">
        <v>0.36785512167515561</v>
      </c>
      <c r="M9" s="35">
        <v>0.52093199469596541</v>
      </c>
      <c r="N9" s="36">
        <v>0.68610634648370483</v>
      </c>
      <c r="O9" s="37"/>
      <c r="P9" s="374">
        <v>0.40737148399612028</v>
      </c>
      <c r="Q9" s="375">
        <v>0.37004405286343611</v>
      </c>
      <c r="R9" s="374">
        <v>0.36657502291093896</v>
      </c>
      <c r="S9" s="376">
        <v>0.35985605757696937</v>
      </c>
      <c r="T9" s="377">
        <v>0.27729280065728668</v>
      </c>
      <c r="U9" s="376">
        <v>0.50203656341763758</v>
      </c>
      <c r="V9" s="377">
        <v>0.3757693553611921</v>
      </c>
      <c r="W9" s="378">
        <v>0.84278768233387369</v>
      </c>
      <c r="X9" s="379">
        <v>0.42052799626197351</v>
      </c>
      <c r="Y9" s="380">
        <v>0.32221379833206981</v>
      </c>
      <c r="AA9" s="65" t="s">
        <v>33</v>
      </c>
      <c r="AB9" s="66">
        <v>16.980599999999999</v>
      </c>
      <c r="AC9" s="390">
        <v>0.11743877238132332</v>
      </c>
      <c r="AD9" s="217">
        <f>SUM(R102:R104)</f>
        <v>6.3470000000000004</v>
      </c>
      <c r="AE9" s="217">
        <f>SUM(R105:R108)</f>
        <v>8.2335999999999991</v>
      </c>
      <c r="AF9" s="485">
        <v>5.7997999999999958</v>
      </c>
      <c r="AG9" s="213">
        <f t="shared" si="0"/>
        <v>0.18830519480519459</v>
      </c>
      <c r="AH9" s="88">
        <f t="shared" si="1"/>
        <v>5.0778449889732853</v>
      </c>
      <c r="AI9" s="88">
        <f t="shared" si="2"/>
        <v>0.53364981622151375</v>
      </c>
      <c r="AJ9" s="85">
        <f>SUM(N34:N46)</f>
        <v>3.2467532467532454</v>
      </c>
      <c r="AK9" s="85">
        <f>SUM(N14:N33)</f>
        <v>87.552070570938469</v>
      </c>
      <c r="AL9" s="85">
        <v>9.2011761823082541</v>
      </c>
    </row>
    <row r="10" spans="2:53" ht="15">
      <c r="B10" s="28">
        <v>1.19</v>
      </c>
      <c r="C10" s="363">
        <v>0.33117058664503923</v>
      </c>
      <c r="D10" s="364">
        <v>0.33164699269252385</v>
      </c>
      <c r="E10" s="363">
        <v>0.40734514418724954</v>
      </c>
      <c r="F10" s="364">
        <v>0.41650889814464215</v>
      </c>
      <c r="G10" s="31">
        <v>0.40013337779259756</v>
      </c>
      <c r="H10" s="32">
        <v>0.4329004329004329</v>
      </c>
      <c r="I10" s="33">
        <v>0.68493150684931481</v>
      </c>
      <c r="J10" s="34">
        <v>0.44539353264185483</v>
      </c>
      <c r="K10" s="35">
        <v>0.5268774176337202</v>
      </c>
      <c r="L10" s="36">
        <v>0.50226372382569329</v>
      </c>
      <c r="M10" s="35">
        <v>0.71983330176169757</v>
      </c>
      <c r="N10" s="36">
        <v>0.95564812545944589</v>
      </c>
      <c r="O10" s="37"/>
      <c r="P10" s="374">
        <v>0.55286129970902032</v>
      </c>
      <c r="Q10" s="375">
        <v>0.50220264317180607</v>
      </c>
      <c r="R10" s="374">
        <v>0.50820628176289262</v>
      </c>
      <c r="S10" s="376">
        <v>0.50379848060775712</v>
      </c>
      <c r="T10" s="377">
        <v>0.36972373420971549</v>
      </c>
      <c r="U10" s="376">
        <v>0.69148432319787823</v>
      </c>
      <c r="V10" s="377">
        <v>0.51830255911888579</v>
      </c>
      <c r="W10" s="378">
        <v>1.1507293354943273</v>
      </c>
      <c r="X10" s="379">
        <v>0.58406666147496322</v>
      </c>
      <c r="Y10" s="380">
        <v>0.44541319181197886</v>
      </c>
      <c r="AA10" s="67" t="s">
        <v>35</v>
      </c>
      <c r="AB10" s="68">
        <v>15.056900000000001</v>
      </c>
      <c r="AC10" s="226">
        <v>-4.5718099286610456E-2</v>
      </c>
      <c r="AD10" s="217">
        <f>SUM(R117:R119)</f>
        <v>6.3075000000000001</v>
      </c>
      <c r="AE10" s="217">
        <f>SUM(R120:R123)</f>
        <v>6.8244000000000007</v>
      </c>
      <c r="AF10" s="486">
        <v>4.7938000000000009</v>
      </c>
      <c r="AG10" s="213">
        <f t="shared" si="0"/>
        <v>1.0619606931600436</v>
      </c>
      <c r="AH10" s="88">
        <f t="shared" si="1"/>
        <v>3.4966024327251528</v>
      </c>
      <c r="AI10" s="88">
        <f t="shared" si="2"/>
        <v>0.23523687411480473</v>
      </c>
      <c r="AJ10" s="85">
        <f>SUM(R34:R46)</f>
        <v>22.152795134549695</v>
      </c>
      <c r="AK10" s="85">
        <f>SUM(R14:R33)</f>
        <v>72.940098308756149</v>
      </c>
      <c r="AL10" s="85">
        <v>4.9071065566941607</v>
      </c>
    </row>
    <row r="11" spans="2:53" ht="15">
      <c r="B11" s="28">
        <v>1.4</v>
      </c>
      <c r="C11" s="363">
        <v>0.47310083806434178</v>
      </c>
      <c r="D11" s="364">
        <v>0.47779651489600883</v>
      </c>
      <c r="E11" s="363">
        <v>0.60131902237165413</v>
      </c>
      <c r="F11" s="364">
        <v>0.60583112457402488</v>
      </c>
      <c r="G11" s="31">
        <v>0.56685561853951327</v>
      </c>
      <c r="H11" s="32">
        <v>0.62027524714091875</v>
      </c>
      <c r="I11" s="33">
        <v>0.99161725618482888</v>
      </c>
      <c r="J11" s="34">
        <v>0.63453325198291655</v>
      </c>
      <c r="K11" s="35">
        <v>0.76697345604908618</v>
      </c>
      <c r="L11" s="36">
        <v>0.72863610639501974</v>
      </c>
      <c r="M11" s="35">
        <v>1.0418639893919308</v>
      </c>
      <c r="N11" s="36">
        <v>1.3844645920117611</v>
      </c>
      <c r="O11" s="37"/>
      <c r="P11" s="374">
        <v>0.79534432589718729</v>
      </c>
      <c r="Q11" s="375">
        <v>0.72246696035242286</v>
      </c>
      <c r="R11" s="374">
        <v>0.72481879530117477</v>
      </c>
      <c r="S11" s="376">
        <v>0.72770891643342694</v>
      </c>
      <c r="T11" s="377">
        <v>0.53404539385847805</v>
      </c>
      <c r="U11" s="376">
        <v>1.0135455148242873</v>
      </c>
      <c r="V11" s="377">
        <v>0.7450599287333981</v>
      </c>
      <c r="W11" s="378">
        <v>1.6693679092382496</v>
      </c>
      <c r="X11" s="379">
        <v>0.84884354801027984</v>
      </c>
      <c r="Y11" s="380">
        <v>0.63495072024260824</v>
      </c>
      <c r="AA11" s="69" t="s">
        <v>36</v>
      </c>
      <c r="AB11" s="62">
        <v>12.7844</v>
      </c>
      <c r="AC11" s="389">
        <v>-0.11251612892623995</v>
      </c>
      <c r="AD11" s="217">
        <f>SUM(C132:C134)</f>
        <v>3.1258999999999997</v>
      </c>
      <c r="AE11" s="217">
        <f>SUM(C135:C138)</f>
        <v>7.5085999999999995</v>
      </c>
      <c r="AF11" s="487">
        <v>5.7195999999999998</v>
      </c>
      <c r="AG11" s="213">
        <f t="shared" si="0"/>
        <v>1.1471216953218717</v>
      </c>
      <c r="AH11" s="88">
        <f t="shared" si="1"/>
        <v>4.2943881967213136</v>
      </c>
      <c r="AI11" s="88">
        <f t="shared" si="2"/>
        <v>0.27809010795681738</v>
      </c>
      <c r="AJ11" s="85">
        <f>SUM(S34:S46)</f>
        <v>20.055977608956425</v>
      </c>
      <c r="AK11" s="85">
        <f>SUM(S14:S33)</f>
        <v>75.081967213114794</v>
      </c>
      <c r="AL11" s="85">
        <v>4.8620551779288306</v>
      </c>
    </row>
    <row r="12" spans="2:53" ht="15">
      <c r="B12" s="28">
        <v>1.65</v>
      </c>
      <c r="C12" s="363">
        <v>0.57447958907812935</v>
      </c>
      <c r="D12" s="364">
        <v>0.59021922428330509</v>
      </c>
      <c r="E12" s="363">
        <v>0.75649812491917767</v>
      </c>
      <c r="F12" s="364">
        <v>0.75097816483655155</v>
      </c>
      <c r="G12" s="31">
        <v>0.69189729909969999</v>
      </c>
      <c r="H12" s="32">
        <v>0.76888285843509707</v>
      </c>
      <c r="I12" s="33">
        <v>1.2267429973420563</v>
      </c>
      <c r="J12" s="34">
        <v>0.77486272117144617</v>
      </c>
      <c r="K12" s="35">
        <v>0.95371481926103774</v>
      </c>
      <c r="L12" s="36">
        <v>0.90548953027730605</v>
      </c>
      <c r="M12" s="35">
        <v>1.2881227505209325</v>
      </c>
      <c r="N12" s="36">
        <v>1.7275177652536136</v>
      </c>
      <c r="O12" s="37"/>
      <c r="P12" s="374">
        <v>0.96993210475266745</v>
      </c>
      <c r="Q12" s="375">
        <v>0.8722466960352423</v>
      </c>
      <c r="R12" s="374">
        <v>0.89144380571523807</v>
      </c>
      <c r="S12" s="376">
        <v>0.90363854458216741</v>
      </c>
      <c r="T12" s="377">
        <v>0.64701653486700228</v>
      </c>
      <c r="U12" s="376">
        <v>1.250355214549588</v>
      </c>
      <c r="V12" s="377">
        <v>0.92646582442500802</v>
      </c>
      <c r="W12" s="378">
        <v>2.0745542949756888</v>
      </c>
      <c r="X12" s="379">
        <v>1.0513199906549338</v>
      </c>
      <c r="Y12" s="380">
        <v>0.76762699014404867</v>
      </c>
      <c r="AA12" s="69" t="s">
        <v>37</v>
      </c>
      <c r="AB12" s="62">
        <v>12.443300000000001</v>
      </c>
      <c r="AC12" s="389">
        <v>-0.11251612892623995</v>
      </c>
      <c r="AD12" s="217">
        <f>SUM(R132:R134)</f>
        <v>1.2892000000000001</v>
      </c>
      <c r="AE12" s="217">
        <f>SUM(R135:R138)</f>
        <v>8.2502999999999993</v>
      </c>
      <c r="AF12" s="487">
        <v>7.186300000000001</v>
      </c>
      <c r="AG12" s="213">
        <f t="shared" si="0"/>
        <v>1.2975845869776486</v>
      </c>
      <c r="AH12" s="88">
        <f t="shared" si="1"/>
        <v>5.5288184321347602</v>
      </c>
      <c r="AI12" s="88">
        <f t="shared" si="2"/>
        <v>0.3598969808875932</v>
      </c>
      <c r="AJ12" s="85">
        <f>SUM(V34:V46)</f>
        <v>18.056365403304181</v>
      </c>
      <c r="AK12" s="85">
        <f>SUM(V14:V33)</f>
        <v>76.935536119209601</v>
      </c>
      <c r="AL12" s="85">
        <v>5.0080984774862323</v>
      </c>
    </row>
    <row r="13" spans="2:53" ht="15.75" thickBot="1">
      <c r="B13" s="42">
        <v>1.95</v>
      </c>
      <c r="C13" s="365">
        <v>0.64882400648824012</v>
      </c>
      <c r="D13" s="366">
        <v>0.6913996627318717</v>
      </c>
      <c r="E13" s="365">
        <v>0.8858140437087807</v>
      </c>
      <c r="F13" s="366">
        <v>0.87719298245614008</v>
      </c>
      <c r="G13" s="45">
        <v>0.79193064354784948</v>
      </c>
      <c r="H13" s="46">
        <v>0.88518446727401945</v>
      </c>
      <c r="I13" s="47">
        <v>1.4209773052545485</v>
      </c>
      <c r="J13" s="48">
        <v>0.88468578401464315</v>
      </c>
      <c r="K13" s="49">
        <v>1.1004401760704281</v>
      </c>
      <c r="L13" s="50">
        <v>1.0469722693831351</v>
      </c>
      <c r="M13" s="49">
        <v>1.4870240575866647</v>
      </c>
      <c r="N13" s="50">
        <v>1.9970595442293546</v>
      </c>
      <c r="O13" s="51"/>
      <c r="P13" s="381">
        <v>1.0960232783705142</v>
      </c>
      <c r="Q13" s="382">
        <v>0.99559471365638763</v>
      </c>
      <c r="R13" s="381">
        <v>1.0080813130050821</v>
      </c>
      <c r="S13" s="383">
        <v>1.0395841663334671</v>
      </c>
      <c r="T13" s="384">
        <v>0.72917736469138339</v>
      </c>
      <c r="U13" s="383">
        <v>1.4587477503078528</v>
      </c>
      <c r="V13" s="384">
        <v>1.0625202461937155</v>
      </c>
      <c r="W13" s="385">
        <v>2.3987034035656403</v>
      </c>
      <c r="X13" s="386">
        <v>1.2148586558679235</v>
      </c>
      <c r="Y13" s="387">
        <v>0.87187263078089483</v>
      </c>
      <c r="AA13" s="70" t="s">
        <v>38</v>
      </c>
      <c r="AB13" s="71">
        <v>12.441000000000001</v>
      </c>
      <c r="AC13" s="391">
        <v>-4.9570413884485784E-2</v>
      </c>
      <c r="AD13" s="217">
        <f>SUM(C147:C149)</f>
        <v>0.41239999999999999</v>
      </c>
      <c r="AE13" s="217">
        <f>SUM(C150:C153)</f>
        <v>9.6692</v>
      </c>
      <c r="AF13" s="488">
        <v>7.9821999999999989</v>
      </c>
      <c r="AG13" s="213">
        <f t="shared" si="0"/>
        <v>0.16300764991896269</v>
      </c>
      <c r="AH13" s="88">
        <f t="shared" si="1"/>
        <v>6.9407622366288502</v>
      </c>
      <c r="AI13" s="88">
        <f t="shared" si="2"/>
        <v>0.8784301134521878</v>
      </c>
      <c r="AJ13" s="85">
        <f>SUM(W34:W46)</f>
        <v>2.0421393841166937</v>
      </c>
      <c r="AK13" s="85">
        <f>SUM(W14:W33)</f>
        <v>86.952998379254481</v>
      </c>
      <c r="AL13" s="85">
        <v>11.004862236628849</v>
      </c>
    </row>
    <row r="14" spans="2:53" ht="15">
      <c r="B14" s="28">
        <v>2.2999999999999998</v>
      </c>
      <c r="C14" s="363">
        <v>0.71640984049743184</v>
      </c>
      <c r="D14" s="364">
        <v>0.77571669477234384</v>
      </c>
      <c r="E14" s="363">
        <v>1.0151299624983838</v>
      </c>
      <c r="F14" s="364">
        <v>0.99078631831376984</v>
      </c>
      <c r="G14" s="31">
        <v>0.87529176392130725</v>
      </c>
      <c r="H14" s="32">
        <v>0.99502487562189057</v>
      </c>
      <c r="I14" s="33">
        <v>1.6152116131670409</v>
      </c>
      <c r="J14" s="34">
        <v>0.98230628431970735</v>
      </c>
      <c r="K14" s="35">
        <v>1.2404961984793919</v>
      </c>
      <c r="L14" s="36">
        <v>1.188455008488964</v>
      </c>
      <c r="M14" s="35">
        <v>1.6764538738397432</v>
      </c>
      <c r="N14" s="36">
        <v>2.2543494241607438</v>
      </c>
      <c r="O14" s="37"/>
      <c r="P14" s="374">
        <v>1.2124151309408342</v>
      </c>
      <c r="Q14" s="375">
        <v>1.1013215859030838</v>
      </c>
      <c r="R14" s="374">
        <v>1.1163875697742232</v>
      </c>
      <c r="S14" s="376">
        <v>1.1675329868052782</v>
      </c>
      <c r="T14" s="377">
        <v>0.82160829824381232</v>
      </c>
      <c r="U14" s="376">
        <v>1.6576678980771051</v>
      </c>
      <c r="V14" s="377">
        <v>1.1985746679624232</v>
      </c>
      <c r="W14" s="378">
        <v>2.706645056726094</v>
      </c>
      <c r="X14" s="379">
        <v>1.3706097655945801</v>
      </c>
      <c r="Y14" s="380">
        <v>0.96664139499620938</v>
      </c>
      <c r="AA14" s="70" t="s">
        <v>39</v>
      </c>
      <c r="AB14" s="71">
        <v>13.622999999999999</v>
      </c>
      <c r="AC14" s="391">
        <v>-4.9570413884485784E-2</v>
      </c>
      <c r="AD14" s="217">
        <f>SUM(M147:M149)</f>
        <v>2.1473999999999998</v>
      </c>
      <c r="AE14" s="217">
        <f>SUM(M150:M153)</f>
        <v>9.2515999999999998</v>
      </c>
      <c r="AF14" s="489">
        <v>6.5748000000000006</v>
      </c>
      <c r="AG14" s="213">
        <f t="shared" si="0"/>
        <v>2.2325159590598944</v>
      </c>
      <c r="AH14" s="88">
        <f t="shared" si="1"/>
        <v>4.0606493176648994</v>
      </c>
      <c r="AI14" s="88">
        <f t="shared" si="2"/>
        <v>0.28163472327520855</v>
      </c>
      <c r="AJ14" s="85">
        <f>SUM(Y34:Y46)</f>
        <v>33.955648218347235</v>
      </c>
      <c r="AK14" s="85">
        <f>SUM(Y14:Y33)</f>
        <v>61.760803639120567</v>
      </c>
      <c r="AL14" s="85">
        <v>4.2835481425322222</v>
      </c>
    </row>
    <row r="15" spans="2:53" ht="15">
      <c r="B15" s="28">
        <v>2.72</v>
      </c>
      <c r="C15" s="363">
        <v>0.7704785077047851</v>
      </c>
      <c r="D15" s="364">
        <v>0.83754918493535668</v>
      </c>
      <c r="E15" s="363">
        <v>1.1121169015905861</v>
      </c>
      <c r="F15" s="364">
        <v>1.0791366906474817</v>
      </c>
      <c r="G15" s="31">
        <v>0.94198066022007343</v>
      </c>
      <c r="H15" s="32">
        <v>1.0854816824966078</v>
      </c>
      <c r="I15" s="33">
        <v>1.7787773461459817</v>
      </c>
      <c r="J15" s="34">
        <v>1.0616229408175719</v>
      </c>
      <c r="K15" s="35">
        <v>1.3405362144857942</v>
      </c>
      <c r="L15" s="36">
        <v>1.2945670628183361</v>
      </c>
      <c r="M15" s="35">
        <v>1.8374692176548597</v>
      </c>
      <c r="N15" s="36">
        <v>2.4626317079147255</v>
      </c>
      <c r="O15" s="37"/>
      <c r="P15" s="374">
        <v>1.2997090203685744</v>
      </c>
      <c r="Q15" s="375">
        <v>1.1718061674008811</v>
      </c>
      <c r="R15" s="374">
        <v>1.1913688244605516</v>
      </c>
      <c r="S15" s="376">
        <v>1.2634946021591369</v>
      </c>
      <c r="T15" s="377">
        <v>0.87295881688405053</v>
      </c>
      <c r="U15" s="376">
        <v>1.8281708818793219</v>
      </c>
      <c r="V15" s="377">
        <v>1.3022351797862002</v>
      </c>
      <c r="W15" s="378">
        <v>2.9659643435980549</v>
      </c>
      <c r="X15" s="379">
        <v>1.4952106533759055</v>
      </c>
      <c r="Y15" s="380">
        <v>1.0235026535253984</v>
      </c>
      <c r="AG15" s="436" t="s">
        <v>56</v>
      </c>
      <c r="AH15" s="436" t="s">
        <v>57</v>
      </c>
      <c r="AI15" s="436" t="s">
        <v>52</v>
      </c>
      <c r="AJ15" s="436" t="s">
        <v>56</v>
      </c>
      <c r="AK15" s="436" t="s">
        <v>57</v>
      </c>
      <c r="AL15" s="436" t="s">
        <v>52</v>
      </c>
    </row>
    <row r="16" spans="2:53" ht="15">
      <c r="B16" s="28">
        <v>3.2</v>
      </c>
      <c r="C16" s="363">
        <v>0.81778859151121941</v>
      </c>
      <c r="D16" s="364">
        <v>0.89376053962900492</v>
      </c>
      <c r="E16" s="363">
        <v>1.196172248803828</v>
      </c>
      <c r="F16" s="364">
        <v>1.154865581219235</v>
      </c>
      <c r="G16" s="31">
        <v>1.000333444481494</v>
      </c>
      <c r="H16" s="32">
        <v>1.1630160883892227</v>
      </c>
      <c r="I16" s="33">
        <v>1.9321202208137389</v>
      </c>
      <c r="J16" s="34">
        <v>1.122635753508237</v>
      </c>
      <c r="K16" s="35">
        <v>1.43390689609177</v>
      </c>
      <c r="L16" s="36">
        <v>1.3794567062818335</v>
      </c>
      <c r="M16" s="35">
        <v>1.9890130706573221</v>
      </c>
      <c r="N16" s="36">
        <v>2.646410193580004</v>
      </c>
      <c r="O16" s="37"/>
      <c r="P16" s="374">
        <v>1.3676042677012608</v>
      </c>
      <c r="Q16" s="375">
        <v>1.2334801762114536</v>
      </c>
      <c r="R16" s="374">
        <v>1.2580188286261769</v>
      </c>
      <c r="S16" s="376">
        <v>1.351459416233507</v>
      </c>
      <c r="T16" s="377">
        <v>0.92430933552428896</v>
      </c>
      <c r="U16" s="376">
        <v>1.9797290897035142</v>
      </c>
      <c r="V16" s="377">
        <v>1.3929381276320052</v>
      </c>
      <c r="W16" s="378">
        <v>3.1766612641815231</v>
      </c>
      <c r="X16" s="379">
        <v>1.5886613192118999</v>
      </c>
      <c r="Y16" s="380">
        <v>1.0708870356330553</v>
      </c>
      <c r="AB16" s="433" t="s">
        <v>40</v>
      </c>
      <c r="AC16" s="435"/>
      <c r="AD16" s="437" t="s">
        <v>58</v>
      </c>
      <c r="AE16" s="437"/>
      <c r="AF16" s="429" t="s">
        <v>104</v>
      </c>
      <c r="AG16" s="436"/>
      <c r="AH16" s="436"/>
      <c r="AI16" s="436"/>
      <c r="AJ16" s="436"/>
      <c r="AK16" s="436"/>
      <c r="AL16" s="436"/>
    </row>
    <row r="17" spans="2:40" ht="14.45" customHeight="1">
      <c r="B17" s="28">
        <v>3.78</v>
      </c>
      <c r="C17" s="363">
        <v>0.88537442552041112</v>
      </c>
      <c r="D17" s="364">
        <v>0.96121416526138248</v>
      </c>
      <c r="E17" s="363">
        <v>1.2996249838355103</v>
      </c>
      <c r="F17" s="364">
        <v>1.2495266944339263</v>
      </c>
      <c r="G17" s="31">
        <v>1.0670223407802604</v>
      </c>
      <c r="H17" s="32">
        <v>1.2599340957549912</v>
      </c>
      <c r="I17" s="33">
        <v>2.146800245348599</v>
      </c>
      <c r="J17" s="34">
        <v>1.2019524100061014</v>
      </c>
      <c r="K17" s="35">
        <v>1.5472855808990262</v>
      </c>
      <c r="L17" s="36">
        <v>1.4855687606112054</v>
      </c>
      <c r="M17" s="35">
        <v>2.1784428869104007</v>
      </c>
      <c r="N17" s="36">
        <v>2.8914481744670413</v>
      </c>
      <c r="O17" s="37"/>
      <c r="P17" s="374">
        <v>1.4645974781765276</v>
      </c>
      <c r="Q17" s="375">
        <v>1.3127753303964758</v>
      </c>
      <c r="R17" s="374">
        <v>1.3413313338332087</v>
      </c>
      <c r="S17" s="376">
        <v>1.4554178328668539</v>
      </c>
      <c r="T17" s="377">
        <v>0.97565985416452705</v>
      </c>
      <c r="U17" s="376">
        <v>2.188121625461779</v>
      </c>
      <c r="V17" s="377">
        <v>1.5030774214447684</v>
      </c>
      <c r="W17" s="378">
        <v>3.4683954619124795</v>
      </c>
      <c r="X17" s="379">
        <v>1.6976870960205597</v>
      </c>
      <c r="Y17" s="380">
        <v>1.1277482941622443</v>
      </c>
      <c r="AA17" s="56"/>
      <c r="AB17" s="57" t="s">
        <v>26</v>
      </c>
      <c r="AC17" s="58" t="s">
        <v>27</v>
      </c>
      <c r="AD17" s="57" t="s">
        <v>59</v>
      </c>
      <c r="AE17" s="57" t="s">
        <v>60</v>
      </c>
      <c r="AF17" s="57" t="s">
        <v>105</v>
      </c>
      <c r="AG17" s="57" t="s">
        <v>60</v>
      </c>
      <c r="AH17" s="57" t="s">
        <v>61</v>
      </c>
      <c r="AI17" s="57" t="s">
        <v>62</v>
      </c>
      <c r="AJ17" s="57" t="s">
        <v>53</v>
      </c>
      <c r="AK17" s="57" t="s">
        <v>54</v>
      </c>
      <c r="AL17" s="57" t="s">
        <v>55</v>
      </c>
    </row>
    <row r="18" spans="2:40" ht="15">
      <c r="B18" s="28">
        <v>4.46</v>
      </c>
      <c r="C18" s="363">
        <v>0.9799945931332793</v>
      </c>
      <c r="D18" s="364">
        <v>1.0511523327712196</v>
      </c>
      <c r="E18" s="363">
        <v>1.448338290443554</v>
      </c>
      <c r="F18" s="364">
        <v>1.3757415120535148</v>
      </c>
      <c r="G18" s="31">
        <v>1.1670556852284095</v>
      </c>
      <c r="H18" s="32">
        <v>1.3891581055760158</v>
      </c>
      <c r="I18" s="33">
        <v>2.4432631363729289</v>
      </c>
      <c r="J18" s="34">
        <v>1.3178767541183651</v>
      </c>
      <c r="K18" s="35">
        <v>1.7006802721088434</v>
      </c>
      <c r="L18" s="36">
        <v>1.6199773627617431</v>
      </c>
      <c r="M18" s="35">
        <v>2.4625876112900178</v>
      </c>
      <c r="N18" s="36">
        <v>3.2467532467532449</v>
      </c>
      <c r="O18" s="37"/>
      <c r="P18" s="374">
        <v>1.5906886517943746</v>
      </c>
      <c r="Q18" s="375">
        <v>1.436123348017621</v>
      </c>
      <c r="R18" s="374">
        <v>1.4663000916437559</v>
      </c>
      <c r="S18" s="376">
        <v>1.6073570571771296</v>
      </c>
      <c r="T18" s="377">
        <v>1.0475505802608607</v>
      </c>
      <c r="U18" s="376">
        <v>2.481765653121152</v>
      </c>
      <c r="V18" s="377">
        <v>1.6520894071914478</v>
      </c>
      <c r="W18" s="378">
        <v>3.8573743922204211</v>
      </c>
      <c r="X18" s="379">
        <v>1.8534382057472165</v>
      </c>
      <c r="Y18" s="380">
        <v>1.2035633055344961</v>
      </c>
      <c r="AA18" s="59" t="s">
        <v>41</v>
      </c>
      <c r="AB18" s="60">
        <v>12.6114</v>
      </c>
      <c r="AC18" s="388">
        <v>-0.10058679002726996</v>
      </c>
      <c r="AD18" s="216">
        <f>SUM(H57:H59)</f>
        <v>0.98799999999999999</v>
      </c>
      <c r="AE18" s="216">
        <f>SUM(H60:H63)</f>
        <v>8.8132999999999999</v>
      </c>
      <c r="AF18" s="483">
        <v>7.254999999999999</v>
      </c>
      <c r="AG18" s="88">
        <f>AJ18*AF18/100</f>
        <v>2.6834120292299035</v>
      </c>
      <c r="AH18" s="88">
        <f>AF18*AK18/100</f>
        <v>4.3317937043282733</v>
      </c>
      <c r="AI18" s="88">
        <f>AF18*AL18/100</f>
        <v>0.23979426644182111</v>
      </c>
      <c r="AJ18" s="85">
        <f>SUM(D34:D46)</f>
        <v>36.987071388420453</v>
      </c>
      <c r="AK18" s="85">
        <f>SUM(D14:D33)</f>
        <v>59.707700955593019</v>
      </c>
      <c r="AL18" s="85">
        <v>3.3052276559865081</v>
      </c>
    </row>
    <row r="19" spans="2:40" ht="15">
      <c r="B19" s="28">
        <v>5.27</v>
      </c>
      <c r="C19" s="363">
        <v>1.0881319275479862</v>
      </c>
      <c r="D19" s="364">
        <v>1.1523327712197862</v>
      </c>
      <c r="E19" s="363">
        <v>1.6099831889305578</v>
      </c>
      <c r="F19" s="364">
        <v>1.5145778114350621</v>
      </c>
      <c r="G19" s="31">
        <v>1.2754251417139049</v>
      </c>
      <c r="H19" s="32">
        <v>1.5313045163791432</v>
      </c>
      <c r="I19" s="33">
        <v>2.811286035575546</v>
      </c>
      <c r="J19" s="34">
        <v>1.452104942037828</v>
      </c>
      <c r="K19" s="35">
        <v>1.8807523009203679</v>
      </c>
      <c r="L19" s="36">
        <v>1.7756083757781549</v>
      </c>
      <c r="M19" s="35">
        <v>2.7940897897329053</v>
      </c>
      <c r="N19" s="36">
        <v>3.6633178142612093</v>
      </c>
      <c r="O19" s="37"/>
      <c r="P19" s="374">
        <v>1.7361784675072747</v>
      </c>
      <c r="Q19" s="375">
        <v>1.5594713656387666</v>
      </c>
      <c r="R19" s="374">
        <v>1.5996000999750064</v>
      </c>
      <c r="S19" s="376">
        <v>1.767293082766894</v>
      </c>
      <c r="T19" s="377">
        <v>1.1297114100852421</v>
      </c>
      <c r="U19" s="376">
        <v>2.8417163967036094</v>
      </c>
      <c r="V19" s="377">
        <v>1.8140589569160999</v>
      </c>
      <c r="W19" s="378">
        <v>4.3111831442463533</v>
      </c>
      <c r="X19" s="379">
        <v>2.0169768709602058</v>
      </c>
      <c r="Y19" s="380">
        <v>1.2888551933282792</v>
      </c>
      <c r="AA19" s="59" t="s">
        <v>42</v>
      </c>
      <c r="AB19" s="60">
        <v>16.5716</v>
      </c>
      <c r="AC19" s="388">
        <v>-0.10058679002726996</v>
      </c>
      <c r="AD19" s="216">
        <f>SUM(M57:M59)</f>
        <v>1.8402000000000001</v>
      </c>
      <c r="AE19" s="216">
        <f>SUM(M60:M63)</f>
        <v>11.34998</v>
      </c>
      <c r="AF19" s="88">
        <v>8.9556000000000004</v>
      </c>
      <c r="AG19" s="88">
        <f t="shared" ref="AG19:AG28" si="3">AJ19*AF19/100</f>
        <v>2.1372765808871073</v>
      </c>
      <c r="AH19" s="88">
        <f t="shared" ref="AH19:AH28" si="4">AF19*AK19/100</f>
        <v>6.4575747575326545</v>
      </c>
      <c r="AI19" s="88">
        <f t="shared" ref="AI19:AI28" si="5">AF19*AL19/100</f>
        <v>0.3607486615802406</v>
      </c>
      <c r="AJ19" s="85">
        <f>SUM(E34:E46)</f>
        <v>23.865252812621236</v>
      </c>
      <c r="AK19" s="85">
        <f>SUM(E14:E33)</f>
        <v>72.106556317082649</v>
      </c>
      <c r="AL19" s="85">
        <v>4.0281908702961342</v>
      </c>
    </row>
    <row r="20" spans="2:40" ht="15">
      <c r="B20" s="28">
        <v>6.21</v>
      </c>
      <c r="C20" s="363">
        <v>1.2165450121654504</v>
      </c>
      <c r="D20" s="364">
        <v>1.2759977515458119</v>
      </c>
      <c r="E20" s="363">
        <v>1.7910254752360018</v>
      </c>
      <c r="F20" s="364">
        <v>1.6786570743405271</v>
      </c>
      <c r="G20" s="31">
        <v>1.4004668222740915</v>
      </c>
      <c r="H20" s="32">
        <v>1.6992957291464752</v>
      </c>
      <c r="I20" s="33">
        <v>3.2508689429564495</v>
      </c>
      <c r="J20" s="34">
        <v>1.6107382550335572</v>
      </c>
      <c r="K20" s="35">
        <v>2.080832332933173</v>
      </c>
      <c r="L20" s="36">
        <v>1.9595359366157326</v>
      </c>
      <c r="M20" s="35">
        <v>3.182420913051716</v>
      </c>
      <c r="N20" s="36">
        <v>4.1533937760352835</v>
      </c>
      <c r="O20" s="37"/>
      <c r="P20" s="374">
        <v>1.9107662463627546</v>
      </c>
      <c r="Q20" s="375">
        <v>1.7180616740088104</v>
      </c>
      <c r="R20" s="374">
        <v>1.7745563609097725</v>
      </c>
      <c r="S20" s="376">
        <v>1.9512195121951226</v>
      </c>
      <c r="T20" s="377">
        <v>1.2324124473657185</v>
      </c>
      <c r="U20" s="376">
        <v>3.2869186321871746</v>
      </c>
      <c r="V20" s="377">
        <v>2.0084224165856819</v>
      </c>
      <c r="W20" s="378">
        <v>4.764991896272285</v>
      </c>
      <c r="X20" s="379">
        <v>2.21945331360486</v>
      </c>
      <c r="Y20" s="380">
        <v>1.4025777103866568</v>
      </c>
      <c r="AA20" s="61" t="s">
        <v>43</v>
      </c>
      <c r="AB20" s="62">
        <v>15.135</v>
      </c>
      <c r="AC20" s="482">
        <v>-0.3029856615539851</v>
      </c>
      <c r="AD20" s="216">
        <f>SUM(H72:H74)</f>
        <v>6.3091999999999997</v>
      </c>
      <c r="AE20" s="216">
        <f>SUM(H75:H78)</f>
        <v>6.6124999999999998</v>
      </c>
      <c r="AF20" s="484">
        <v>5.5904000000000025</v>
      </c>
      <c r="AG20" s="88">
        <f t="shared" si="3"/>
        <v>1.3819777993151134</v>
      </c>
      <c r="AH20" s="88">
        <f t="shared" si="4"/>
        <v>3.9736376817212653</v>
      </c>
      <c r="AI20" s="88">
        <f t="shared" si="5"/>
        <v>0.23478451896362351</v>
      </c>
      <c r="AJ20" s="85">
        <f>SUM(H34:H46)</f>
        <v>24.720553078762034</v>
      </c>
      <c r="AK20" s="85">
        <f>SUM(H14:H33)</f>
        <v>71.079666602054658</v>
      </c>
      <c r="AL20" s="85">
        <v>4.1997803191833034</v>
      </c>
    </row>
    <row r="21" spans="2:40" ht="15">
      <c r="B21" s="28">
        <v>7.33</v>
      </c>
      <c r="C21" s="363">
        <v>1.365233846985672</v>
      </c>
      <c r="D21" s="364">
        <v>1.4165261382799323</v>
      </c>
      <c r="E21" s="363">
        <v>1.9849993534204062</v>
      </c>
      <c r="F21" s="364">
        <v>1.8742900416508896</v>
      </c>
      <c r="G21" s="31">
        <v>1.5505168389463158</v>
      </c>
      <c r="H21" s="32">
        <v>1.8802093428959099</v>
      </c>
      <c r="I21" s="33">
        <v>3.7211204252709047</v>
      </c>
      <c r="J21" s="34">
        <v>1.8059792556436853</v>
      </c>
      <c r="K21" s="35">
        <v>2.3075897025476859</v>
      </c>
      <c r="L21" s="36">
        <v>2.1717600452744761</v>
      </c>
      <c r="M21" s="35">
        <v>3.6370524720591031</v>
      </c>
      <c r="N21" s="36">
        <v>4.6802254349424137</v>
      </c>
      <c r="O21" s="37"/>
      <c r="P21" s="374">
        <v>2.1338506304558682</v>
      </c>
      <c r="Q21" s="375">
        <v>1.8942731277533038</v>
      </c>
      <c r="R21" s="374">
        <v>1.9661751228859454</v>
      </c>
      <c r="S21" s="376">
        <v>2.1431427429028398</v>
      </c>
      <c r="T21" s="377">
        <v>1.3556536921022904</v>
      </c>
      <c r="U21" s="376">
        <v>3.7889551956048124</v>
      </c>
      <c r="V21" s="377">
        <v>2.2351797862001943</v>
      </c>
      <c r="W21" s="378">
        <v>5.2025931928687195</v>
      </c>
      <c r="X21" s="379">
        <v>2.4608675336811783</v>
      </c>
      <c r="Y21" s="380">
        <v>1.5447308567096287</v>
      </c>
      <c r="AA21" s="63" t="s">
        <v>44</v>
      </c>
      <c r="AB21" s="64">
        <v>4.6359000000000004</v>
      </c>
      <c r="AC21" s="389">
        <v>-0.32001589401318453</v>
      </c>
      <c r="AD21" s="216">
        <f>SUM(C87:C89)</f>
        <v>0.54489999999999994</v>
      </c>
      <c r="AE21" s="216">
        <f>SUM(C90:C93)</f>
        <v>3.1219000000000001</v>
      </c>
      <c r="AF21" s="490">
        <v>2.6214</v>
      </c>
      <c r="AG21" s="88">
        <f t="shared" si="3"/>
        <v>0.22430094050296454</v>
      </c>
      <c r="AH21" s="88">
        <f t="shared" si="4"/>
        <v>2.2229107544469429</v>
      </c>
      <c r="AI21" s="88">
        <f t="shared" si="5"/>
        <v>0.17418830505009195</v>
      </c>
      <c r="AJ21" s="85">
        <f>SUM(I34:I46)</f>
        <v>8.5565324064608426</v>
      </c>
      <c r="AK21" s="85">
        <f>SUM(I14:I33)</f>
        <v>84.798609691269661</v>
      </c>
      <c r="AL21" s="85">
        <v>6.6448579022694725</v>
      </c>
    </row>
    <row r="22" spans="2:40" ht="15">
      <c r="B22" s="28">
        <v>8.65</v>
      </c>
      <c r="C22" s="363">
        <v>1.5341984320086512</v>
      </c>
      <c r="D22" s="364">
        <v>1.5795390668915117</v>
      </c>
      <c r="E22" s="363">
        <v>2.2113022113022116</v>
      </c>
      <c r="F22" s="364">
        <v>2.095165972485169</v>
      </c>
      <c r="G22" s="31">
        <v>1.733911303767923</v>
      </c>
      <c r="H22" s="32">
        <v>2.1128125605737544</v>
      </c>
      <c r="I22" s="33">
        <v>4.2936004906971981</v>
      </c>
      <c r="J22" s="34">
        <v>2.0256253813300797</v>
      </c>
      <c r="K22" s="35">
        <v>2.5610244097639052</v>
      </c>
      <c r="L22" s="36">
        <v>2.4122807017543857</v>
      </c>
      <c r="M22" s="35">
        <v>4.1674559575677232</v>
      </c>
      <c r="N22" s="36">
        <v>5.2560646900269523</v>
      </c>
      <c r="O22" s="37"/>
      <c r="P22" s="374">
        <v>2.405431619786615</v>
      </c>
      <c r="Q22" s="375">
        <v>2.0969162995594712</v>
      </c>
      <c r="R22" s="374">
        <v>2.1911188869449307</v>
      </c>
      <c r="S22" s="376">
        <v>2.3750499800079981</v>
      </c>
      <c r="T22" s="377">
        <v>1.4891650405669099</v>
      </c>
      <c r="U22" s="376">
        <v>4.376243250923558</v>
      </c>
      <c r="V22" s="377">
        <v>2.5072886297376096</v>
      </c>
      <c r="W22" s="378">
        <v>5.6564019448946521</v>
      </c>
      <c r="X22" s="379">
        <v>2.7412195311891603</v>
      </c>
      <c r="Y22" s="380">
        <v>1.7153146322971953</v>
      </c>
      <c r="AA22" s="65" t="s">
        <v>45</v>
      </c>
      <c r="AB22" s="66">
        <v>14.8985</v>
      </c>
      <c r="AC22" s="390">
        <v>0.11743877238132332</v>
      </c>
      <c r="AD22" s="217">
        <f>SUM(H102:H104)</f>
        <v>3.6301000000000001</v>
      </c>
      <c r="AE22" s="217">
        <f>SUM(H105:H108)</f>
        <v>8.4920000000000009</v>
      </c>
      <c r="AF22" s="491">
        <v>7.4188999999999989</v>
      </c>
      <c r="AG22" s="88">
        <f t="shared" si="3"/>
        <v>1.5524268675721558</v>
      </c>
      <c r="AH22" s="88">
        <f t="shared" si="4"/>
        <v>5.50591963073005</v>
      </c>
      <c r="AI22" s="88">
        <f t="shared" si="5"/>
        <v>0.36055350169779277</v>
      </c>
      <c r="AJ22" s="85">
        <f>SUM(L34:L46)</f>
        <v>20.925297113752119</v>
      </c>
      <c r="AK22" s="85">
        <f>SUM(L14:L33)</f>
        <v>74.214770797962643</v>
      </c>
      <c r="AL22" s="85">
        <v>4.8599320882852286</v>
      </c>
    </row>
    <row r="23" spans="2:40" ht="15">
      <c r="B23" s="28">
        <v>10.210000000000001</v>
      </c>
      <c r="C23" s="363">
        <v>1.7437145174371456</v>
      </c>
      <c r="D23" s="364">
        <v>1.7762788083192802</v>
      </c>
      <c r="E23" s="363">
        <v>2.4957972326393385</v>
      </c>
      <c r="F23" s="364">
        <v>2.372838571248264</v>
      </c>
      <c r="G23" s="31">
        <v>1.967322440813605</v>
      </c>
      <c r="H23" s="32">
        <v>2.3906441816889576</v>
      </c>
      <c r="I23" s="33">
        <v>4.9274177059905933</v>
      </c>
      <c r="J23" s="34">
        <v>2.2940817571690055</v>
      </c>
      <c r="K23" s="35">
        <v>2.874483126583967</v>
      </c>
      <c r="L23" s="36">
        <v>2.6952461799660439</v>
      </c>
      <c r="M23" s="35">
        <v>4.7736313695775738</v>
      </c>
      <c r="N23" s="36">
        <v>5.8196520460671382</v>
      </c>
      <c r="O23" s="37"/>
      <c r="P23" s="374">
        <v>2.7546071774975753</v>
      </c>
      <c r="Q23" s="375">
        <v>2.3524229074889864</v>
      </c>
      <c r="R23" s="374">
        <v>2.4993751562109474</v>
      </c>
      <c r="S23" s="376">
        <v>2.6709316273490611</v>
      </c>
      <c r="T23" s="377">
        <v>1.6945671151278627</v>
      </c>
      <c r="U23" s="376">
        <v>5.0582551861324241</v>
      </c>
      <c r="V23" s="377">
        <v>2.8312277291869128</v>
      </c>
      <c r="W23" s="378">
        <v>6.061588330632091</v>
      </c>
      <c r="X23" s="379">
        <v>3.0916595280741381</v>
      </c>
      <c r="Y23" s="380">
        <v>1.9522365428354818</v>
      </c>
      <c r="AA23" s="65" t="s">
        <v>46</v>
      </c>
      <c r="AB23" s="66">
        <v>11.488099999999999</v>
      </c>
      <c r="AC23" s="390">
        <v>0.11743877238132332</v>
      </c>
      <c r="AD23" s="217">
        <f>SUM(M102:M104)</f>
        <v>2.6212</v>
      </c>
      <c r="AE23" s="217">
        <f>SUM(M105:M108)</f>
        <v>5.7622000000000009</v>
      </c>
      <c r="AF23" s="224">
        <v>6.7022999999999993</v>
      </c>
      <c r="AG23" s="88">
        <f t="shared" si="3"/>
        <v>0.39358079181663208</v>
      </c>
      <c r="AH23" s="88">
        <f t="shared" si="4"/>
        <v>5.8395962966470929</v>
      </c>
      <c r="AI23" s="88">
        <f t="shared" si="5"/>
        <v>0.46912291153627583</v>
      </c>
      <c r="AJ23" s="85">
        <f>SUM(M34:M46)</f>
        <v>5.8723243038454278</v>
      </c>
      <c r="AK23" s="85">
        <f>SUM(M14:M33)</f>
        <v>87.128243985603348</v>
      </c>
      <c r="AL23" s="85">
        <v>6.9994317105512422</v>
      </c>
    </row>
    <row r="24" spans="2:40" ht="15">
      <c r="B24" s="28">
        <v>12.05</v>
      </c>
      <c r="C24" s="363">
        <v>2.0140578534739122</v>
      </c>
      <c r="D24" s="364">
        <v>2.0348510399100612</v>
      </c>
      <c r="E24" s="363">
        <v>2.8449502133712667</v>
      </c>
      <c r="F24" s="364">
        <v>2.7073078379401738</v>
      </c>
      <c r="G24" s="31">
        <v>2.2757585861953986</v>
      </c>
      <c r="H24" s="32">
        <v>2.7395490082057243</v>
      </c>
      <c r="I24" s="33">
        <v>5.5919034962175402</v>
      </c>
      <c r="J24" s="34">
        <v>2.6296522269676634</v>
      </c>
      <c r="K24" s="35">
        <v>3.2746431906095772</v>
      </c>
      <c r="L24" s="36">
        <v>3.0772495755517824</v>
      </c>
      <c r="M24" s="35">
        <v>5.4271642356506948</v>
      </c>
      <c r="N24" s="36">
        <v>6.2974761087968609</v>
      </c>
      <c r="O24" s="37"/>
      <c r="P24" s="374">
        <v>3.1910766246362758</v>
      </c>
      <c r="Q24" s="375">
        <v>2.696035242290749</v>
      </c>
      <c r="R24" s="374">
        <v>2.8826126801632928</v>
      </c>
      <c r="S24" s="376">
        <v>3.0467812874850071</v>
      </c>
      <c r="T24" s="377">
        <v>1.9718599157851495</v>
      </c>
      <c r="U24" s="376">
        <v>5.7686842853083267</v>
      </c>
      <c r="V24" s="377">
        <v>3.2588273404599937</v>
      </c>
      <c r="W24" s="378">
        <v>6.3209076175040515</v>
      </c>
      <c r="X24" s="379">
        <v>3.5277626353087772</v>
      </c>
      <c r="Y24" s="380">
        <v>2.2744503411675514</v>
      </c>
      <c r="AA24" s="67" t="s">
        <v>47</v>
      </c>
      <c r="AB24" s="68">
        <v>17.649799999999999</v>
      </c>
      <c r="AC24" s="226">
        <v>-4.5718099286610456E-2</v>
      </c>
      <c r="AD24" s="217">
        <f>SUM(H117:H119)</f>
        <v>3.512</v>
      </c>
      <c r="AE24" s="217">
        <f>SUM(H120:H123)</f>
        <v>11.0939</v>
      </c>
      <c r="AF24" s="225">
        <v>7.2861000000000011</v>
      </c>
      <c r="AG24" s="88">
        <f t="shared" si="3"/>
        <v>1.1808994277400584</v>
      </c>
      <c r="AH24" s="88">
        <f t="shared" si="4"/>
        <v>5.7129808341416108</v>
      </c>
      <c r="AI24" s="88">
        <f t="shared" si="5"/>
        <v>0.39221973811833188</v>
      </c>
      <c r="AJ24" s="85">
        <f>SUM(P34:P46)</f>
        <v>16.207565470417073</v>
      </c>
      <c r="AK24" s="85">
        <f>SUM(P14:P33)</f>
        <v>78.40931134820562</v>
      </c>
      <c r="AL24" s="85">
        <v>5.3831231813773046</v>
      </c>
    </row>
    <row r="25" spans="2:40" ht="15">
      <c r="B25" s="28">
        <v>14.22</v>
      </c>
      <c r="C25" s="363">
        <v>2.4195728575290625</v>
      </c>
      <c r="D25" s="364">
        <v>2.4114671163575037</v>
      </c>
      <c r="E25" s="363">
        <v>3.3622138885296788</v>
      </c>
      <c r="F25" s="364">
        <v>3.1995456266565689</v>
      </c>
      <c r="G25" s="31">
        <v>2.7509169723241085</v>
      </c>
      <c r="H25" s="32">
        <v>3.2564450474898234</v>
      </c>
      <c r="I25" s="33">
        <v>6.4097321611122444</v>
      </c>
      <c r="J25" s="34">
        <v>3.1421598535692499</v>
      </c>
      <c r="K25" s="35">
        <v>3.9015606242496994</v>
      </c>
      <c r="L25" s="36">
        <v>3.671477079796265</v>
      </c>
      <c r="M25" s="35">
        <v>6.251183936351584</v>
      </c>
      <c r="N25" s="36">
        <v>6.7630482724822318</v>
      </c>
      <c r="O25" s="37"/>
      <c r="P25" s="374">
        <v>3.8312318137730359</v>
      </c>
      <c r="Q25" s="375">
        <v>3.251101321585903</v>
      </c>
      <c r="R25" s="374">
        <v>3.4907939681746236</v>
      </c>
      <c r="S25" s="376">
        <v>3.6385445821671345</v>
      </c>
      <c r="T25" s="377">
        <v>2.3929341686351036</v>
      </c>
      <c r="U25" s="376">
        <v>6.6496163682864458</v>
      </c>
      <c r="V25" s="377">
        <v>3.9002267573696145</v>
      </c>
      <c r="W25" s="378">
        <v>6.5478119935170183</v>
      </c>
      <c r="X25" s="379">
        <v>4.1819172961607363</v>
      </c>
      <c r="Y25" s="380">
        <v>2.7482941622441248</v>
      </c>
      <c r="AA25" s="67" t="s">
        <v>48</v>
      </c>
      <c r="AB25" s="68">
        <v>8.8271999999999995</v>
      </c>
      <c r="AC25" s="226">
        <v>-4.5718099286610456E-2</v>
      </c>
      <c r="AD25" s="217">
        <f>SUM(M117:M119)</f>
        <v>0.78720000000000001</v>
      </c>
      <c r="AE25" s="217">
        <f>SUM(M120:M123)</f>
        <v>5.5735000000000001</v>
      </c>
      <c r="AF25" s="492">
        <v>5.7463999999999995</v>
      </c>
      <c r="AG25" s="88">
        <f t="shared" si="3"/>
        <v>1.3138244933920702</v>
      </c>
      <c r="AH25" s="88">
        <f t="shared" si="4"/>
        <v>4.1520904317180616</v>
      </c>
      <c r="AI25" s="88">
        <f t="shared" si="5"/>
        <v>0.28048507488986779</v>
      </c>
      <c r="AJ25" s="85">
        <f>SUM(Q34:Q46)</f>
        <v>22.863436123348016</v>
      </c>
      <c r="AK25" s="85">
        <f>SUM(Q14:Q33)</f>
        <v>72.255506607929519</v>
      </c>
      <c r="AL25" s="85">
        <v>4.8810572687224667</v>
      </c>
    </row>
    <row r="26" spans="2:40" ht="15">
      <c r="B26" s="28">
        <v>16.78</v>
      </c>
      <c r="C26" s="363">
        <v>2.9535009462016766</v>
      </c>
      <c r="D26" s="364">
        <v>2.9005059021922421</v>
      </c>
      <c r="E26" s="363">
        <v>4.002327686538214</v>
      </c>
      <c r="F26" s="364">
        <v>3.7990660103496139</v>
      </c>
      <c r="G26" s="31">
        <v>3.3511170390130047</v>
      </c>
      <c r="H26" s="32">
        <v>3.9154874975770491</v>
      </c>
      <c r="I26" s="33">
        <v>7.0435493764056405</v>
      </c>
      <c r="J26" s="34">
        <v>3.8133007931665657</v>
      </c>
      <c r="K26" s="35">
        <v>4.7018807523009203</v>
      </c>
      <c r="L26" s="36">
        <v>4.4284097340124502</v>
      </c>
      <c r="M26" s="35">
        <v>6.9520742564879736</v>
      </c>
      <c r="N26" s="36">
        <v>6.8978191619701024</v>
      </c>
      <c r="O26" s="37"/>
      <c r="P26" s="374">
        <v>4.6362754607177505</v>
      </c>
      <c r="Q26" s="375">
        <v>3.9823788546255505</v>
      </c>
      <c r="R26" s="374">
        <v>4.2739315171207197</v>
      </c>
      <c r="S26" s="376">
        <v>4.3742502998800497</v>
      </c>
      <c r="T26" s="377">
        <v>2.9988702885899148</v>
      </c>
      <c r="U26" s="376">
        <v>7.3505730794733353</v>
      </c>
      <c r="V26" s="377">
        <v>4.6776805960479431</v>
      </c>
      <c r="W26" s="378">
        <v>6.4829821717990272</v>
      </c>
      <c r="X26" s="379">
        <v>4.9762479557666852</v>
      </c>
      <c r="Y26" s="380">
        <v>3.3737680060652018</v>
      </c>
      <c r="AA26" s="69" t="s">
        <v>49</v>
      </c>
      <c r="AB26" s="62">
        <v>13.1127</v>
      </c>
      <c r="AC26" s="389">
        <v>-0.11251612892623995</v>
      </c>
      <c r="AD26" s="217">
        <f>SUM(H132:H134)</f>
        <v>1.081</v>
      </c>
      <c r="AE26" s="217">
        <f>SUM(H135:H138)</f>
        <v>8.8879999999999999</v>
      </c>
      <c r="AF26" s="412">
        <v>8.2259000000000029</v>
      </c>
      <c r="AG26" s="88">
        <f t="shared" si="3"/>
        <v>2.9965356167197297</v>
      </c>
      <c r="AH26" s="88">
        <f t="shared" si="4"/>
        <v>4.9319918044572271</v>
      </c>
      <c r="AI26" s="88">
        <f t="shared" si="5"/>
        <v>0.29737257882304624</v>
      </c>
      <c r="AJ26" s="85">
        <f>SUM(T34:T46)</f>
        <v>36.428057923385026</v>
      </c>
      <c r="AK26" s="85">
        <f>SUM(T14:T33)</f>
        <v>59.956865564342209</v>
      </c>
      <c r="AL26" s="85">
        <v>3.6150765122727742</v>
      </c>
    </row>
    <row r="27" spans="2:40" ht="15">
      <c r="B27" s="28">
        <v>19.809999999999999</v>
      </c>
      <c r="C27" s="363">
        <v>3.6293592862935937</v>
      </c>
      <c r="D27" s="364">
        <v>3.5413153456998305</v>
      </c>
      <c r="E27" s="363">
        <v>4.7652916073968719</v>
      </c>
      <c r="F27" s="364">
        <v>4.5374226934242072</v>
      </c>
      <c r="G27" s="31">
        <v>4.1263754584861632</v>
      </c>
      <c r="H27" s="32">
        <v>4.6972927569942486</v>
      </c>
      <c r="I27" s="33">
        <v>7.3604579840523394</v>
      </c>
      <c r="J27" s="34">
        <v>4.6308724832214772</v>
      </c>
      <c r="K27" s="35">
        <v>5.6489262371615316</v>
      </c>
      <c r="L27" s="36">
        <v>5.3197509903791724</v>
      </c>
      <c r="M27" s="35">
        <v>7.3877628338700543</v>
      </c>
      <c r="N27" s="36">
        <v>6.6650330801274178</v>
      </c>
      <c r="O27" s="37"/>
      <c r="P27" s="374">
        <v>5.5771096023278375</v>
      </c>
      <c r="Q27" s="375">
        <v>4.9074889867841414</v>
      </c>
      <c r="R27" s="374">
        <v>5.2320253270015842</v>
      </c>
      <c r="S27" s="376">
        <v>5.269892043182729</v>
      </c>
      <c r="T27" s="377">
        <v>3.779398171921537</v>
      </c>
      <c r="U27" s="376">
        <v>7.6726342710997448</v>
      </c>
      <c r="V27" s="377">
        <v>5.5458373825720768</v>
      </c>
      <c r="W27" s="378">
        <v>6.0777957860615874</v>
      </c>
      <c r="X27" s="379">
        <v>5.8328790592632993</v>
      </c>
      <c r="Y27" s="380">
        <v>4.1319181197877191</v>
      </c>
      <c r="AA27" s="69" t="s">
        <v>50</v>
      </c>
      <c r="AB27" s="62">
        <v>9.6720000000000006</v>
      </c>
      <c r="AC27" s="389">
        <v>-0.11251612892623995</v>
      </c>
      <c r="AD27" s="217">
        <f>SUM(M132:M134)</f>
        <v>0.51539999999999997</v>
      </c>
      <c r="AE27" s="217">
        <f>SUM(M135:M138)</f>
        <v>6.3197999999999999</v>
      </c>
      <c r="AF27" s="493">
        <v>6.9350000000000014</v>
      </c>
      <c r="AG27" s="88">
        <f t="shared" si="3"/>
        <v>0.42567774936061398</v>
      </c>
      <c r="AH27" s="88">
        <f t="shared" si="4"/>
        <v>6.0396315241072305</v>
      </c>
      <c r="AI27" s="88">
        <f t="shared" si="5"/>
        <v>0.46969072653215888</v>
      </c>
      <c r="AJ27" s="85">
        <f>SUM(U34:U46)</f>
        <v>6.1381074168797962</v>
      </c>
      <c r="AK27" s="85">
        <f>SUM(U14:U33)</f>
        <v>87.089135170976633</v>
      </c>
      <c r="AL27" s="85">
        <v>6.7727574121436023</v>
      </c>
    </row>
    <row r="28" spans="2:40" ht="15">
      <c r="B28" s="28">
        <v>23.37</v>
      </c>
      <c r="C28" s="363">
        <v>4.366044876993783</v>
      </c>
      <c r="D28" s="364">
        <v>4.2776840921866208</v>
      </c>
      <c r="E28" s="363">
        <v>5.5411871201344898</v>
      </c>
      <c r="F28" s="364">
        <v>5.3388867853085946</v>
      </c>
      <c r="G28" s="31">
        <v>4.9933311103701241</v>
      </c>
      <c r="H28" s="32">
        <v>5.498481617884603</v>
      </c>
      <c r="I28" s="33">
        <v>7.0946636679615596</v>
      </c>
      <c r="J28" s="34">
        <v>5.4911531421598543</v>
      </c>
      <c r="K28" s="35">
        <v>6.5492863812191544</v>
      </c>
      <c r="L28" s="36">
        <v>6.1403508771929811</v>
      </c>
      <c r="M28" s="35">
        <v>7.3025194165561693</v>
      </c>
      <c r="N28" s="36">
        <v>6.015682430776768</v>
      </c>
      <c r="O28" s="37"/>
      <c r="P28" s="374">
        <v>6.4791464597478168</v>
      </c>
      <c r="Q28" s="375">
        <v>5.8414096916299556</v>
      </c>
      <c r="R28" s="374">
        <v>6.1234691327168207</v>
      </c>
      <c r="S28" s="376">
        <v>6.125549780087967</v>
      </c>
      <c r="T28" s="377">
        <v>4.6626270925336355</v>
      </c>
      <c r="U28" s="376">
        <v>7.3505730794733353</v>
      </c>
      <c r="V28" s="377">
        <v>6.3103336572724338</v>
      </c>
      <c r="W28" s="378">
        <v>5.2836304700162069</v>
      </c>
      <c r="X28" s="379">
        <v>6.5337590530332541</v>
      </c>
      <c r="Y28" s="380">
        <v>4.9753601213040195</v>
      </c>
      <c r="AA28" s="70" t="s">
        <v>51</v>
      </c>
      <c r="AB28" s="71">
        <v>13.8108</v>
      </c>
      <c r="AC28" s="391">
        <v>-4.9570413884485784E-2</v>
      </c>
      <c r="AD28" s="217">
        <f>SUM(H147:H149)</f>
        <v>1.4544000000000001</v>
      </c>
      <c r="AE28" s="217">
        <f>SUM(H150:H153)</f>
        <v>9.8343000000000007</v>
      </c>
      <c r="AF28" s="494">
        <v>8.6735999999999969</v>
      </c>
      <c r="AG28" s="88">
        <f t="shared" si="3"/>
        <v>1.3266062144692778</v>
      </c>
      <c r="AH28" s="88">
        <f t="shared" si="4"/>
        <v>6.8572842613503608</v>
      </c>
      <c r="AI28" s="88">
        <f t="shared" si="5"/>
        <v>0.48970952418035985</v>
      </c>
      <c r="AJ28" s="85">
        <f>SUM(X34:X46)</f>
        <v>15.294758975157702</v>
      </c>
      <c r="AK28" s="85">
        <f>SUM(X14:X33)</f>
        <v>79.059263297251007</v>
      </c>
      <c r="AL28" s="85">
        <v>5.6459777275913119</v>
      </c>
    </row>
    <row r="29" spans="2:40" ht="15">
      <c r="B29" s="28">
        <v>27.58</v>
      </c>
      <c r="C29" s="363">
        <v>5.271695052716951</v>
      </c>
      <c r="D29" s="364">
        <v>5.2051714446318149</v>
      </c>
      <c r="E29" s="363">
        <v>6.3688090003879481</v>
      </c>
      <c r="F29" s="364">
        <v>6.2476334721696318</v>
      </c>
      <c r="G29" s="31">
        <v>5.9936645548516188</v>
      </c>
      <c r="H29" s="32">
        <v>6.3772048846675702</v>
      </c>
      <c r="I29" s="33">
        <v>6.4301778777346126</v>
      </c>
      <c r="J29" s="34">
        <v>6.3880414887126316</v>
      </c>
      <c r="K29" s="35">
        <v>7.3429371748699488</v>
      </c>
      <c r="L29" s="36">
        <v>6.8689869835880017</v>
      </c>
      <c r="M29" s="35">
        <v>6.8573593483614346</v>
      </c>
      <c r="N29" s="36">
        <v>5.2193089928938958</v>
      </c>
      <c r="O29" s="37"/>
      <c r="P29" s="374">
        <v>7.3714839961202721</v>
      </c>
      <c r="Q29" s="375">
        <v>6.7577092511013213</v>
      </c>
      <c r="R29" s="374">
        <v>6.9482629342664346</v>
      </c>
      <c r="S29" s="376">
        <v>6.9252299080367878</v>
      </c>
      <c r="T29" s="377">
        <v>5.5869364280579248</v>
      </c>
      <c r="U29" s="376">
        <v>6.6401439802974336</v>
      </c>
      <c r="V29" s="377">
        <v>6.9841269841269842</v>
      </c>
      <c r="W29" s="378">
        <v>4.3922204213938407</v>
      </c>
      <c r="X29" s="379">
        <v>7.0711003815902203</v>
      </c>
      <c r="Y29" s="380">
        <v>5.8188021228203191</v>
      </c>
    </row>
    <row r="30" spans="2:40" ht="15">
      <c r="B30" s="28">
        <v>32.549999999999997</v>
      </c>
      <c r="C30" s="363">
        <v>6.2043795620437967</v>
      </c>
      <c r="D30" s="364">
        <v>6.1045531197301841</v>
      </c>
      <c r="E30" s="363">
        <v>7.0218543902754433</v>
      </c>
      <c r="F30" s="364">
        <v>6.9859901552442247</v>
      </c>
      <c r="G30" s="31">
        <v>6.918972990997001</v>
      </c>
      <c r="H30" s="32">
        <v>7.0750145377011036</v>
      </c>
      <c r="I30" s="33">
        <v>5.4590063381721512</v>
      </c>
      <c r="J30" s="34">
        <v>7.0713849908480784</v>
      </c>
      <c r="K30" s="35">
        <v>7.7230892356942773</v>
      </c>
      <c r="L30" s="36">
        <v>7.2014714204866994</v>
      </c>
      <c r="M30" s="35">
        <v>6.0428111384731986</v>
      </c>
      <c r="N30" s="36">
        <v>4.3371722617005624</v>
      </c>
      <c r="O30" s="37"/>
      <c r="P30" s="374">
        <v>7.875848690591658</v>
      </c>
      <c r="Q30" s="375">
        <v>7.392070484581498</v>
      </c>
      <c r="R30" s="374">
        <v>7.3898192118637001</v>
      </c>
      <c r="S30" s="376">
        <v>7.3970411835265928</v>
      </c>
      <c r="T30" s="377">
        <v>6.3469241039334507</v>
      </c>
      <c r="U30" s="376">
        <v>5.5981813015061102</v>
      </c>
      <c r="V30" s="377">
        <v>7.3404599935212183</v>
      </c>
      <c r="W30" s="378">
        <v>3.5170178282009723</v>
      </c>
      <c r="X30" s="379">
        <v>7.2502141577758765</v>
      </c>
      <c r="Y30" s="380">
        <v>6.3968915845337389</v>
      </c>
      <c r="AH30" s="83"/>
    </row>
    <row r="31" spans="2:40" ht="15">
      <c r="B31" s="28">
        <v>38.409999999999997</v>
      </c>
      <c r="C31" s="363">
        <v>7.0897539875642082</v>
      </c>
      <c r="D31" s="364">
        <v>6.8690275435637993</v>
      </c>
      <c r="E31" s="363">
        <v>7.4485969222811335</v>
      </c>
      <c r="F31" s="364">
        <v>7.4845386848415991</v>
      </c>
      <c r="G31" s="31">
        <v>7.6108702900967007</v>
      </c>
      <c r="H31" s="32">
        <v>7.5014537701104862</v>
      </c>
      <c r="I31" s="33">
        <v>4.406051932120219</v>
      </c>
      <c r="J31" s="34">
        <v>7.4130567419158035</v>
      </c>
      <c r="K31" s="35">
        <v>7.616379885287448</v>
      </c>
      <c r="L31" s="36">
        <v>7.1024335031126196</v>
      </c>
      <c r="M31" s="35">
        <v>5.0956620572078064</v>
      </c>
      <c r="N31" s="36">
        <v>3.5162950257289869</v>
      </c>
      <c r="O31" s="37"/>
      <c r="P31" s="374">
        <v>7.8855480116391856</v>
      </c>
      <c r="Q31" s="375">
        <v>7.5947136563876638</v>
      </c>
      <c r="R31" s="374">
        <v>7.3481629592601863</v>
      </c>
      <c r="S31" s="376">
        <v>7.4370251899240332</v>
      </c>
      <c r="T31" s="377">
        <v>6.8912396015199757</v>
      </c>
      <c r="U31" s="376">
        <v>4.5088566827697258</v>
      </c>
      <c r="V31" s="377">
        <v>7.3922902494331071</v>
      </c>
      <c r="W31" s="378">
        <v>2.7228525121555913</v>
      </c>
      <c r="X31" s="379">
        <v>7.0944630480492181</v>
      </c>
      <c r="Y31" s="380">
        <v>6.6148597422289619</v>
      </c>
      <c r="AA31" s="431" t="s">
        <v>25</v>
      </c>
      <c r="AB31" s="431"/>
      <c r="AC31" s="432" t="s">
        <v>40</v>
      </c>
      <c r="AD31" s="432"/>
      <c r="AJ31" s="230" t="s">
        <v>76</v>
      </c>
      <c r="AK31" s="238" t="s">
        <v>90</v>
      </c>
      <c r="AL31" s="238" t="s">
        <v>91</v>
      </c>
      <c r="AM31" s="238" t="s">
        <v>92</v>
      </c>
      <c r="AN31" s="238" t="s">
        <v>93</v>
      </c>
    </row>
    <row r="32" spans="2:40" ht="15">
      <c r="B32" s="28">
        <v>45.32</v>
      </c>
      <c r="C32" s="363">
        <v>7.6980264936469327</v>
      </c>
      <c r="D32" s="364">
        <v>7.3805508712759966</v>
      </c>
      <c r="E32" s="363">
        <v>7.5326522694943758</v>
      </c>
      <c r="F32" s="364">
        <v>7.718036097437837</v>
      </c>
      <c r="G32" s="31">
        <v>7.9109703234411484</v>
      </c>
      <c r="H32" s="32">
        <v>7.5208373715836396</v>
      </c>
      <c r="I32" s="33">
        <v>3.4655489674913094</v>
      </c>
      <c r="J32" s="34">
        <v>7.3398413666870059</v>
      </c>
      <c r="K32" s="35">
        <v>7.0828331332533008</v>
      </c>
      <c r="L32" s="36">
        <v>6.6426146010186757</v>
      </c>
      <c r="M32" s="35">
        <v>4.0727410494411833</v>
      </c>
      <c r="N32" s="36">
        <v>2.7444253859348193</v>
      </c>
      <c r="O32" s="37"/>
      <c r="P32" s="374">
        <v>7.3811833171677987</v>
      </c>
      <c r="Q32" s="375">
        <v>7.3832599118942746</v>
      </c>
      <c r="R32" s="374">
        <v>6.9066066816629172</v>
      </c>
      <c r="S32" s="376">
        <v>7.0371851259496232</v>
      </c>
      <c r="T32" s="377">
        <v>7.0761014686248336</v>
      </c>
      <c r="U32" s="376">
        <v>3.4953111679454389</v>
      </c>
      <c r="V32" s="377">
        <v>6.9776482021379982</v>
      </c>
      <c r="W32" s="378">
        <v>2.025931928687196</v>
      </c>
      <c r="X32" s="379">
        <v>6.5026088310879233</v>
      </c>
      <c r="Y32" s="380">
        <v>6.4063684609552691</v>
      </c>
      <c r="AA32" s="90" t="s">
        <v>63</v>
      </c>
      <c r="AB32" s="90" t="s">
        <v>64</v>
      </c>
      <c r="AC32" s="91" t="s">
        <v>63</v>
      </c>
      <c r="AD32" s="91" t="s">
        <v>64</v>
      </c>
      <c r="AJ32" s="231" t="s">
        <v>79</v>
      </c>
      <c r="AK32" s="240">
        <f t="shared" ref="AK32:AK37" si="6">AD18-AD4</f>
        <v>-0.59709999999999996</v>
      </c>
      <c r="AL32" s="240">
        <f t="shared" ref="AL32:AN37" si="7">AG18-AG4</f>
        <v>0.40596427983817573</v>
      </c>
      <c r="AM32" s="240">
        <f t="shared" si="7"/>
        <v>0.53845027367133813</v>
      </c>
      <c r="AN32" s="240">
        <f t="shared" si="7"/>
        <v>3.6685446490482859E-2</v>
      </c>
    </row>
    <row r="33" spans="2:40" ht="15.75" thickBot="1">
      <c r="B33" s="28">
        <v>53.48</v>
      </c>
      <c r="C33" s="363">
        <v>7.6980264936469327</v>
      </c>
      <c r="D33" s="364">
        <v>7.2625070264193345</v>
      </c>
      <c r="E33" s="363">
        <v>7.0541833699728453</v>
      </c>
      <c r="F33" s="364">
        <v>7.4024990533888673</v>
      </c>
      <c r="G33" s="31">
        <v>7.6108702900967007</v>
      </c>
      <c r="H33" s="32">
        <v>6.9910189313174387</v>
      </c>
      <c r="I33" s="33">
        <v>2.6170517276630534</v>
      </c>
      <c r="J33" s="34">
        <v>6.6931055521659566</v>
      </c>
      <c r="K33" s="35">
        <v>6.0624249699879948</v>
      </c>
      <c r="L33" s="36">
        <v>5.779569892473118</v>
      </c>
      <c r="M33" s="35">
        <v>3.0403485508619066</v>
      </c>
      <c r="N33" s="36">
        <v>2.0215633423180583</v>
      </c>
      <c r="O33" s="37"/>
      <c r="P33" s="374">
        <v>6.3045586808923373</v>
      </c>
      <c r="Q33" s="375">
        <v>6.5726872246696031</v>
      </c>
      <c r="R33" s="374">
        <v>5.9401816212613516</v>
      </c>
      <c r="S33" s="376">
        <v>6.0775689724110373</v>
      </c>
      <c r="T33" s="377">
        <v>6.7063777344151188</v>
      </c>
      <c r="U33" s="376">
        <v>2.5670171450222599</v>
      </c>
      <c r="V33" s="377">
        <v>6.1030126336248793</v>
      </c>
      <c r="W33" s="378">
        <v>1.4100486223662885</v>
      </c>
      <c r="X33" s="379">
        <v>5.552527061755316</v>
      </c>
      <c r="Y33" s="380">
        <v>5.7240333586050047</v>
      </c>
      <c r="AA33" s="60">
        <f t="shared" ref="AA33:AA43" si="8">AE4</f>
        <v>7.529399999999999</v>
      </c>
      <c r="AB33" s="86">
        <f>AG4</f>
        <v>2.2774477493917278</v>
      </c>
      <c r="AC33" s="66">
        <f>AE18</f>
        <v>8.8132999999999999</v>
      </c>
      <c r="AD33" s="87">
        <f>AG18</f>
        <v>2.6834120292299035</v>
      </c>
      <c r="AJ33" s="231" t="s">
        <v>80</v>
      </c>
      <c r="AK33" s="240">
        <f t="shared" si="6"/>
        <v>0.85220000000000007</v>
      </c>
      <c r="AL33" s="240">
        <f t="shared" si="7"/>
        <v>0.63568425474801904</v>
      </c>
      <c r="AM33" s="240">
        <f t="shared" si="7"/>
        <v>2.2148485174720722</v>
      </c>
      <c r="AN33" s="240">
        <f t="shared" si="7"/>
        <v>0.11306722777991254</v>
      </c>
    </row>
    <row r="34" spans="2:40" ht="15">
      <c r="B34" s="14">
        <v>63.11</v>
      </c>
      <c r="C34" s="361">
        <v>7.1978913219789149</v>
      </c>
      <c r="D34" s="362">
        <v>6.7847105115233273</v>
      </c>
      <c r="E34" s="361">
        <v>6.2782878572352274</v>
      </c>
      <c r="F34" s="362">
        <v>6.7588034835289648</v>
      </c>
      <c r="G34" s="17">
        <v>6.985661887295767</v>
      </c>
      <c r="H34" s="18">
        <v>6.2027524714091866</v>
      </c>
      <c r="I34" s="19">
        <v>1.9525659374361064</v>
      </c>
      <c r="J34" s="20">
        <v>5.7352043929225145</v>
      </c>
      <c r="K34" s="21">
        <v>4.881952781112445</v>
      </c>
      <c r="L34" s="22">
        <v>4.796264855687606</v>
      </c>
      <c r="M34" s="21">
        <v>2.2258003409736702</v>
      </c>
      <c r="N34" s="22">
        <v>1.4457240872335206</v>
      </c>
      <c r="O34" s="23"/>
      <c r="P34" s="367">
        <v>5.1503394762366632</v>
      </c>
      <c r="Q34" s="368">
        <v>5.4977973568281939</v>
      </c>
      <c r="R34" s="367">
        <v>4.8654503040906443</v>
      </c>
      <c r="S34" s="369">
        <v>4.9900039984006419</v>
      </c>
      <c r="T34" s="370">
        <v>5.9669302659956864</v>
      </c>
      <c r="U34" s="369">
        <v>1.885005209813394</v>
      </c>
      <c r="V34" s="370">
        <v>5.1182377712989959</v>
      </c>
      <c r="W34" s="371">
        <v>0.94003241491085876</v>
      </c>
      <c r="X34" s="372">
        <v>4.5167821820730483</v>
      </c>
      <c r="Y34" s="373">
        <v>4.9184988627748307</v>
      </c>
      <c r="AA34" s="60">
        <f t="shared" si="8"/>
        <v>8.8132999999999999</v>
      </c>
      <c r="AB34" s="86">
        <f t="shared" ref="AB33:AB43" si="9">AG5</f>
        <v>1.5015923261390882</v>
      </c>
      <c r="AC34" s="66">
        <f t="shared" ref="AC34:AC43" si="10">AE19</f>
        <v>11.34998</v>
      </c>
      <c r="AD34" s="87">
        <f>AG19</f>
        <v>2.1372765808871073</v>
      </c>
      <c r="AJ34" s="232" t="s">
        <v>81</v>
      </c>
      <c r="AK34" s="240">
        <f t="shared" si="6"/>
        <v>4.7496999999999998</v>
      </c>
      <c r="AL34" s="240">
        <f t="shared" si="7"/>
        <v>-4.2875485113030187E-2</v>
      </c>
      <c r="AM34" s="240">
        <f t="shared" si="7"/>
        <v>0.77072804517574856</v>
      </c>
      <c r="AN34" s="240">
        <f t="shared" si="7"/>
        <v>4.7747439937281255E-2</v>
      </c>
    </row>
    <row r="35" spans="2:40" ht="15">
      <c r="B35" s="28">
        <v>74.48</v>
      </c>
      <c r="C35" s="363">
        <v>6.17734522844012</v>
      </c>
      <c r="D35" s="364">
        <v>5.7729061270376603</v>
      </c>
      <c r="E35" s="363">
        <v>5.0756498124919185</v>
      </c>
      <c r="F35" s="364">
        <v>5.534519752618956</v>
      </c>
      <c r="G35" s="31">
        <v>5.8686228742914315</v>
      </c>
      <c r="H35" s="32">
        <v>5.0332751825289135</v>
      </c>
      <c r="I35" s="33">
        <v>1.3800858720098135</v>
      </c>
      <c r="J35" s="34">
        <v>4.5637583892617464</v>
      </c>
      <c r="K35" s="35">
        <v>3.6147792450313458</v>
      </c>
      <c r="L35" s="36">
        <v>3.6926994906621387</v>
      </c>
      <c r="M35" s="35">
        <v>1.4586095851487031</v>
      </c>
      <c r="N35" s="36">
        <v>0.88213673119333458</v>
      </c>
      <c r="O35" s="37"/>
      <c r="P35" s="374">
        <v>3.9088263821532498</v>
      </c>
      <c r="Q35" s="375">
        <v>4.3348017621145374</v>
      </c>
      <c r="R35" s="374">
        <v>3.774056485878531</v>
      </c>
      <c r="S35" s="376">
        <v>3.8144742103158746</v>
      </c>
      <c r="T35" s="377">
        <v>5.0631611379274934</v>
      </c>
      <c r="U35" s="376">
        <v>1.2787723785166243</v>
      </c>
      <c r="V35" s="377">
        <v>3.9002267573696145</v>
      </c>
      <c r="W35" s="378">
        <v>0.55105348460291737</v>
      </c>
      <c r="X35" s="379">
        <v>3.3642239700957881</v>
      </c>
      <c r="Y35" s="380">
        <v>3.9992418498862778</v>
      </c>
      <c r="AA35" s="60">
        <f t="shared" si="8"/>
        <v>7.0016999999999996</v>
      </c>
      <c r="AB35" s="86">
        <f t="shared" si="9"/>
        <v>1.4248532844281436</v>
      </c>
      <c r="AC35" s="66">
        <f t="shared" si="10"/>
        <v>6.6124999999999998</v>
      </c>
      <c r="AD35" s="87">
        <f>AG20</f>
        <v>1.3819777993151134</v>
      </c>
      <c r="AJ35" s="233" t="s">
        <v>82</v>
      </c>
      <c r="AK35" s="240">
        <f t="shared" si="6"/>
        <v>-3.8315999999999999</v>
      </c>
      <c r="AL35" s="240">
        <f t="shared" si="7"/>
        <v>-1.9690433547990491</v>
      </c>
      <c r="AM35" s="240">
        <f t="shared" si="7"/>
        <v>-3.5999326439667252</v>
      </c>
      <c r="AN35" s="240">
        <f>AI21-AI7</f>
        <v>-0.18932400123422785</v>
      </c>
    </row>
    <row r="36" spans="2:40" ht="15">
      <c r="B36" s="28">
        <v>87.89</v>
      </c>
      <c r="C36" s="363">
        <v>5.0419032170857001</v>
      </c>
      <c r="D36" s="364">
        <v>4.6824058459808873</v>
      </c>
      <c r="E36" s="363">
        <v>3.8794775636880905</v>
      </c>
      <c r="F36" s="364">
        <v>4.1335352770415241</v>
      </c>
      <c r="G36" s="31">
        <v>4.651550516838947</v>
      </c>
      <c r="H36" s="32">
        <v>3.8702590941396915</v>
      </c>
      <c r="I36" s="33">
        <v>0.97117153956246116</v>
      </c>
      <c r="J36" s="34">
        <v>3.4899328859060406</v>
      </c>
      <c r="K36" s="35">
        <v>2.5410164065626248</v>
      </c>
      <c r="L36" s="36">
        <v>2.7376910016977929</v>
      </c>
      <c r="M36" s="35">
        <v>0.91873460882742986</v>
      </c>
      <c r="N36" s="36">
        <v>0.49007596177407486</v>
      </c>
      <c r="O36" s="37"/>
      <c r="P36" s="374">
        <v>2.8612997090203689</v>
      </c>
      <c r="Q36" s="375">
        <v>3.3480176211453743</v>
      </c>
      <c r="R36" s="374">
        <v>2.9159376822461054</v>
      </c>
      <c r="S36" s="376">
        <v>2.8788484606157549</v>
      </c>
      <c r="T36" s="377">
        <v>4.2415528396836812</v>
      </c>
      <c r="U36" s="376">
        <v>0.86198730700009474</v>
      </c>
      <c r="V36" s="377">
        <v>2.8636216391318432</v>
      </c>
      <c r="W36" s="378">
        <v>0.29173419773095621</v>
      </c>
      <c r="X36" s="379">
        <v>2.3985670897905154</v>
      </c>
      <c r="Y36" s="380">
        <v>3.2410917361637606</v>
      </c>
      <c r="AA36" s="60">
        <f t="shared" si="8"/>
        <v>11.661999999999999</v>
      </c>
      <c r="AB36" s="86">
        <f t="shared" si="9"/>
        <v>2.1933442953020137</v>
      </c>
      <c r="AC36" s="66">
        <f t="shared" si="10"/>
        <v>3.1219000000000001</v>
      </c>
      <c r="AD36" s="87">
        <f>AG21</f>
        <v>0.22430094050296454</v>
      </c>
      <c r="AJ36" s="234" t="s">
        <v>83</v>
      </c>
      <c r="AK36" s="240">
        <f t="shared" si="6"/>
        <v>-2.7269000000000001</v>
      </c>
      <c r="AL36" s="240">
        <f t="shared" si="7"/>
        <v>0.11854131335046647</v>
      </c>
      <c r="AM36" s="240">
        <f t="shared" si="7"/>
        <v>-1.5595514376973254</v>
      </c>
      <c r="AN36" s="240">
        <f t="shared" si="7"/>
        <v>-9.8289875653147785E-2</v>
      </c>
    </row>
    <row r="37" spans="2:40" ht="15">
      <c r="B37" s="28">
        <v>103.72</v>
      </c>
      <c r="C37" s="363">
        <v>3.933495539334956</v>
      </c>
      <c r="D37" s="364">
        <v>3.681843732433951</v>
      </c>
      <c r="E37" s="363">
        <v>2.786758049915945</v>
      </c>
      <c r="F37" s="364">
        <v>2.8587656190836799</v>
      </c>
      <c r="G37" s="31">
        <v>3.4761587195731911</v>
      </c>
      <c r="H37" s="32">
        <v>2.7976998126251855</v>
      </c>
      <c r="I37" s="33">
        <v>0.69515436516049867</v>
      </c>
      <c r="J37" s="34">
        <v>2.5808419768151318</v>
      </c>
      <c r="K37" s="35">
        <v>1.680672268907563</v>
      </c>
      <c r="L37" s="36">
        <v>1.9595359366157326</v>
      </c>
      <c r="M37" s="35">
        <v>0.5493464671339271</v>
      </c>
      <c r="N37" s="36">
        <v>0.24503798088703743</v>
      </c>
      <c r="O37" s="37"/>
      <c r="P37" s="374">
        <v>1.9010669253152281</v>
      </c>
      <c r="Q37" s="375">
        <v>2.4317180616740086</v>
      </c>
      <c r="R37" s="374">
        <v>2.1411313838207118</v>
      </c>
      <c r="S37" s="376">
        <v>2.0631747301079577</v>
      </c>
      <c r="T37" s="377">
        <v>3.3685940227996305</v>
      </c>
      <c r="U37" s="376">
        <v>0.56834327934072182</v>
      </c>
      <c r="V37" s="377">
        <v>1.9760285066407515</v>
      </c>
      <c r="W37" s="378">
        <v>0.14586709886547811</v>
      </c>
      <c r="X37" s="379">
        <v>1.6120239856708982</v>
      </c>
      <c r="Y37" s="380">
        <v>2.5682335102350269</v>
      </c>
      <c r="AA37" s="60">
        <f t="shared" si="8"/>
        <v>10.2044</v>
      </c>
      <c r="AB37" s="86">
        <f t="shared" si="9"/>
        <v>1.4338855542216893</v>
      </c>
      <c r="AC37" s="66">
        <f t="shared" si="10"/>
        <v>8.4920000000000009</v>
      </c>
      <c r="AD37" s="87">
        <f>AG22</f>
        <v>1.5524268675721558</v>
      </c>
      <c r="AJ37" s="234" t="s">
        <v>84</v>
      </c>
      <c r="AK37" s="240">
        <f t="shared" si="6"/>
        <v>-3.7258000000000004</v>
      </c>
      <c r="AL37" s="240">
        <f t="shared" si="7"/>
        <v>0.20527559701143749</v>
      </c>
      <c r="AM37" s="240">
        <f t="shared" si="7"/>
        <v>0.76175130767380761</v>
      </c>
      <c r="AN37" s="240">
        <f t="shared" si="7"/>
        <v>-6.4526904685237918E-2</v>
      </c>
    </row>
    <row r="38" spans="2:40" ht="15">
      <c r="B38" s="28">
        <v>122.39</v>
      </c>
      <c r="C38" s="363">
        <v>3.1832927818329284</v>
      </c>
      <c r="D38" s="364">
        <v>3.0522765598650921</v>
      </c>
      <c r="E38" s="363">
        <v>2.0302599249967677</v>
      </c>
      <c r="F38" s="364">
        <v>2.0194370819134164</v>
      </c>
      <c r="G38" s="31">
        <v>2.6508836278759591</v>
      </c>
      <c r="H38" s="32">
        <v>2.0740453576274471</v>
      </c>
      <c r="I38" s="33">
        <v>0.55203434880392543</v>
      </c>
      <c r="J38" s="34">
        <v>2.0256253813300797</v>
      </c>
      <c r="K38" s="35">
        <v>1.1604641856742697</v>
      </c>
      <c r="L38" s="36">
        <v>1.5209394453876626</v>
      </c>
      <c r="M38" s="35">
        <v>0.33150217844288704</v>
      </c>
      <c r="N38" s="36">
        <v>0.12251899044351872</v>
      </c>
      <c r="O38" s="37"/>
      <c r="P38" s="374">
        <v>1.1833171677982541</v>
      </c>
      <c r="Q38" s="375">
        <v>1.8237885462555066</v>
      </c>
      <c r="R38" s="374">
        <v>1.6412563525785222</v>
      </c>
      <c r="S38" s="376">
        <v>1.5113954418232711</v>
      </c>
      <c r="T38" s="377">
        <v>2.8140084214850574</v>
      </c>
      <c r="U38" s="376">
        <v>0.40731268352751726</v>
      </c>
      <c r="V38" s="377">
        <v>1.3994169096209914</v>
      </c>
      <c r="W38" s="378">
        <v>6.4829821717990274E-2</v>
      </c>
      <c r="X38" s="379">
        <v>1.1291955455182621</v>
      </c>
      <c r="Y38" s="380">
        <v>2.1322971948445799</v>
      </c>
      <c r="AA38" s="60">
        <f t="shared" si="8"/>
        <v>8.2335999999999991</v>
      </c>
      <c r="AB38" s="86">
        <f t="shared" si="9"/>
        <v>0.18830519480519459</v>
      </c>
      <c r="AC38" s="66">
        <f t="shared" si="10"/>
        <v>5.7622000000000009</v>
      </c>
      <c r="AD38" s="87">
        <f>AG23</f>
        <v>0.39358079181663208</v>
      </c>
      <c r="AJ38" s="235" t="s">
        <v>86</v>
      </c>
      <c r="AK38" s="240">
        <f>AD25-AD10</f>
        <v>-5.5202999999999998</v>
      </c>
      <c r="AL38" s="240">
        <f t="shared" ref="AL38:AM40" si="11">AG25-AG10</f>
        <v>0.25186380023202659</v>
      </c>
      <c r="AM38" s="240">
        <f t="shared" si="11"/>
        <v>0.65548799899290877</v>
      </c>
      <c r="AN38" s="240">
        <f>AI25-AI10</f>
        <v>4.5248200775063058E-2</v>
      </c>
    </row>
    <row r="39" spans="2:40" ht="15">
      <c r="B39" s="28">
        <v>144.43</v>
      </c>
      <c r="C39" s="363">
        <v>2.4736415247364159</v>
      </c>
      <c r="D39" s="364">
        <v>2.5014052838673408</v>
      </c>
      <c r="E39" s="363">
        <v>1.4030777188671928</v>
      </c>
      <c r="F39" s="364">
        <v>1.3820522529344941</v>
      </c>
      <c r="G39" s="31">
        <v>1.9173057685895298</v>
      </c>
      <c r="H39" s="32">
        <v>1.473153711959682</v>
      </c>
      <c r="I39" s="33">
        <v>0.43958290738090355</v>
      </c>
      <c r="J39" s="34">
        <v>1.5619280048810251</v>
      </c>
      <c r="K39" s="35">
        <v>0.76030412164865935</v>
      </c>
      <c r="L39" s="36">
        <v>1.1601584606677984</v>
      </c>
      <c r="M39" s="35">
        <v>0.18942981625307834</v>
      </c>
      <c r="N39" s="36">
        <v>4.9007596177407471E-2</v>
      </c>
      <c r="O39" s="37"/>
      <c r="P39" s="374">
        <v>0.66925315227934035</v>
      </c>
      <c r="Q39" s="375">
        <v>1.330396475770925</v>
      </c>
      <c r="R39" s="374">
        <v>1.2413563275847705</v>
      </c>
      <c r="S39" s="376">
        <v>1.1035585765693725</v>
      </c>
      <c r="T39" s="377">
        <v>2.3518537537229127</v>
      </c>
      <c r="U39" s="376">
        <v>0.29364402765937297</v>
      </c>
      <c r="V39" s="377">
        <v>0.94590217039196633</v>
      </c>
      <c r="W39" s="378">
        <v>3.2414910858995137E-2</v>
      </c>
      <c r="X39" s="379">
        <v>0.76318043766061849</v>
      </c>
      <c r="Y39" s="380">
        <v>1.87642153146323</v>
      </c>
      <c r="AA39" s="60">
        <f t="shared" si="8"/>
        <v>6.8244000000000007</v>
      </c>
      <c r="AB39" s="86">
        <f t="shared" si="9"/>
        <v>1.0619606931600436</v>
      </c>
      <c r="AC39" s="66">
        <f t="shared" si="10"/>
        <v>11.0939</v>
      </c>
      <c r="AD39" s="87">
        <f>AG24</f>
        <v>1.1808994277400584</v>
      </c>
      <c r="AJ39" s="236" t="s">
        <v>87</v>
      </c>
      <c r="AK39" s="240">
        <f>AD26-AD11</f>
        <v>-2.0448999999999997</v>
      </c>
      <c r="AL39" s="240">
        <f t="shared" si="11"/>
        <v>1.849413921397858</v>
      </c>
      <c r="AM39" s="240">
        <f t="shared" si="11"/>
        <v>0.63760360773591351</v>
      </c>
      <c r="AN39" s="240">
        <f>AI26-AI11</f>
        <v>1.9282470866228862E-2</v>
      </c>
    </row>
    <row r="40" spans="2:40" ht="15">
      <c r="B40" s="28">
        <v>170.44</v>
      </c>
      <c r="C40" s="363">
        <v>1.8924033522573671</v>
      </c>
      <c r="D40" s="364">
        <v>2.0573355817875205</v>
      </c>
      <c r="E40" s="363">
        <v>0.91167722746670132</v>
      </c>
      <c r="F40" s="364">
        <v>0.92136816862299609</v>
      </c>
      <c r="G40" s="31">
        <v>1.3171057019006338</v>
      </c>
      <c r="H40" s="32">
        <v>1.0208696775860955</v>
      </c>
      <c r="I40" s="33">
        <v>0.34757718258024933</v>
      </c>
      <c r="J40" s="34">
        <v>1.2263575350823672</v>
      </c>
      <c r="K40" s="35">
        <v>0.48019207683073228</v>
      </c>
      <c r="L40" s="36">
        <v>0.90548953027730605</v>
      </c>
      <c r="M40" s="35">
        <v>9.4714908126539168E-2</v>
      </c>
      <c r="N40" s="36">
        <v>1.2251899044351868E-2</v>
      </c>
      <c r="O40" s="37"/>
      <c r="P40" s="374">
        <v>0.32977691561590694</v>
      </c>
      <c r="Q40" s="375">
        <v>0.99559471365638763</v>
      </c>
      <c r="R40" s="374">
        <v>0.97475631092226944</v>
      </c>
      <c r="S40" s="376">
        <v>0.82367053178728533</v>
      </c>
      <c r="T40" s="377">
        <v>2.177261990346103</v>
      </c>
      <c r="U40" s="376">
        <v>0.19892014776925265</v>
      </c>
      <c r="V40" s="377">
        <v>0.62196307094266279</v>
      </c>
      <c r="W40" s="378">
        <v>1.6207455429497569E-2</v>
      </c>
      <c r="X40" s="379">
        <v>0.49061599563896907</v>
      </c>
      <c r="Y40" s="380">
        <v>1.8290371493555728</v>
      </c>
      <c r="AA40" s="60">
        <f t="shared" si="8"/>
        <v>7.5085999999999995</v>
      </c>
      <c r="AB40" s="86">
        <f t="shared" si="9"/>
        <v>1.1471216953218717</v>
      </c>
      <c r="AC40" s="66">
        <f t="shared" si="10"/>
        <v>5.5735000000000001</v>
      </c>
      <c r="AD40" s="87">
        <f>AG25</f>
        <v>1.3138244933920702</v>
      </c>
      <c r="AJ40" s="236" t="s">
        <v>88</v>
      </c>
      <c r="AK40" s="240">
        <f>AD27-AD12</f>
        <v>-0.77380000000000015</v>
      </c>
      <c r="AL40" s="240">
        <f t="shared" si="11"/>
        <v>-0.87190683761703458</v>
      </c>
      <c r="AM40" s="240">
        <f t="shared" si="11"/>
        <v>0.51081309197247027</v>
      </c>
      <c r="AN40" s="240">
        <f>AI27-AI12</f>
        <v>0.10979374564456568</v>
      </c>
    </row>
    <row r="41" spans="2:40" ht="15">
      <c r="B41" s="28">
        <v>201.13</v>
      </c>
      <c r="C41" s="363">
        <v>1.4125439307921059</v>
      </c>
      <c r="D41" s="364">
        <v>1.6807195053400785</v>
      </c>
      <c r="E41" s="363">
        <v>0.55605845079529304</v>
      </c>
      <c r="F41" s="364">
        <v>0.55534519752618949</v>
      </c>
      <c r="G41" s="31">
        <v>0.84194731577192405</v>
      </c>
      <c r="H41" s="32">
        <v>0.67196485106932857</v>
      </c>
      <c r="I41" s="33">
        <v>0.27601717440196272</v>
      </c>
      <c r="J41" s="34">
        <v>0.95790115924344121</v>
      </c>
      <c r="K41" s="35">
        <v>0.286781379218354</v>
      </c>
      <c r="L41" s="36">
        <v>0.70033955857385388</v>
      </c>
      <c r="M41" s="35">
        <v>4.7357454063269584E-2</v>
      </c>
      <c r="N41" s="36">
        <v>0</v>
      </c>
      <c r="O41" s="37"/>
      <c r="P41" s="374">
        <v>0.12609117361784675</v>
      </c>
      <c r="Q41" s="375">
        <v>0.67841409691629961</v>
      </c>
      <c r="R41" s="374">
        <v>0.73315004582187793</v>
      </c>
      <c r="S41" s="376">
        <v>0.58376649340263909</v>
      </c>
      <c r="T41" s="377">
        <v>2.0334805381534355</v>
      </c>
      <c r="U41" s="376">
        <v>0.13261343184616844</v>
      </c>
      <c r="V41" s="377">
        <v>0.38224813735017815</v>
      </c>
      <c r="W41" s="378">
        <v>0</v>
      </c>
      <c r="X41" s="379">
        <v>0.29592710848064796</v>
      </c>
      <c r="Y41" s="380">
        <v>1.8858984078847614</v>
      </c>
      <c r="AA41" s="60">
        <f t="shared" si="8"/>
        <v>8.2502999999999993</v>
      </c>
      <c r="AB41" s="86">
        <f t="shared" si="9"/>
        <v>1.2975845869776486</v>
      </c>
      <c r="AC41" s="66">
        <f t="shared" si="10"/>
        <v>8.8879999999999999</v>
      </c>
      <c r="AD41" s="87">
        <f>AG26</f>
        <v>2.9965356167197297</v>
      </c>
      <c r="AJ41" s="237" t="s">
        <v>89</v>
      </c>
      <c r="AK41" s="240">
        <f>AD28-AD14</f>
        <v>-0.69299999999999962</v>
      </c>
      <c r="AL41" s="240">
        <f>AG28-AG14</f>
        <v>-0.90590974459061657</v>
      </c>
      <c r="AM41" s="240">
        <f>AH28-AH14</f>
        <v>2.7966349436854614</v>
      </c>
      <c r="AN41" s="240">
        <f>AI28-AI14</f>
        <v>0.20807480090515129</v>
      </c>
    </row>
    <row r="42" spans="2:40" ht="15">
      <c r="B42" s="28">
        <v>237.35</v>
      </c>
      <c r="C42" s="363">
        <v>1.128683427953501</v>
      </c>
      <c r="D42" s="364">
        <v>1.5233277121978637</v>
      </c>
      <c r="E42" s="363">
        <v>0.35561877667140834</v>
      </c>
      <c r="F42" s="364">
        <v>0.34709074845386845</v>
      </c>
      <c r="G42" s="31">
        <v>0.57519173057685902</v>
      </c>
      <c r="H42" s="32">
        <v>0.47812883633779152</v>
      </c>
      <c r="I42" s="33">
        <v>0.26579431609077891</v>
      </c>
      <c r="J42" s="34">
        <v>0.83587553386211133</v>
      </c>
      <c r="K42" s="35">
        <v>0.18674136321195148</v>
      </c>
      <c r="L42" s="36">
        <v>0.62252405206564798</v>
      </c>
      <c r="M42" s="35">
        <v>1.8942981625307834E-2</v>
      </c>
      <c r="N42" s="36">
        <v>0</v>
      </c>
      <c r="O42" s="37"/>
      <c r="P42" s="374">
        <v>4.849660523763337E-2</v>
      </c>
      <c r="Q42" s="375">
        <v>0.53744493392070491</v>
      </c>
      <c r="R42" s="374">
        <v>0.6581687911355496</v>
      </c>
      <c r="S42" s="376">
        <v>0.47980807676929244</v>
      </c>
      <c r="T42" s="377">
        <v>1.9821300195131972</v>
      </c>
      <c r="U42" s="376">
        <v>0.10419626787913233</v>
      </c>
      <c r="V42" s="377">
        <v>0.25267249757045679</v>
      </c>
      <c r="W42" s="378">
        <v>0</v>
      </c>
      <c r="X42" s="379">
        <v>0.20247644264465392</v>
      </c>
      <c r="Y42" s="380">
        <v>2.1038665655799855</v>
      </c>
      <c r="AA42" s="60">
        <f t="shared" si="8"/>
        <v>9.6692</v>
      </c>
      <c r="AB42" s="86">
        <f t="shared" si="9"/>
        <v>0.16300764991896269</v>
      </c>
      <c r="AC42" s="66">
        <f t="shared" si="10"/>
        <v>6.3197999999999999</v>
      </c>
      <c r="AD42" s="87">
        <f>AG27</f>
        <v>0.42567774936061398</v>
      </c>
    </row>
    <row r="43" spans="2:40" ht="15">
      <c r="B43" s="28">
        <v>280.08999999999997</v>
      </c>
      <c r="C43" s="363">
        <v>1.0881319275479862</v>
      </c>
      <c r="D43" s="364">
        <v>1.545812254075323</v>
      </c>
      <c r="E43" s="363">
        <v>0.25216604163972589</v>
      </c>
      <c r="F43" s="364">
        <v>0.23980815347721818</v>
      </c>
      <c r="G43" s="31">
        <v>0.47515838612870964</v>
      </c>
      <c r="H43" s="32">
        <v>0.39413322995412542</v>
      </c>
      <c r="I43" s="33">
        <v>0.41913719075853595</v>
      </c>
      <c r="J43" s="34">
        <v>0.89078706528370966</v>
      </c>
      <c r="K43" s="35">
        <v>0.15339469120981725</v>
      </c>
      <c r="L43" s="36">
        <v>0.73571024335031121</v>
      </c>
      <c r="M43" s="35">
        <v>1.8942981625307834E-2</v>
      </c>
      <c r="N43" s="36">
        <v>0</v>
      </c>
      <c r="O43" s="37"/>
      <c r="P43" s="374">
        <v>1.9398642095053348E-2</v>
      </c>
      <c r="Q43" s="375">
        <v>0.56387665198237891</v>
      </c>
      <c r="R43" s="374">
        <v>0.79146879946680004</v>
      </c>
      <c r="S43" s="376">
        <v>0.50379848060775712</v>
      </c>
      <c r="T43" s="377">
        <v>1.9307795008729589</v>
      </c>
      <c r="U43" s="376">
        <v>0.12314104385715641</v>
      </c>
      <c r="V43" s="377">
        <v>0.20732102364755425</v>
      </c>
      <c r="W43" s="378">
        <v>0</v>
      </c>
      <c r="X43" s="379">
        <v>0.18690133167198819</v>
      </c>
      <c r="Y43" s="380">
        <v>2.359742228961335</v>
      </c>
      <c r="AA43" s="60">
        <f t="shared" si="8"/>
        <v>9.2515999999999998</v>
      </c>
      <c r="AB43" s="86">
        <f>AG14</f>
        <v>2.2325159590598944</v>
      </c>
      <c r="AC43" s="66">
        <f t="shared" si="10"/>
        <v>9.8343000000000007</v>
      </c>
      <c r="AD43" s="87">
        <f>AG28</f>
        <v>1.3266062144692778</v>
      </c>
    </row>
    <row r="44" spans="2:40" ht="15">
      <c r="B44" s="28">
        <v>330.52</v>
      </c>
      <c r="C44" s="363">
        <v>1.1084076777507434</v>
      </c>
      <c r="D44" s="364">
        <v>1.545812254075323</v>
      </c>
      <c r="E44" s="363">
        <v>0.17457649036596409</v>
      </c>
      <c r="F44" s="364">
        <v>0.16407926290546507</v>
      </c>
      <c r="G44" s="31">
        <v>0.40013337779259756</v>
      </c>
      <c r="H44" s="32">
        <v>0.32952122504361309</v>
      </c>
      <c r="I44" s="33">
        <v>0.62359435698221199</v>
      </c>
      <c r="J44" s="34">
        <v>0.95790115924344121</v>
      </c>
      <c r="K44" s="35">
        <v>0.1267173536081099</v>
      </c>
      <c r="L44" s="36">
        <v>0.8771929824561403</v>
      </c>
      <c r="M44" s="35">
        <v>9.4714908126539172E-3</v>
      </c>
      <c r="N44" s="36">
        <v>0</v>
      </c>
      <c r="O44" s="37"/>
      <c r="P44" s="374">
        <v>9.6993210475266739E-3</v>
      </c>
      <c r="Q44" s="375">
        <v>0.59911894273127753</v>
      </c>
      <c r="R44" s="374">
        <v>0.99141881196367576</v>
      </c>
      <c r="S44" s="376">
        <v>0.55177928828468625</v>
      </c>
      <c r="T44" s="377">
        <v>1.7869980486802919</v>
      </c>
      <c r="U44" s="376">
        <v>0.14208581983518045</v>
      </c>
      <c r="V44" s="377">
        <v>0.17492711370262393</v>
      </c>
      <c r="W44" s="378">
        <v>0</v>
      </c>
      <c r="X44" s="379">
        <v>0.17132622069932252</v>
      </c>
      <c r="Y44" s="380">
        <v>2.5208491281273697</v>
      </c>
    </row>
    <row r="45" spans="2:40" ht="15">
      <c r="B45" s="28">
        <v>390.04</v>
      </c>
      <c r="C45" s="363">
        <v>0.95971884293052179</v>
      </c>
      <c r="D45" s="364">
        <v>1.2703766160764471</v>
      </c>
      <c r="E45" s="363">
        <v>0.10345273503168242</v>
      </c>
      <c r="F45" s="364">
        <v>9.4661113214691381E-2</v>
      </c>
      <c r="G45" s="31">
        <v>0.27509169723241089</v>
      </c>
      <c r="H45" s="32">
        <v>0.22614201718679328</v>
      </c>
      <c r="I45" s="33">
        <v>0.48047434062563871</v>
      </c>
      <c r="J45" s="34">
        <v>0.8114704087858452</v>
      </c>
      <c r="K45" s="35">
        <v>8.6701347205548895E-2</v>
      </c>
      <c r="L45" s="36">
        <v>0.75693265421618561</v>
      </c>
      <c r="M45" s="35">
        <v>9.4714908126539172E-3</v>
      </c>
      <c r="N45" s="36">
        <v>0</v>
      </c>
      <c r="O45" s="37"/>
      <c r="P45" s="374">
        <v>0</v>
      </c>
      <c r="Q45" s="375">
        <v>0.46696035242290757</v>
      </c>
      <c r="R45" s="374">
        <v>0.89144380571523807</v>
      </c>
      <c r="S45" s="376">
        <v>0.46381447421031607</v>
      </c>
      <c r="T45" s="377">
        <v>1.4891650405669099</v>
      </c>
      <c r="U45" s="376">
        <v>0.10419626787913233</v>
      </c>
      <c r="V45" s="377">
        <v>0.12957563977972145</v>
      </c>
      <c r="W45" s="378">
        <v>0</v>
      </c>
      <c r="X45" s="379">
        <v>0.10902577680865981</v>
      </c>
      <c r="Y45" s="380">
        <v>2.388172858225929</v>
      </c>
    </row>
    <row r="46" spans="2:40" ht="15.75" thickBot="1">
      <c r="B46" s="42">
        <v>460.27</v>
      </c>
      <c r="C46" s="365">
        <v>0.7028926736955935</v>
      </c>
      <c r="D46" s="366">
        <v>0.8881394041596401</v>
      </c>
      <c r="E46" s="365">
        <v>5.8192163455321355E-2</v>
      </c>
      <c r="F46" s="366">
        <v>5.0485927047835409E-2</v>
      </c>
      <c r="G46" s="45">
        <v>0.15838612870956989</v>
      </c>
      <c r="H46" s="46">
        <v>0.14860761129417846</v>
      </c>
      <c r="I46" s="47">
        <v>0.15334287466775703</v>
      </c>
      <c r="J46" s="48">
        <v>0.53691275167785246</v>
      </c>
      <c r="K46" s="49">
        <v>4.6685340802987869E-2</v>
      </c>
      <c r="L46" s="50">
        <v>0.45981890209394455</v>
      </c>
      <c r="M46" s="49">
        <v>0</v>
      </c>
      <c r="N46" s="50">
        <v>0</v>
      </c>
      <c r="O46" s="51"/>
      <c r="P46" s="381">
        <v>0</v>
      </c>
      <c r="Q46" s="382">
        <v>0.25550660792951541</v>
      </c>
      <c r="R46" s="381">
        <v>0.5332000333250021</v>
      </c>
      <c r="S46" s="383">
        <v>0.28788484606157544</v>
      </c>
      <c r="T46" s="384">
        <v>1.2221423436376708</v>
      </c>
      <c r="U46" s="383">
        <v>3.7889551956048123E-2</v>
      </c>
      <c r="V46" s="384">
        <v>8.4224165856818925E-2</v>
      </c>
      <c r="W46" s="385">
        <v>0</v>
      </c>
      <c r="X46" s="386">
        <v>5.4512888404329905E-2</v>
      </c>
      <c r="Y46" s="387">
        <v>2.1322971948445799</v>
      </c>
    </row>
    <row r="47" spans="2:40" ht="15">
      <c r="B47" s="1" t="s">
        <v>24</v>
      </c>
      <c r="C47" s="29">
        <f xml:space="preserve"> SUM(C3:C46)</f>
        <v>100.00000000000004</v>
      </c>
      <c r="D47" s="30">
        <v>100</v>
      </c>
      <c r="E47" s="29">
        <v>100</v>
      </c>
      <c r="F47" s="30">
        <v>100</v>
      </c>
      <c r="G47" s="31">
        <v>100</v>
      </c>
      <c r="H47" s="32">
        <v>100</v>
      </c>
      <c r="I47" s="33">
        <v>100</v>
      </c>
      <c r="J47" s="34">
        <v>100</v>
      </c>
      <c r="K47" s="35">
        <v>100</v>
      </c>
      <c r="L47" s="36">
        <v>100</v>
      </c>
      <c r="M47" s="35">
        <v>100</v>
      </c>
      <c r="N47" s="36">
        <v>100</v>
      </c>
      <c r="O47" s="37">
        <v>100</v>
      </c>
      <c r="P47" s="38">
        <v>100</v>
      </c>
      <c r="Q47" s="37">
        <v>100</v>
      </c>
      <c r="R47" s="38">
        <v>100</v>
      </c>
      <c r="S47" s="33">
        <v>100</v>
      </c>
      <c r="T47" s="34">
        <v>100</v>
      </c>
      <c r="U47" s="33">
        <v>100</v>
      </c>
      <c r="V47" s="34">
        <v>100</v>
      </c>
      <c r="W47" s="39">
        <v>100</v>
      </c>
      <c r="X47" s="40">
        <v>100</v>
      </c>
      <c r="Y47" s="39">
        <v>100</v>
      </c>
    </row>
    <row r="53" spans="2:21">
      <c r="B53" t="s">
        <v>94</v>
      </c>
    </row>
    <row r="54" spans="2:21" ht="15" thickBot="1"/>
    <row r="55" spans="2:21">
      <c r="B55" s="470" t="s">
        <v>1</v>
      </c>
      <c r="C55" s="471"/>
      <c r="D55" s="471"/>
      <c r="E55" s="471"/>
      <c r="F55" s="472"/>
      <c r="G55" s="470" t="s">
        <v>2</v>
      </c>
      <c r="H55" s="471"/>
      <c r="I55" s="471"/>
      <c r="J55" s="471"/>
      <c r="K55" s="472"/>
      <c r="L55" s="470" t="s">
        <v>3</v>
      </c>
      <c r="M55" s="471"/>
      <c r="N55" s="471"/>
      <c r="O55" s="471"/>
      <c r="P55" s="472"/>
      <c r="Q55" s="470" t="s">
        <v>4</v>
      </c>
      <c r="R55" s="471"/>
      <c r="S55" s="471"/>
      <c r="T55" s="471"/>
      <c r="U55" s="472"/>
    </row>
    <row r="56" spans="2:21" ht="15" thickBot="1">
      <c r="B56" s="92" t="s">
        <v>65</v>
      </c>
      <c r="C56" s="93" t="s">
        <v>66</v>
      </c>
      <c r="D56" s="93" t="s">
        <v>67</v>
      </c>
      <c r="E56" s="93" t="s">
        <v>68</v>
      </c>
      <c r="F56" s="94" t="s">
        <v>69</v>
      </c>
      <c r="G56" s="92" t="s">
        <v>65</v>
      </c>
      <c r="H56" s="93" t="s">
        <v>66</v>
      </c>
      <c r="I56" s="93" t="s">
        <v>67</v>
      </c>
      <c r="J56" s="93" t="s">
        <v>68</v>
      </c>
      <c r="K56" s="94" t="s">
        <v>69</v>
      </c>
      <c r="L56" s="92" t="s">
        <v>65</v>
      </c>
      <c r="M56" s="93" t="s">
        <v>66</v>
      </c>
      <c r="N56" s="93" t="s">
        <v>67</v>
      </c>
      <c r="O56" s="93" t="s">
        <v>68</v>
      </c>
      <c r="P56" s="94" t="s">
        <v>69</v>
      </c>
      <c r="Q56" s="92" t="s">
        <v>65</v>
      </c>
      <c r="R56" s="93" t="s">
        <v>66</v>
      </c>
      <c r="S56" s="93" t="s">
        <v>67</v>
      </c>
      <c r="T56" s="93" t="s">
        <v>68</v>
      </c>
      <c r="U56" s="94" t="s">
        <v>69</v>
      </c>
    </row>
    <row r="57" spans="2:21">
      <c r="B57" s="165">
        <v>5</v>
      </c>
      <c r="C57" s="263">
        <v>0</v>
      </c>
      <c r="D57" s="166">
        <v>0</v>
      </c>
      <c r="E57" s="166">
        <v>0</v>
      </c>
      <c r="F57" s="167">
        <v>100</v>
      </c>
      <c r="G57" s="165">
        <v>5</v>
      </c>
      <c r="H57" s="263">
        <v>0</v>
      </c>
      <c r="I57" s="166">
        <v>0</v>
      </c>
      <c r="J57" s="166">
        <v>0</v>
      </c>
      <c r="K57" s="167">
        <v>100</v>
      </c>
      <c r="L57" s="165">
        <v>5</v>
      </c>
      <c r="M57" s="166">
        <v>0</v>
      </c>
      <c r="N57" s="166">
        <v>0</v>
      </c>
      <c r="O57" s="166">
        <v>0</v>
      </c>
      <c r="P57" s="167">
        <v>100</v>
      </c>
      <c r="Q57" s="165">
        <v>5</v>
      </c>
      <c r="R57" s="166">
        <v>0</v>
      </c>
      <c r="S57" s="166">
        <v>0</v>
      </c>
      <c r="T57" s="166">
        <v>0</v>
      </c>
      <c r="U57" s="167">
        <v>100</v>
      </c>
    </row>
    <row r="58" spans="2:21">
      <c r="B58" s="168">
        <v>1</v>
      </c>
      <c r="C58" s="264">
        <v>1.246</v>
      </c>
      <c r="D58" s="265">
        <v>10.930879295370605</v>
      </c>
      <c r="E58" s="265">
        <v>10.930879295370605</v>
      </c>
      <c r="F58" s="266">
        <v>89.069120704629398</v>
      </c>
      <c r="G58" s="168">
        <v>1</v>
      </c>
      <c r="H58" s="264">
        <v>0.74319999999999997</v>
      </c>
      <c r="I58" s="265">
        <v>5.8930808633458609</v>
      </c>
      <c r="J58" s="265">
        <v>5.8930808633458609</v>
      </c>
      <c r="K58" s="266">
        <v>94.106919136654142</v>
      </c>
      <c r="L58" s="168">
        <v>1</v>
      </c>
      <c r="M58" s="264">
        <v>1.2899</v>
      </c>
      <c r="N58" s="265">
        <v>7.7837987882883972</v>
      </c>
      <c r="O58" s="265">
        <v>7.7837987882883972</v>
      </c>
      <c r="P58" s="266">
        <v>92.216201211711606</v>
      </c>
      <c r="Q58" s="168">
        <v>1</v>
      </c>
      <c r="R58" s="149">
        <v>0.57740000000000002</v>
      </c>
      <c r="S58" s="265">
        <v>6.7841616731288923</v>
      </c>
      <c r="T58" s="265">
        <v>6.7841616731288923</v>
      </c>
      <c r="U58" s="266">
        <v>93.215838326871108</v>
      </c>
    </row>
    <row r="59" spans="2:21" ht="15" thickBot="1">
      <c r="B59" s="170">
        <v>0.85</v>
      </c>
      <c r="C59" s="267">
        <v>0.33910000000000001</v>
      </c>
      <c r="D59" s="268">
        <v>2.9748484502890635</v>
      </c>
      <c r="E59" s="268">
        <v>13.905727745659668</v>
      </c>
      <c r="F59" s="269">
        <v>86.094272254340325</v>
      </c>
      <c r="G59" s="170">
        <v>0.85</v>
      </c>
      <c r="H59" s="267">
        <v>0.24479999999999999</v>
      </c>
      <c r="I59" s="268">
        <v>1.9411009087016509</v>
      </c>
      <c r="J59" s="268">
        <v>7.8341817720475113</v>
      </c>
      <c r="K59" s="269">
        <v>92.165818227952485</v>
      </c>
      <c r="L59" s="170">
        <v>0.85</v>
      </c>
      <c r="M59" s="267">
        <v>0.55030000000000001</v>
      </c>
      <c r="N59" s="268">
        <v>3.3207415095705906</v>
      </c>
      <c r="O59" s="268">
        <v>11.104540297858987</v>
      </c>
      <c r="P59" s="269">
        <v>88.895459702141011</v>
      </c>
      <c r="Q59" s="170">
        <v>0.85</v>
      </c>
      <c r="R59" s="171">
        <v>0.1191</v>
      </c>
      <c r="S59" s="268">
        <v>1.399365526965104</v>
      </c>
      <c r="T59" s="268">
        <v>8.1835272000939963</v>
      </c>
      <c r="U59" s="269">
        <v>91.816472799906009</v>
      </c>
    </row>
    <row r="60" spans="2:21">
      <c r="B60" s="165">
        <v>0.3</v>
      </c>
      <c r="C60" s="263">
        <v>3.5398999999999998</v>
      </c>
      <c r="D60" s="270">
        <v>31.05475089701638</v>
      </c>
      <c r="E60" s="270">
        <v>44.960478642676051</v>
      </c>
      <c r="F60" s="271">
        <v>55.039521357323949</v>
      </c>
      <c r="G60" s="165">
        <v>0.3</v>
      </c>
      <c r="H60" s="263">
        <v>4.3684000000000003</v>
      </c>
      <c r="I60" s="270">
        <v>34.638501673089429</v>
      </c>
      <c r="J60" s="270">
        <v>42.472683445136937</v>
      </c>
      <c r="K60" s="271">
        <v>57.527316554863063</v>
      </c>
      <c r="L60" s="165">
        <v>0.3</v>
      </c>
      <c r="M60" s="263">
        <v>5.7758000000000003</v>
      </c>
      <c r="N60" s="270">
        <v>34.853604962707287</v>
      </c>
      <c r="O60" s="270">
        <v>45.958145260566276</v>
      </c>
      <c r="P60" s="271">
        <v>54.041854739433724</v>
      </c>
      <c r="Q60" s="165">
        <v>0.3</v>
      </c>
      <c r="R60" s="166">
        <v>1.8225</v>
      </c>
      <c r="S60" s="270">
        <v>21.413464927740574</v>
      </c>
      <c r="T60" s="270">
        <v>29.596992127834568</v>
      </c>
      <c r="U60" s="271">
        <v>70.403007872165432</v>
      </c>
    </row>
    <row r="61" spans="2:21">
      <c r="B61" s="168">
        <v>0.25</v>
      </c>
      <c r="C61" s="264">
        <v>0.66300000000000003</v>
      </c>
      <c r="D61" s="265">
        <v>5.8163507005061899</v>
      </c>
      <c r="E61" s="265">
        <v>50.776829343182243</v>
      </c>
      <c r="F61" s="266">
        <v>49.223170656817757</v>
      </c>
      <c r="G61" s="168">
        <v>0.25</v>
      </c>
      <c r="H61" s="264">
        <v>0.56699999999999995</v>
      </c>
      <c r="I61" s="265">
        <v>4.4959322517722056</v>
      </c>
      <c r="J61" s="265">
        <v>46.96861569690914</v>
      </c>
      <c r="K61" s="266">
        <v>53.03138430309086</v>
      </c>
      <c r="L61" s="168">
        <v>0.25</v>
      </c>
      <c r="M61" s="264">
        <v>0.77178000000000002</v>
      </c>
      <c r="N61" s="265">
        <v>4.6572449250524999</v>
      </c>
      <c r="O61" s="265">
        <v>50.615390185618779</v>
      </c>
      <c r="P61" s="266">
        <v>49.384609814381221</v>
      </c>
      <c r="Q61" s="168">
        <v>0.25</v>
      </c>
      <c r="R61" s="149">
        <v>0.57999999999999996</v>
      </c>
      <c r="S61" s="265">
        <v>6.8147103748090698</v>
      </c>
      <c r="T61" s="265">
        <v>36.411702502643635</v>
      </c>
      <c r="U61" s="266">
        <v>63.588297497356365</v>
      </c>
    </row>
    <row r="62" spans="2:21">
      <c r="B62" s="168">
        <v>0.125</v>
      </c>
      <c r="C62" s="264">
        <v>1.8736999999999999</v>
      </c>
      <c r="D62" s="265">
        <v>16.437550991762361</v>
      </c>
      <c r="E62" s="265">
        <v>67.214380334944607</v>
      </c>
      <c r="F62" s="266">
        <v>32.785619665055393</v>
      </c>
      <c r="G62" s="168">
        <v>0.125</v>
      </c>
      <c r="H62" s="264">
        <v>2.1196999999999999</v>
      </c>
      <c r="I62" s="265">
        <v>16.80780880790396</v>
      </c>
      <c r="J62" s="265">
        <v>63.7764245048131</v>
      </c>
      <c r="K62" s="266">
        <v>36.2235754951869</v>
      </c>
      <c r="L62" s="168">
        <v>0.125</v>
      </c>
      <c r="M62" s="264">
        <v>2.7042000000000002</v>
      </c>
      <c r="N62" s="265">
        <v>16.31827946607449</v>
      </c>
      <c r="O62" s="265">
        <v>66.933669651693265</v>
      </c>
      <c r="P62" s="266">
        <v>33.066330348306735</v>
      </c>
      <c r="Q62" s="168">
        <v>0.125</v>
      </c>
      <c r="R62" s="149">
        <v>1.8762000000000001</v>
      </c>
      <c r="S62" s="265">
        <v>22.044413112442722</v>
      </c>
      <c r="T62" s="265">
        <v>58.456115615086361</v>
      </c>
      <c r="U62" s="266">
        <v>41.543884384913639</v>
      </c>
    </row>
    <row r="63" spans="2:21" ht="15" thickBot="1">
      <c r="B63" s="170">
        <v>6.3E-2</v>
      </c>
      <c r="C63" s="267">
        <v>1.4528000000000001</v>
      </c>
      <c r="D63" s="268">
        <v>12.74508943845459</v>
      </c>
      <c r="E63" s="268">
        <v>79.959469773399192</v>
      </c>
      <c r="F63" s="269">
        <v>20.040530226600808</v>
      </c>
      <c r="G63" s="170">
        <v>6.3E-2</v>
      </c>
      <c r="H63" s="267">
        <v>1.7582</v>
      </c>
      <c r="I63" s="268">
        <v>13.941354647382528</v>
      </c>
      <c r="J63" s="268">
        <v>77.717779152195632</v>
      </c>
      <c r="K63" s="269">
        <v>22.282220847804368</v>
      </c>
      <c r="L63" s="170">
        <v>6.3E-2</v>
      </c>
      <c r="M63" s="267">
        <v>2.0981999999999998</v>
      </c>
      <c r="N63" s="268">
        <v>12.661420743923339</v>
      </c>
      <c r="O63" s="268">
        <v>79.595090395616609</v>
      </c>
      <c r="P63" s="269">
        <v>20.404909604383391</v>
      </c>
      <c r="Q63" s="170">
        <v>6.3E-2</v>
      </c>
      <c r="R63" s="272">
        <v>1.4990000000000001</v>
      </c>
      <c r="S63" s="268">
        <v>17.612501468687583</v>
      </c>
      <c r="T63" s="268">
        <v>76.068617083773944</v>
      </c>
      <c r="U63" s="269">
        <v>23.931382916226056</v>
      </c>
    </row>
    <row r="64" spans="2:21">
      <c r="B64" s="165">
        <v>5.2999999999999999E-2</v>
      </c>
      <c r="C64" s="263">
        <v>0.33450000000000002</v>
      </c>
      <c r="D64" s="270">
        <v>2.9344936792146612</v>
      </c>
      <c r="E64" s="270">
        <v>82.89396345261386</v>
      </c>
      <c r="F64" s="271">
        <v>17.10603654738614</v>
      </c>
      <c r="G64" s="165">
        <v>5.2999999999999999E-2</v>
      </c>
      <c r="H64" s="263">
        <v>0.36099999999999999</v>
      </c>
      <c r="I64" s="270">
        <v>2.862489493632745</v>
      </c>
      <c r="J64" s="270">
        <v>80.580268645828383</v>
      </c>
      <c r="K64" s="271">
        <v>19.419731354171617</v>
      </c>
      <c r="L64" s="165">
        <v>5.2999999999999999E-2</v>
      </c>
      <c r="M64" s="263">
        <v>0.46750000000000003</v>
      </c>
      <c r="N64" s="270">
        <v>2.8210915059499384</v>
      </c>
      <c r="O64" s="270">
        <v>82.416181901566546</v>
      </c>
      <c r="P64" s="271">
        <v>17.583818098433454</v>
      </c>
      <c r="Q64" s="165">
        <v>5.2999999999999999E-2</v>
      </c>
      <c r="R64" s="273">
        <v>0.32079999999999997</v>
      </c>
      <c r="S64" s="270">
        <v>3.7692398073081899</v>
      </c>
      <c r="T64" s="270">
        <v>79.83785689108214</v>
      </c>
      <c r="U64" s="271">
        <v>20.16214310891786</v>
      </c>
    </row>
    <row r="65" spans="2:21">
      <c r="B65" s="168">
        <v>3.7999999999999999E-2</v>
      </c>
      <c r="C65" s="264">
        <v>0.85170000000000001</v>
      </c>
      <c r="D65" s="265">
        <v>7.4717735921887201</v>
      </c>
      <c r="E65" s="265">
        <v>90.365737044802586</v>
      </c>
      <c r="F65" s="266">
        <v>9.6342629551974142</v>
      </c>
      <c r="G65" s="168">
        <v>3.7999999999999999E-2</v>
      </c>
      <c r="H65" s="264">
        <v>1.0794999999999999</v>
      </c>
      <c r="I65" s="265">
        <v>8.5597158126774175</v>
      </c>
      <c r="J65" s="265">
        <v>89.139984458505808</v>
      </c>
      <c r="K65" s="266">
        <v>10.860015541494192</v>
      </c>
      <c r="L65" s="168">
        <v>3.7999999999999999E-2</v>
      </c>
      <c r="M65" s="264">
        <v>1.2306999999999999</v>
      </c>
      <c r="N65" s="265">
        <v>7.4265611045402968</v>
      </c>
      <c r="O65" s="265">
        <v>89.842743006106843</v>
      </c>
      <c r="P65" s="266">
        <v>10.157256993893157</v>
      </c>
      <c r="Q65" s="168">
        <v>3.7999999999999999E-2</v>
      </c>
      <c r="R65" s="149">
        <v>0.85819999999999996</v>
      </c>
      <c r="S65" s="265">
        <v>10.08342145458818</v>
      </c>
      <c r="T65" s="265">
        <v>89.921278345670316</v>
      </c>
      <c r="U65" s="266">
        <v>10.078721654329684</v>
      </c>
    </row>
    <row r="66" spans="2:21" ht="15" thickBot="1">
      <c r="B66" s="170">
        <v>2.5000000000000001E-2</v>
      </c>
      <c r="C66" s="267">
        <v>0.84160000000000001</v>
      </c>
      <c r="D66" s="268">
        <v>7.3831685513514458</v>
      </c>
      <c r="E66" s="268">
        <v>97.748905596154032</v>
      </c>
      <c r="F66" s="269">
        <v>2.2510944038459684</v>
      </c>
      <c r="G66" s="170">
        <v>2.5000000000000001E-2</v>
      </c>
      <c r="H66" s="267">
        <v>1.1706000000000001</v>
      </c>
      <c r="I66" s="268">
        <v>9.2820781197963758</v>
      </c>
      <c r="J66" s="268">
        <v>98.422062578302189</v>
      </c>
      <c r="K66" s="269">
        <v>1.5779374216978113</v>
      </c>
      <c r="L66" s="170">
        <v>2.5000000000000001E-2</v>
      </c>
      <c r="M66" s="267">
        <v>1.4654</v>
      </c>
      <c r="N66" s="268">
        <v>8.8428395568321694</v>
      </c>
      <c r="O66" s="268">
        <v>98.685582562939018</v>
      </c>
      <c r="P66" s="269">
        <v>1.3144174370609818</v>
      </c>
      <c r="Q66" s="170">
        <v>2.5000000000000001E-2</v>
      </c>
      <c r="R66" s="171">
        <v>0.8377</v>
      </c>
      <c r="S66" s="268">
        <v>9.8425566913406186</v>
      </c>
      <c r="T66" s="268">
        <v>99.763835037010935</v>
      </c>
      <c r="U66" s="269">
        <v>0.23616496298906497</v>
      </c>
    </row>
    <row r="67" spans="2:21">
      <c r="B67" s="148" t="s">
        <v>70</v>
      </c>
      <c r="C67" s="274">
        <v>0.25660000000000061</v>
      </c>
      <c r="D67" s="275">
        <v>2.2510944038459906</v>
      </c>
      <c r="E67" s="275">
        <v>100.00000000000003</v>
      </c>
      <c r="F67" s="276">
        <v>0</v>
      </c>
      <c r="G67" s="148" t="s">
        <v>70</v>
      </c>
      <c r="H67" s="274">
        <v>0.19899999999999807</v>
      </c>
      <c r="I67" s="275">
        <v>1.5779374216978135</v>
      </c>
      <c r="J67" s="275">
        <v>100</v>
      </c>
      <c r="K67" s="276">
        <v>0</v>
      </c>
      <c r="L67" s="148" t="s">
        <v>70</v>
      </c>
      <c r="M67" s="274">
        <v>0.21781999999999968</v>
      </c>
      <c r="N67" s="275">
        <v>1.314417437060994</v>
      </c>
      <c r="O67" s="275">
        <v>100.00000000000001</v>
      </c>
      <c r="P67" s="276">
        <v>0</v>
      </c>
      <c r="Q67" s="148" t="s">
        <v>70</v>
      </c>
      <c r="R67" s="274">
        <v>2.0099999999999341E-2</v>
      </c>
      <c r="S67" s="275">
        <v>0.23616496298906522</v>
      </c>
      <c r="T67" s="275">
        <v>100</v>
      </c>
      <c r="U67" s="276">
        <v>0</v>
      </c>
    </row>
    <row r="68" spans="2:21" ht="15.75" thickBot="1">
      <c r="B68" s="143" t="s">
        <v>24</v>
      </c>
      <c r="C68" s="144">
        <v>11.398899999999999</v>
      </c>
      <c r="D68" s="145"/>
      <c r="E68" s="277"/>
      <c r="F68" s="147"/>
      <c r="G68" s="143" t="s">
        <v>24</v>
      </c>
      <c r="H68" s="278">
        <v>12.6114</v>
      </c>
      <c r="I68" s="145"/>
      <c r="J68" s="146"/>
      <c r="K68" s="147"/>
      <c r="L68" s="143" t="s">
        <v>24</v>
      </c>
      <c r="M68" s="278">
        <v>16.5716</v>
      </c>
      <c r="N68" s="145"/>
      <c r="O68" s="146"/>
      <c r="P68" s="147"/>
      <c r="Q68" s="143" t="s">
        <v>24</v>
      </c>
      <c r="R68" s="144">
        <v>8.5109999999999992</v>
      </c>
      <c r="S68" s="279">
        <v>100</v>
      </c>
      <c r="T68" s="146"/>
      <c r="U68" s="147"/>
    </row>
    <row r="69" spans="2:21" ht="15" thickBot="1"/>
    <row r="70" spans="2:21">
      <c r="B70" s="461" t="s">
        <v>95</v>
      </c>
      <c r="C70" s="462"/>
      <c r="D70" s="462"/>
      <c r="E70" s="462"/>
      <c r="F70" s="463"/>
      <c r="G70" s="461" t="s">
        <v>6</v>
      </c>
      <c r="H70" s="462"/>
      <c r="I70" s="462"/>
      <c r="J70" s="462"/>
      <c r="K70" s="463"/>
    </row>
    <row r="71" spans="2:21" ht="15" thickBot="1">
      <c r="B71" s="150" t="s">
        <v>65</v>
      </c>
      <c r="C71" s="151" t="s">
        <v>66</v>
      </c>
      <c r="D71" s="151" t="s">
        <v>67</v>
      </c>
      <c r="E71" s="151" t="s">
        <v>68</v>
      </c>
      <c r="F71" s="152" t="s">
        <v>69</v>
      </c>
      <c r="G71" s="150" t="s">
        <v>65</v>
      </c>
      <c r="H71" s="151" t="s">
        <v>66</v>
      </c>
      <c r="I71" s="151" t="s">
        <v>67</v>
      </c>
      <c r="J71" s="151" t="s">
        <v>68</v>
      </c>
      <c r="K71" s="152" t="s">
        <v>69</v>
      </c>
    </row>
    <row r="72" spans="2:21">
      <c r="B72" s="156">
        <v>5</v>
      </c>
      <c r="C72" s="280">
        <v>0</v>
      </c>
      <c r="D72" s="157">
        <v>0</v>
      </c>
      <c r="E72" s="157">
        <v>0</v>
      </c>
      <c r="F72" s="158">
        <v>100</v>
      </c>
      <c r="G72" s="156">
        <v>5</v>
      </c>
      <c r="H72" s="280">
        <v>0</v>
      </c>
      <c r="I72" s="157">
        <v>0</v>
      </c>
      <c r="J72" s="157">
        <v>0</v>
      </c>
      <c r="K72" s="158">
        <v>100</v>
      </c>
    </row>
    <row r="73" spans="2:21">
      <c r="B73" s="98">
        <v>1</v>
      </c>
      <c r="C73" s="281">
        <v>1.1468</v>
      </c>
      <c r="D73" s="221">
        <v>11.129658385093167</v>
      </c>
      <c r="E73" s="221">
        <v>11.129658385093167</v>
      </c>
      <c r="F73" s="282">
        <v>88.870341614906835</v>
      </c>
      <c r="G73" s="98">
        <v>1</v>
      </c>
      <c r="H73" s="281">
        <v>5.6570999999999998</v>
      </c>
      <c r="I73" s="221">
        <v>37.377601585728442</v>
      </c>
      <c r="J73" s="221">
        <v>37.377601585728442</v>
      </c>
      <c r="K73" s="282">
        <v>62.622398414271558</v>
      </c>
    </row>
    <row r="74" spans="2:21" ht="15" thickBot="1">
      <c r="B74" s="159">
        <v>0.85</v>
      </c>
      <c r="C74" s="283">
        <v>0.41270000000000001</v>
      </c>
      <c r="D74" s="284">
        <v>4.0052406832298137</v>
      </c>
      <c r="E74" s="284">
        <v>15.13489906832298</v>
      </c>
      <c r="F74" s="285">
        <v>84.86510093167702</v>
      </c>
      <c r="G74" s="159">
        <v>0.85</v>
      </c>
      <c r="H74" s="283">
        <v>0.65210000000000001</v>
      </c>
      <c r="I74" s="284">
        <v>4.308556326395772</v>
      </c>
      <c r="J74" s="284">
        <v>41.686157912124216</v>
      </c>
      <c r="K74" s="285">
        <v>58.313842087875784</v>
      </c>
    </row>
    <row r="75" spans="2:21">
      <c r="B75" s="156">
        <v>0.3</v>
      </c>
      <c r="C75" s="280">
        <v>3.9297</v>
      </c>
      <c r="D75" s="286">
        <v>38.137616459627324</v>
      </c>
      <c r="E75" s="286">
        <v>53.272515527950304</v>
      </c>
      <c r="F75" s="287">
        <v>46.727484472049696</v>
      </c>
      <c r="G75" s="156">
        <v>0.3</v>
      </c>
      <c r="H75" s="280">
        <v>3.2353999999999998</v>
      </c>
      <c r="I75" s="286">
        <v>21.376940865543443</v>
      </c>
      <c r="J75" s="286">
        <v>63.063098777667662</v>
      </c>
      <c r="K75" s="287">
        <v>36.936901222332338</v>
      </c>
    </row>
    <row r="76" spans="2:21">
      <c r="B76" s="98">
        <v>0.25</v>
      </c>
      <c r="C76" s="281">
        <v>0.52429999999999999</v>
      </c>
      <c r="D76" s="221">
        <v>5.0883152173913038</v>
      </c>
      <c r="E76" s="221">
        <v>58.360830745341609</v>
      </c>
      <c r="F76" s="282">
        <v>41.639169254658391</v>
      </c>
      <c r="G76" s="98">
        <v>0.25</v>
      </c>
      <c r="H76" s="281">
        <v>0.48770000000000002</v>
      </c>
      <c r="I76" s="221">
        <v>3.2223323422530559</v>
      </c>
      <c r="J76" s="221">
        <v>66.285431119920716</v>
      </c>
      <c r="K76" s="282">
        <v>33.714568880079284</v>
      </c>
    </row>
    <row r="77" spans="2:21">
      <c r="B77" s="98">
        <v>0.125</v>
      </c>
      <c r="C77" s="281">
        <v>1.4875</v>
      </c>
      <c r="D77" s="221">
        <v>14.436141304347828</v>
      </c>
      <c r="E77" s="221">
        <v>72.79697204968943</v>
      </c>
      <c r="F77" s="282">
        <v>27.20302795031057</v>
      </c>
      <c r="G77" s="98">
        <v>0.125</v>
      </c>
      <c r="H77" s="281">
        <v>1.6032</v>
      </c>
      <c r="I77" s="221">
        <v>10.592666005946482</v>
      </c>
      <c r="J77" s="221">
        <v>76.8780971258672</v>
      </c>
      <c r="K77" s="282">
        <v>23.1219028741328</v>
      </c>
    </row>
    <row r="78" spans="2:21" ht="15" thickBot="1">
      <c r="B78" s="159">
        <v>6.3E-2</v>
      </c>
      <c r="C78" s="283">
        <v>1.0602</v>
      </c>
      <c r="D78" s="284">
        <v>10.289208074534162</v>
      </c>
      <c r="E78" s="284">
        <v>83.086180124223588</v>
      </c>
      <c r="F78" s="285">
        <v>16.913819875776412</v>
      </c>
      <c r="G78" s="159">
        <v>6.3E-2</v>
      </c>
      <c r="H78" s="283">
        <v>1.2862</v>
      </c>
      <c r="I78" s="284">
        <v>8.4981830194912451</v>
      </c>
      <c r="J78" s="284">
        <v>85.37628014535845</v>
      </c>
      <c r="K78" s="285">
        <v>14.62371985464155</v>
      </c>
    </row>
    <row r="79" spans="2:21">
      <c r="B79" s="156">
        <v>5.2999999999999999E-2</v>
      </c>
      <c r="C79" s="280">
        <v>0.25940000000000002</v>
      </c>
      <c r="D79" s="286">
        <v>2.5174689440993792</v>
      </c>
      <c r="E79" s="286">
        <v>85.603649068322966</v>
      </c>
      <c r="F79" s="287">
        <v>14.396350931677034</v>
      </c>
      <c r="G79" s="156">
        <v>5.2999999999999999E-2</v>
      </c>
      <c r="H79" s="280">
        <v>0.3009</v>
      </c>
      <c r="I79" s="286">
        <v>1.9881070366699702</v>
      </c>
      <c r="J79" s="286">
        <v>87.364387182028423</v>
      </c>
      <c r="K79" s="287">
        <v>12.635612817971577</v>
      </c>
    </row>
    <row r="80" spans="2:21">
      <c r="B80" s="98">
        <v>3.7999999999999999E-2</v>
      </c>
      <c r="C80" s="281">
        <v>0.63660000000000005</v>
      </c>
      <c r="D80" s="221">
        <v>6.1781832298136647</v>
      </c>
      <c r="E80" s="221">
        <v>91.781832298136635</v>
      </c>
      <c r="F80" s="282">
        <v>8.218167701863365</v>
      </c>
      <c r="G80" s="98">
        <v>3.7999999999999999E-2</v>
      </c>
      <c r="H80" s="281">
        <v>0.78690000000000004</v>
      </c>
      <c r="I80" s="221">
        <v>5.199207135777999</v>
      </c>
      <c r="J80" s="221">
        <v>92.56359431780642</v>
      </c>
      <c r="K80" s="282">
        <v>7.4364056821935804</v>
      </c>
    </row>
    <row r="81" spans="2:11">
      <c r="B81" s="98">
        <v>2.5000000000000001E-2</v>
      </c>
      <c r="C81" s="281">
        <v>0.67369999999999997</v>
      </c>
      <c r="D81" s="221">
        <v>6.5382375776397508</v>
      </c>
      <c r="E81" s="221">
        <v>98.320069875776383</v>
      </c>
      <c r="F81" s="282">
        <v>1.6799301242236169</v>
      </c>
      <c r="G81" s="98">
        <v>2.5000000000000001E-2</v>
      </c>
      <c r="H81" s="281">
        <v>0.97399999999999998</v>
      </c>
      <c r="I81" s="221">
        <v>6.4354146019160883</v>
      </c>
      <c r="J81" s="221">
        <v>98.999008919722513</v>
      </c>
      <c r="K81" s="282">
        <v>1.0009910802774868</v>
      </c>
    </row>
    <row r="82" spans="2:11" ht="15" thickBot="1">
      <c r="B82" s="159" t="s">
        <v>70</v>
      </c>
      <c r="C82" s="283">
        <v>0.17310000000000159</v>
      </c>
      <c r="D82" s="284">
        <v>1.6799301242236178</v>
      </c>
      <c r="E82" s="284">
        <v>100</v>
      </c>
      <c r="F82" s="285">
        <v>0</v>
      </c>
      <c r="G82" s="159" t="s">
        <v>70</v>
      </c>
      <c r="H82" s="283">
        <v>0.15150000000000219</v>
      </c>
      <c r="I82" s="284">
        <v>1.000991080277517</v>
      </c>
      <c r="J82" s="284">
        <v>100.00000000000003</v>
      </c>
      <c r="K82" s="285">
        <v>0</v>
      </c>
    </row>
    <row r="83" spans="2:11" ht="15.75" thickBot="1">
      <c r="B83" s="160" t="s">
        <v>24</v>
      </c>
      <c r="C83" s="161">
        <v>10.304</v>
      </c>
      <c r="D83" s="162"/>
      <c r="E83" s="163"/>
      <c r="F83" s="164"/>
      <c r="G83" s="160" t="s">
        <v>24</v>
      </c>
      <c r="H83" s="288">
        <v>15.135</v>
      </c>
      <c r="I83" s="162"/>
      <c r="J83" s="163"/>
      <c r="K83" s="164"/>
    </row>
    <row r="84" spans="2:11" ht="15" thickBot="1"/>
    <row r="85" spans="2:11">
      <c r="B85" s="473" t="s">
        <v>7</v>
      </c>
      <c r="C85" s="474"/>
      <c r="D85" s="474"/>
      <c r="E85" s="474"/>
      <c r="F85" s="475"/>
      <c r="G85" s="473" t="s">
        <v>8</v>
      </c>
      <c r="H85" s="474"/>
      <c r="I85" s="474"/>
      <c r="J85" s="474"/>
      <c r="K85" s="475"/>
    </row>
    <row r="86" spans="2:11" ht="15" thickBot="1">
      <c r="B86" s="173" t="s">
        <v>65</v>
      </c>
      <c r="C86" s="174" t="s">
        <v>66</v>
      </c>
      <c r="D86" s="174" t="s">
        <v>67</v>
      </c>
      <c r="E86" s="174" t="s">
        <v>68</v>
      </c>
      <c r="F86" s="175" t="s">
        <v>69</v>
      </c>
      <c r="G86" s="173" t="s">
        <v>65</v>
      </c>
      <c r="H86" s="174" t="s">
        <v>66</v>
      </c>
      <c r="I86" s="174" t="s">
        <v>67</v>
      </c>
      <c r="J86" s="174" t="s">
        <v>68</v>
      </c>
      <c r="K86" s="175" t="s">
        <v>69</v>
      </c>
    </row>
    <row r="87" spans="2:11">
      <c r="B87" s="179">
        <v>5</v>
      </c>
      <c r="C87" s="180">
        <v>0</v>
      </c>
      <c r="D87" s="180">
        <v>0</v>
      </c>
      <c r="E87" s="180">
        <v>0</v>
      </c>
      <c r="F87" s="181">
        <v>100</v>
      </c>
      <c r="G87" s="179">
        <v>5</v>
      </c>
      <c r="H87" s="180">
        <v>0</v>
      </c>
      <c r="I87" s="180">
        <v>0</v>
      </c>
      <c r="J87" s="180">
        <v>0</v>
      </c>
      <c r="K87" s="181">
        <v>100</v>
      </c>
    </row>
    <row r="88" spans="2:11">
      <c r="B88" s="107">
        <v>1</v>
      </c>
      <c r="C88" s="64">
        <v>0.36509999999999998</v>
      </c>
      <c r="D88" s="223">
        <v>7.8754934316961096</v>
      </c>
      <c r="E88" s="223">
        <v>7.8754934316961096</v>
      </c>
      <c r="F88" s="289">
        <v>92.124506568303886</v>
      </c>
      <c r="G88" s="107">
        <v>1</v>
      </c>
      <c r="H88" s="64">
        <v>3.4836999999999998</v>
      </c>
      <c r="I88" s="223">
        <v>18.047079789052706</v>
      </c>
      <c r="J88" s="223">
        <v>18.047079789052706</v>
      </c>
      <c r="K88" s="289">
        <v>81.952920210947298</v>
      </c>
    </row>
    <row r="89" spans="2:11" ht="15" thickBot="1">
      <c r="B89" s="182">
        <v>0.85</v>
      </c>
      <c r="C89" s="290">
        <v>0.17979999999999999</v>
      </c>
      <c r="D89" s="291">
        <v>3.8784270583921128</v>
      </c>
      <c r="E89" s="291">
        <v>11.753920490088223</v>
      </c>
      <c r="F89" s="292">
        <v>88.24607950991178</v>
      </c>
      <c r="G89" s="182">
        <v>0.85</v>
      </c>
      <c r="H89" s="114">
        <v>0.89280000000000004</v>
      </c>
      <c r="I89" s="291">
        <v>4.6250919527129941</v>
      </c>
      <c r="J89" s="291">
        <v>22.672171741765702</v>
      </c>
      <c r="K89" s="292">
        <v>77.327828258234291</v>
      </c>
    </row>
    <row r="90" spans="2:11">
      <c r="B90" s="179">
        <v>0.3</v>
      </c>
      <c r="C90" s="293">
        <v>1.4696</v>
      </c>
      <c r="D90" s="294">
        <v>31.700424944455229</v>
      </c>
      <c r="E90" s="294">
        <v>43.454345434543455</v>
      </c>
      <c r="F90" s="295">
        <v>56.545654565456545</v>
      </c>
      <c r="G90" s="179">
        <v>0.3</v>
      </c>
      <c r="H90" s="180">
        <v>6.5472000000000001</v>
      </c>
      <c r="I90" s="294">
        <v>33.917340986561953</v>
      </c>
      <c r="J90" s="294">
        <v>56.589512728327655</v>
      </c>
      <c r="K90" s="295">
        <v>43.410487271672345</v>
      </c>
    </row>
    <row r="91" spans="2:11">
      <c r="B91" s="107">
        <v>0.25</v>
      </c>
      <c r="C91" s="296">
        <v>0.26450000000000001</v>
      </c>
      <c r="D91" s="223">
        <v>5.7054725080351174</v>
      </c>
      <c r="E91" s="223">
        <v>49.15981794257857</v>
      </c>
      <c r="F91" s="289">
        <v>50.84018205742143</v>
      </c>
      <c r="G91" s="107">
        <v>0.25</v>
      </c>
      <c r="H91" s="64">
        <v>0.75139999999999996</v>
      </c>
      <c r="I91" s="223">
        <v>3.8925785094853755</v>
      </c>
      <c r="J91" s="223">
        <v>60.48209123781303</v>
      </c>
      <c r="K91" s="289">
        <v>39.51790876218697</v>
      </c>
    </row>
    <row r="92" spans="2:11">
      <c r="B92" s="107">
        <v>0.125</v>
      </c>
      <c r="C92" s="296">
        <v>0.79659999999999997</v>
      </c>
      <c r="D92" s="223">
        <v>17.183286956146592</v>
      </c>
      <c r="E92" s="223">
        <v>66.343104898725159</v>
      </c>
      <c r="F92" s="289">
        <v>33.656895101274841</v>
      </c>
      <c r="G92" s="107">
        <v>0.125</v>
      </c>
      <c r="H92" s="64">
        <v>2.4607999999999999</v>
      </c>
      <c r="I92" s="223">
        <v>12.748013303355885</v>
      </c>
      <c r="J92" s="223">
        <v>73.230104541168913</v>
      </c>
      <c r="K92" s="289">
        <v>26.769895458831087</v>
      </c>
    </row>
    <row r="93" spans="2:11" ht="15" thickBot="1">
      <c r="B93" s="182">
        <v>6.3E-2</v>
      </c>
      <c r="C93" s="290">
        <v>0.59119999999999995</v>
      </c>
      <c r="D93" s="291">
        <v>12.752647813800985</v>
      </c>
      <c r="E93" s="291">
        <v>79.095752712526149</v>
      </c>
      <c r="F93" s="292">
        <v>20.904247287473851</v>
      </c>
      <c r="G93" s="182">
        <v>6.3E-2</v>
      </c>
      <c r="H93" s="297">
        <v>1.9026000000000001</v>
      </c>
      <c r="I93" s="291">
        <v>9.8562947460032948</v>
      </c>
      <c r="J93" s="291">
        <v>83.086399287172213</v>
      </c>
      <c r="K93" s="292">
        <v>16.913600712827787</v>
      </c>
    </row>
    <row r="94" spans="2:11">
      <c r="B94" s="176">
        <v>5.2999999999999999E-2</v>
      </c>
      <c r="C94" s="298">
        <v>0.16170000000000001</v>
      </c>
      <c r="D94" s="299">
        <v>3.4879958584093709</v>
      </c>
      <c r="E94" s="299">
        <v>82.583748570935526</v>
      </c>
      <c r="F94" s="300">
        <v>17.416251429064474</v>
      </c>
      <c r="G94" s="176">
        <v>5.2999999999999999E-2</v>
      </c>
      <c r="H94" s="301">
        <v>0.4325</v>
      </c>
      <c r="I94" s="299">
        <v>2.2405379363220987</v>
      </c>
      <c r="J94" s="299">
        <v>85.326937223494312</v>
      </c>
      <c r="K94" s="300">
        <v>14.673062776505688</v>
      </c>
    </row>
    <row r="95" spans="2:11">
      <c r="B95" s="107">
        <v>3.7999999999999999E-2</v>
      </c>
      <c r="C95" s="296">
        <v>0.37519999999999998</v>
      </c>
      <c r="D95" s="223">
        <v>8.093358355443387</v>
      </c>
      <c r="E95" s="223">
        <v>90.677106926378912</v>
      </c>
      <c r="F95" s="289">
        <v>9.3228930736210884</v>
      </c>
      <c r="G95" s="107">
        <v>3.7999999999999999E-2</v>
      </c>
      <c r="H95" s="64">
        <v>1.1508</v>
      </c>
      <c r="I95" s="223">
        <v>5.9616440627039804</v>
      </c>
      <c r="J95" s="223">
        <v>91.288581286198294</v>
      </c>
      <c r="K95" s="289">
        <v>8.7114187138017058</v>
      </c>
    </row>
    <row r="96" spans="2:11">
      <c r="B96" s="107">
        <v>2.5000000000000001E-2</v>
      </c>
      <c r="C96" s="296">
        <v>0.37409999999999999</v>
      </c>
      <c r="D96" s="223">
        <v>8.0696304924610089</v>
      </c>
      <c r="E96" s="223">
        <v>98.746737418839899</v>
      </c>
      <c r="F96" s="289">
        <v>1.2532625811600724</v>
      </c>
      <c r="G96" s="107">
        <v>2.5000000000000001E-2</v>
      </c>
      <c r="H96" s="64">
        <v>1.5504</v>
      </c>
      <c r="I96" s="223">
        <v>8.0317457028295536</v>
      </c>
      <c r="J96" s="223">
        <v>99.320326989027848</v>
      </c>
      <c r="K96" s="289">
        <v>0.67967301097215227</v>
      </c>
    </row>
    <row r="97" spans="2:21" ht="15" thickBot="1">
      <c r="B97" s="109" t="s">
        <v>70</v>
      </c>
      <c r="C97" s="302">
        <v>5.8100000000000485E-2</v>
      </c>
      <c r="D97" s="223">
        <v>1.2532625811600873</v>
      </c>
      <c r="E97" s="223">
        <v>100.00000000000001</v>
      </c>
      <c r="F97" s="289">
        <v>0</v>
      </c>
      <c r="G97" s="109" t="s">
        <v>70</v>
      </c>
      <c r="H97" s="302">
        <v>0.13119999999999976</v>
      </c>
      <c r="I97" s="223">
        <v>0.67967301097215915</v>
      </c>
      <c r="J97" s="223">
        <v>100</v>
      </c>
      <c r="K97" s="289">
        <v>0</v>
      </c>
    </row>
    <row r="98" spans="2:21" ht="15.75" thickBot="1">
      <c r="B98" s="111" t="s">
        <v>24</v>
      </c>
      <c r="C98" s="303">
        <v>4.6359000000000004</v>
      </c>
      <c r="D98" s="113"/>
      <c r="E98" s="114"/>
      <c r="F98" s="115"/>
      <c r="G98" s="111" t="s">
        <v>24</v>
      </c>
      <c r="H98" s="112">
        <v>19.3034</v>
      </c>
      <c r="I98" s="304">
        <v>100</v>
      </c>
      <c r="J98" s="114"/>
      <c r="K98" s="115"/>
    </row>
    <row r="99" spans="2:21" ht="15" thickBot="1"/>
    <row r="100" spans="2:21">
      <c r="B100" s="452" t="s">
        <v>9</v>
      </c>
      <c r="C100" s="453"/>
      <c r="D100" s="453"/>
      <c r="E100" s="453"/>
      <c r="F100" s="454"/>
      <c r="G100" s="452" t="s">
        <v>10</v>
      </c>
      <c r="H100" s="453"/>
      <c r="I100" s="453"/>
      <c r="J100" s="453"/>
      <c r="K100" s="454"/>
      <c r="L100" s="452" t="s">
        <v>11</v>
      </c>
      <c r="M100" s="453"/>
      <c r="N100" s="453"/>
      <c r="O100" s="453"/>
      <c r="P100" s="454"/>
      <c r="Q100" s="452" t="s">
        <v>12</v>
      </c>
      <c r="R100" s="453"/>
      <c r="S100" s="453"/>
      <c r="T100" s="453"/>
      <c r="U100" s="454"/>
    </row>
    <row r="101" spans="2:21" ht="15" thickBot="1">
      <c r="B101" s="183" t="s">
        <v>65</v>
      </c>
      <c r="C101" s="184" t="s">
        <v>66</v>
      </c>
      <c r="D101" s="184" t="s">
        <v>67</v>
      </c>
      <c r="E101" s="184" t="s">
        <v>68</v>
      </c>
      <c r="F101" s="185" t="s">
        <v>69</v>
      </c>
      <c r="G101" s="183" t="s">
        <v>65</v>
      </c>
      <c r="H101" s="184" t="s">
        <v>66</v>
      </c>
      <c r="I101" s="184" t="s">
        <v>67</v>
      </c>
      <c r="J101" s="184" t="s">
        <v>68</v>
      </c>
      <c r="K101" s="185" t="s">
        <v>69</v>
      </c>
      <c r="L101" s="183" t="s">
        <v>65</v>
      </c>
      <c r="M101" s="184" t="s">
        <v>66</v>
      </c>
      <c r="N101" s="184" t="s">
        <v>67</v>
      </c>
      <c r="O101" s="184" t="s">
        <v>68</v>
      </c>
      <c r="P101" s="185" t="s">
        <v>69</v>
      </c>
      <c r="Q101" s="183" t="s">
        <v>65</v>
      </c>
      <c r="R101" s="184" t="s">
        <v>66</v>
      </c>
      <c r="S101" s="184" t="s">
        <v>67</v>
      </c>
      <c r="T101" s="184" t="s">
        <v>68</v>
      </c>
      <c r="U101" s="185" t="s">
        <v>69</v>
      </c>
    </row>
    <row r="102" spans="2:21">
      <c r="B102" s="189">
        <v>5</v>
      </c>
      <c r="C102" s="305">
        <v>0</v>
      </c>
      <c r="D102" s="190">
        <v>0</v>
      </c>
      <c r="E102" s="190">
        <v>0</v>
      </c>
      <c r="F102" s="191">
        <v>100</v>
      </c>
      <c r="G102" s="189">
        <v>5</v>
      </c>
      <c r="H102" s="190">
        <v>0</v>
      </c>
      <c r="I102" s="190">
        <v>0</v>
      </c>
      <c r="J102" s="190">
        <v>0</v>
      </c>
      <c r="K102" s="191">
        <v>100</v>
      </c>
      <c r="L102" s="189">
        <v>5</v>
      </c>
      <c r="M102" s="305">
        <v>0</v>
      </c>
      <c r="N102" s="190">
        <v>0</v>
      </c>
      <c r="O102" s="190">
        <v>0</v>
      </c>
      <c r="P102" s="191">
        <v>100</v>
      </c>
      <c r="Q102" s="189">
        <v>5</v>
      </c>
      <c r="R102" s="190">
        <v>0</v>
      </c>
      <c r="S102" s="190">
        <v>0</v>
      </c>
      <c r="T102" s="190">
        <v>0</v>
      </c>
      <c r="U102" s="191">
        <v>100</v>
      </c>
    </row>
    <row r="103" spans="2:21">
      <c r="B103" s="116">
        <v>1</v>
      </c>
      <c r="C103" s="66">
        <v>5.5227000000000004</v>
      </c>
      <c r="D103" s="87">
        <v>27.570214762822371</v>
      </c>
      <c r="E103" s="87">
        <v>27.570214762822371</v>
      </c>
      <c r="F103" s="306">
        <v>72.429785237177626</v>
      </c>
      <c r="G103" s="116">
        <v>1</v>
      </c>
      <c r="H103" s="307">
        <v>2.9544000000000001</v>
      </c>
      <c r="I103" s="87">
        <v>19.830184246736248</v>
      </c>
      <c r="J103" s="87">
        <v>19.830184246736248</v>
      </c>
      <c r="K103" s="306">
        <v>80.169815753263748</v>
      </c>
      <c r="L103" s="116">
        <v>1</v>
      </c>
      <c r="M103" s="66">
        <v>2.3210000000000002</v>
      </c>
      <c r="N103" s="87">
        <v>20.203514941548214</v>
      </c>
      <c r="O103" s="87">
        <v>20.203514941548214</v>
      </c>
      <c r="P103" s="306">
        <v>79.796485058451793</v>
      </c>
      <c r="Q103" s="116">
        <v>1</v>
      </c>
      <c r="R103" s="66">
        <v>5.1473000000000004</v>
      </c>
      <c r="S103" s="87">
        <v>30.31282757970861</v>
      </c>
      <c r="T103" s="87">
        <v>30.31282757970861</v>
      </c>
      <c r="U103" s="306">
        <v>69.68717242029139</v>
      </c>
    </row>
    <row r="104" spans="2:21" ht="15" thickBot="1">
      <c r="B104" s="192">
        <v>0.85</v>
      </c>
      <c r="C104" s="123">
        <v>0.83430000000000004</v>
      </c>
      <c r="D104" s="308">
        <v>4.1649610112123963</v>
      </c>
      <c r="E104" s="308">
        <v>31.735175774034765</v>
      </c>
      <c r="F104" s="309">
        <v>68.264824225965242</v>
      </c>
      <c r="G104" s="192">
        <v>0.85</v>
      </c>
      <c r="H104" s="310">
        <v>0.67569999999999997</v>
      </c>
      <c r="I104" s="308">
        <v>4.5353559083129174</v>
      </c>
      <c r="J104" s="308">
        <v>24.365540155049167</v>
      </c>
      <c r="K104" s="309">
        <v>75.63445984495084</v>
      </c>
      <c r="L104" s="192">
        <v>0.85</v>
      </c>
      <c r="M104" s="123">
        <v>0.30020000000000002</v>
      </c>
      <c r="N104" s="308">
        <v>2.6131388132067097</v>
      </c>
      <c r="O104" s="308">
        <v>22.816653754754924</v>
      </c>
      <c r="P104" s="309">
        <v>77.183346245245076</v>
      </c>
      <c r="Q104" s="192">
        <v>0.85</v>
      </c>
      <c r="R104" s="123">
        <v>1.1997</v>
      </c>
      <c r="S104" s="308">
        <v>7.0651213738030458</v>
      </c>
      <c r="T104" s="308">
        <v>37.377948953511655</v>
      </c>
      <c r="U104" s="309">
        <v>62.622051046488345</v>
      </c>
    </row>
    <row r="105" spans="2:21">
      <c r="B105" s="189">
        <v>0.3</v>
      </c>
      <c r="C105" s="190">
        <v>4.7161999999999997</v>
      </c>
      <c r="D105" s="311">
        <v>23.544035863693995</v>
      </c>
      <c r="E105" s="311">
        <v>55.279211637728764</v>
      </c>
      <c r="F105" s="312">
        <v>44.720788362271236</v>
      </c>
      <c r="G105" s="189">
        <v>0.3</v>
      </c>
      <c r="H105" s="305">
        <v>3.8494999999999999</v>
      </c>
      <c r="I105" s="311">
        <v>25.838171628016244</v>
      </c>
      <c r="J105" s="311">
        <v>50.203711783065415</v>
      </c>
      <c r="K105" s="312">
        <v>49.796288216934585</v>
      </c>
      <c r="L105" s="189">
        <v>0.3</v>
      </c>
      <c r="M105" s="190">
        <v>2.1646000000000001</v>
      </c>
      <c r="N105" s="311">
        <v>18.842106179437852</v>
      </c>
      <c r="O105" s="311">
        <v>41.658759934192773</v>
      </c>
      <c r="P105" s="312">
        <v>58.341240065807227</v>
      </c>
      <c r="Q105" s="189">
        <v>0.3</v>
      </c>
      <c r="R105" s="190">
        <v>4.8338000000000001</v>
      </c>
      <c r="S105" s="311">
        <v>28.466603064673805</v>
      </c>
      <c r="T105" s="311">
        <v>65.844552018185453</v>
      </c>
      <c r="U105" s="312">
        <v>34.155447981814547</v>
      </c>
    </row>
    <row r="106" spans="2:21">
      <c r="B106" s="116">
        <v>0.25</v>
      </c>
      <c r="C106" s="66">
        <v>0.8831</v>
      </c>
      <c r="D106" s="87">
        <v>4.4085785317052224</v>
      </c>
      <c r="E106" s="87">
        <v>59.687790169433988</v>
      </c>
      <c r="F106" s="306">
        <v>40.312209830566012</v>
      </c>
      <c r="G106" s="116">
        <v>0.25</v>
      </c>
      <c r="H106" s="307">
        <v>0.56040000000000001</v>
      </c>
      <c r="I106" s="87">
        <v>3.7614524952176396</v>
      </c>
      <c r="J106" s="87">
        <v>53.965164278283055</v>
      </c>
      <c r="K106" s="306">
        <v>46.034835721716945</v>
      </c>
      <c r="L106" s="116">
        <v>0.25</v>
      </c>
      <c r="M106" s="66">
        <v>0.4405</v>
      </c>
      <c r="N106" s="87">
        <v>3.8344025556880599</v>
      </c>
      <c r="O106" s="87">
        <v>45.493162489880831</v>
      </c>
      <c r="P106" s="306">
        <v>54.506837510119169</v>
      </c>
      <c r="Q106" s="116">
        <v>0.25</v>
      </c>
      <c r="R106" s="66">
        <v>0.46360000000000001</v>
      </c>
      <c r="S106" s="87">
        <v>2.7301744343544989</v>
      </c>
      <c r="T106" s="87">
        <v>68.574726452539949</v>
      </c>
      <c r="U106" s="306">
        <v>31.425273547460051</v>
      </c>
    </row>
    <row r="107" spans="2:21">
      <c r="B107" s="116">
        <v>0.125</v>
      </c>
      <c r="C107" s="66">
        <v>2.6166</v>
      </c>
      <c r="D107" s="87">
        <v>13.062491887736252</v>
      </c>
      <c r="E107" s="87">
        <v>72.750282057170239</v>
      </c>
      <c r="F107" s="306">
        <v>27.249717942829761</v>
      </c>
      <c r="G107" s="116">
        <v>0.125</v>
      </c>
      <c r="H107" s="307">
        <v>2.1566000000000001</v>
      </c>
      <c r="I107" s="87">
        <v>14.475282746585227</v>
      </c>
      <c r="J107" s="87">
        <v>68.440447024868277</v>
      </c>
      <c r="K107" s="306">
        <v>31.559552975131723</v>
      </c>
      <c r="L107" s="116">
        <v>0.125</v>
      </c>
      <c r="M107" s="66">
        <v>1.6255999999999999</v>
      </c>
      <c r="N107" s="87">
        <v>14.150294652727604</v>
      </c>
      <c r="O107" s="87">
        <v>59.643457142608433</v>
      </c>
      <c r="P107" s="306">
        <v>40.356542857391567</v>
      </c>
      <c r="Q107" s="116">
        <v>0.125</v>
      </c>
      <c r="R107" s="66">
        <v>1.5576000000000001</v>
      </c>
      <c r="S107" s="87">
        <v>9.172820748383451</v>
      </c>
      <c r="T107" s="87">
        <v>77.747547200923407</v>
      </c>
      <c r="U107" s="306">
        <v>22.252452799076593</v>
      </c>
    </row>
    <row r="108" spans="2:21" ht="15" thickBot="1">
      <c r="B108" s="192">
        <v>6.3E-2</v>
      </c>
      <c r="C108" s="123">
        <v>1.9884999999999999</v>
      </c>
      <c r="D108" s="308">
        <v>9.9269147438521514</v>
      </c>
      <c r="E108" s="308">
        <v>82.67719680102239</v>
      </c>
      <c r="F108" s="309">
        <v>17.32280319897761</v>
      </c>
      <c r="G108" s="192">
        <v>6.3E-2</v>
      </c>
      <c r="H108" s="310">
        <v>1.9255</v>
      </c>
      <c r="I108" s="308">
        <v>12.924119877840051</v>
      </c>
      <c r="J108" s="308">
        <v>81.364566902708333</v>
      </c>
      <c r="K108" s="309">
        <v>18.635433097291667</v>
      </c>
      <c r="L108" s="192">
        <v>6.3E-2</v>
      </c>
      <c r="M108" s="123">
        <v>1.5315000000000001</v>
      </c>
      <c r="N108" s="308">
        <v>13.331186183964277</v>
      </c>
      <c r="O108" s="308">
        <v>72.974643326572703</v>
      </c>
      <c r="P108" s="309">
        <v>27.025356673427297</v>
      </c>
      <c r="Q108" s="192">
        <v>6.3E-2</v>
      </c>
      <c r="R108" s="313">
        <v>1.3786</v>
      </c>
      <c r="S108" s="308">
        <v>8.1186766074225876</v>
      </c>
      <c r="T108" s="308">
        <v>85.866223808345993</v>
      </c>
      <c r="U108" s="309">
        <v>14.133776191654007</v>
      </c>
    </row>
    <row r="109" spans="2:21">
      <c r="B109" s="186">
        <v>5.2999999999999999E-2</v>
      </c>
      <c r="C109" s="187">
        <v>0.43930000000000002</v>
      </c>
      <c r="D109" s="314">
        <v>2.1930569006659546</v>
      </c>
      <c r="E109" s="314">
        <v>84.870253701688341</v>
      </c>
      <c r="F109" s="315">
        <v>15.129746298311659</v>
      </c>
      <c r="G109" s="186">
        <v>5.2999999999999999E-2</v>
      </c>
      <c r="H109" s="316">
        <v>0.42230000000000001</v>
      </c>
      <c r="I109" s="314">
        <v>2.8345135416317078</v>
      </c>
      <c r="J109" s="314">
        <v>84.199080444340041</v>
      </c>
      <c r="K109" s="315">
        <v>15.800919555659959</v>
      </c>
      <c r="L109" s="186">
        <v>5.2999999999999999E-2</v>
      </c>
      <c r="M109" s="187">
        <v>0.47299999999999998</v>
      </c>
      <c r="N109" s="314">
        <v>4.1173039928273605</v>
      </c>
      <c r="O109" s="314">
        <v>77.091947319400063</v>
      </c>
      <c r="P109" s="315">
        <v>22.908052680599937</v>
      </c>
      <c r="Q109" s="186">
        <v>5.2999999999999999E-2</v>
      </c>
      <c r="R109" s="317">
        <v>0.35649999999999998</v>
      </c>
      <c r="S109" s="314">
        <v>2.0994546718019387</v>
      </c>
      <c r="T109" s="314">
        <v>87.965678480147929</v>
      </c>
      <c r="U109" s="315">
        <v>12.034321519852071</v>
      </c>
    </row>
    <row r="110" spans="2:21">
      <c r="B110" s="116">
        <v>3.7999999999999999E-2</v>
      </c>
      <c r="C110" s="66">
        <v>1.1314</v>
      </c>
      <c r="D110" s="87">
        <v>5.6481324320816313</v>
      </c>
      <c r="E110" s="87">
        <v>90.51838613376998</v>
      </c>
      <c r="F110" s="306">
        <v>9.4816138662300204</v>
      </c>
      <c r="G110" s="116">
        <v>3.7999999999999999E-2</v>
      </c>
      <c r="H110" s="307">
        <v>1.1215999999999999</v>
      </c>
      <c r="I110" s="87">
        <v>7.5282746585226699</v>
      </c>
      <c r="J110" s="87">
        <v>91.727355102862717</v>
      </c>
      <c r="K110" s="306">
        <v>8.2726448971372832</v>
      </c>
      <c r="L110" s="116">
        <v>3.7999999999999999E-2</v>
      </c>
      <c r="M110" s="66">
        <v>1.3050999999999999</v>
      </c>
      <c r="N110" s="87">
        <v>11.360451249553886</v>
      </c>
      <c r="O110" s="87">
        <v>88.452398568953953</v>
      </c>
      <c r="P110" s="306">
        <v>11.547601431046047</v>
      </c>
      <c r="Q110" s="116">
        <v>3.7999999999999999E-2</v>
      </c>
      <c r="R110" s="66">
        <v>0.94550000000000001</v>
      </c>
      <c r="S110" s="87">
        <v>5.5681189121703598</v>
      </c>
      <c r="T110" s="87">
        <v>93.533797392318291</v>
      </c>
      <c r="U110" s="306">
        <v>6.4662026076817085</v>
      </c>
    </row>
    <row r="111" spans="2:21">
      <c r="B111" s="116">
        <v>2.5000000000000001E-2</v>
      </c>
      <c r="C111" s="66">
        <v>1.3847</v>
      </c>
      <c r="D111" s="87">
        <v>6.9126471439839454</v>
      </c>
      <c r="E111" s="87">
        <v>97.431033277753926</v>
      </c>
      <c r="F111" s="306">
        <v>2.5689667222460741</v>
      </c>
      <c r="G111" s="116">
        <v>2.5000000000000001E-2</v>
      </c>
      <c r="H111" s="307">
        <v>1.0942000000000001</v>
      </c>
      <c r="I111" s="87">
        <v>7.3443635265295164</v>
      </c>
      <c r="J111" s="87">
        <v>99.071718629392237</v>
      </c>
      <c r="K111" s="306">
        <v>0.92828137060776328</v>
      </c>
      <c r="L111" s="116">
        <v>2.5000000000000001E-2</v>
      </c>
      <c r="M111" s="66">
        <v>1.0627</v>
      </c>
      <c r="N111" s="87">
        <v>9.2504417614749173</v>
      </c>
      <c r="O111" s="87">
        <v>97.70284033042887</v>
      </c>
      <c r="P111" s="306">
        <v>2.2971596695711298</v>
      </c>
      <c r="Q111" s="116">
        <v>2.5000000000000001E-2</v>
      </c>
      <c r="R111" s="66">
        <v>0.84299999999999997</v>
      </c>
      <c r="S111" s="87">
        <v>4.9644888873184696</v>
      </c>
      <c r="T111" s="87">
        <v>98.498286279636758</v>
      </c>
      <c r="U111" s="306">
        <v>1.5017137203632416</v>
      </c>
    </row>
    <row r="112" spans="2:21" ht="15" thickBot="1">
      <c r="B112" s="118" t="s">
        <v>70</v>
      </c>
      <c r="C112" s="318">
        <v>0.51460000000000505</v>
      </c>
      <c r="D112" s="87">
        <v>2.5689667222460986</v>
      </c>
      <c r="E112" s="87">
        <v>100.00000000000003</v>
      </c>
      <c r="F112" s="306">
        <v>0</v>
      </c>
      <c r="G112" s="118" t="s">
        <v>70</v>
      </c>
      <c r="H112" s="318">
        <v>0.1382999999999992</v>
      </c>
      <c r="I112" s="87">
        <v>0.92828137060777394</v>
      </c>
      <c r="J112" s="87">
        <v>100.00000000000001</v>
      </c>
      <c r="K112" s="306">
        <v>0</v>
      </c>
      <c r="L112" s="118" t="s">
        <v>70</v>
      </c>
      <c r="M112" s="318">
        <v>0.26389999999999958</v>
      </c>
      <c r="N112" s="87">
        <v>2.2971596695711178</v>
      </c>
      <c r="O112" s="87">
        <v>99.999999999999986</v>
      </c>
      <c r="P112" s="306">
        <v>0</v>
      </c>
      <c r="Q112" s="118" t="s">
        <v>70</v>
      </c>
      <c r="R112" s="318">
        <v>0.25499999999999545</v>
      </c>
      <c r="S112" s="87">
        <v>1.5017137203632114</v>
      </c>
      <c r="T112" s="87">
        <v>99.999999999999972</v>
      </c>
      <c r="U112" s="306">
        <v>0</v>
      </c>
    </row>
    <row r="113" spans="2:21" ht="15.75" thickBot="1">
      <c r="B113" s="120" t="s">
        <v>24</v>
      </c>
      <c r="C113" s="121">
        <v>20.031400000000001</v>
      </c>
      <c r="D113" s="122"/>
      <c r="E113" s="123"/>
      <c r="F113" s="124"/>
      <c r="G113" s="120" t="s">
        <v>24</v>
      </c>
      <c r="H113" s="319">
        <v>14.8985</v>
      </c>
      <c r="I113" s="122"/>
      <c r="J113" s="123"/>
      <c r="K113" s="124"/>
      <c r="L113" s="120" t="s">
        <v>24</v>
      </c>
      <c r="M113" s="319">
        <v>11.488099999999999</v>
      </c>
      <c r="N113" s="122"/>
      <c r="O113" s="123"/>
      <c r="P113" s="124"/>
      <c r="Q113" s="120" t="s">
        <v>24</v>
      </c>
      <c r="R113" s="121">
        <v>16.980599999999999</v>
      </c>
      <c r="S113" s="320">
        <v>99.999999999999972</v>
      </c>
      <c r="T113" s="123"/>
      <c r="U113" s="124"/>
    </row>
    <row r="114" spans="2:21" ht="15" thickBot="1"/>
    <row r="115" spans="2:21">
      <c r="B115" s="455" t="s">
        <v>13</v>
      </c>
      <c r="C115" s="456"/>
      <c r="D115" s="456"/>
      <c r="E115" s="456"/>
      <c r="F115" s="457"/>
      <c r="G115" s="458" t="s">
        <v>14</v>
      </c>
      <c r="H115" s="459"/>
      <c r="I115" s="459"/>
      <c r="J115" s="459"/>
      <c r="K115" s="460"/>
      <c r="L115" s="458" t="s">
        <v>15</v>
      </c>
      <c r="M115" s="459"/>
      <c r="N115" s="459"/>
      <c r="O115" s="459"/>
      <c r="P115" s="460"/>
      <c r="Q115" s="458" t="s">
        <v>16</v>
      </c>
      <c r="R115" s="459"/>
      <c r="S115" s="459"/>
      <c r="T115" s="459"/>
      <c r="U115" s="460"/>
    </row>
    <row r="116" spans="2:21" ht="15" thickBot="1">
      <c r="B116" s="193" t="s">
        <v>65</v>
      </c>
      <c r="C116" s="194" t="s">
        <v>66</v>
      </c>
      <c r="D116" s="194" t="s">
        <v>67</v>
      </c>
      <c r="E116" s="194" t="s">
        <v>68</v>
      </c>
      <c r="F116" s="195" t="s">
        <v>69</v>
      </c>
      <c r="G116" s="193" t="s">
        <v>65</v>
      </c>
      <c r="H116" s="194" t="s">
        <v>66</v>
      </c>
      <c r="I116" s="194" t="s">
        <v>67</v>
      </c>
      <c r="J116" s="194" t="s">
        <v>68</v>
      </c>
      <c r="K116" s="195" t="s">
        <v>69</v>
      </c>
      <c r="L116" s="193" t="s">
        <v>65</v>
      </c>
      <c r="M116" s="194" t="s">
        <v>66</v>
      </c>
      <c r="N116" s="194" t="s">
        <v>67</v>
      </c>
      <c r="O116" s="194" t="s">
        <v>68</v>
      </c>
      <c r="P116" s="195" t="s">
        <v>69</v>
      </c>
      <c r="Q116" s="193" t="s">
        <v>65</v>
      </c>
      <c r="R116" s="194" t="s">
        <v>66</v>
      </c>
      <c r="S116" s="194" t="s">
        <v>67</v>
      </c>
      <c r="T116" s="194" t="s">
        <v>68</v>
      </c>
      <c r="U116" s="195" t="s">
        <v>69</v>
      </c>
    </row>
    <row r="117" spans="2:21">
      <c r="B117" s="199"/>
      <c r="C117" s="200"/>
      <c r="D117" s="200"/>
      <c r="E117" s="200"/>
      <c r="F117" s="201"/>
      <c r="G117" s="199">
        <v>5</v>
      </c>
      <c r="H117" s="321">
        <v>0</v>
      </c>
      <c r="I117" s="200">
        <v>0</v>
      </c>
      <c r="J117" s="200">
        <v>0</v>
      </c>
      <c r="K117" s="201">
        <v>100</v>
      </c>
      <c r="L117" s="199">
        <v>5</v>
      </c>
      <c r="M117" s="200">
        <v>0</v>
      </c>
      <c r="N117" s="200">
        <v>0</v>
      </c>
      <c r="O117" s="200">
        <v>0</v>
      </c>
      <c r="P117" s="201">
        <v>100</v>
      </c>
      <c r="Q117" s="199">
        <v>5</v>
      </c>
      <c r="R117" s="200">
        <v>0</v>
      </c>
      <c r="S117" s="200">
        <v>0</v>
      </c>
      <c r="T117" s="200">
        <v>0</v>
      </c>
      <c r="U117" s="201">
        <v>100</v>
      </c>
    </row>
    <row r="118" spans="2:21">
      <c r="B118" s="125"/>
      <c r="C118" s="68"/>
      <c r="D118" s="68"/>
      <c r="E118" s="68"/>
      <c r="F118" s="126"/>
      <c r="G118" s="125">
        <v>1</v>
      </c>
      <c r="H118" s="68">
        <v>2.3313999999999999</v>
      </c>
      <c r="I118" s="226">
        <v>13.209214835295585</v>
      </c>
      <c r="J118" s="226">
        <v>13.209214835295585</v>
      </c>
      <c r="K118" s="322">
        <v>86.790785164704417</v>
      </c>
      <c r="L118" s="125">
        <v>1</v>
      </c>
      <c r="M118" s="323">
        <v>0.55530000000000002</v>
      </c>
      <c r="N118" s="226">
        <v>6.2907830342577489</v>
      </c>
      <c r="O118" s="226">
        <v>6.2907830342577489</v>
      </c>
      <c r="P118" s="322">
        <v>93.709216965742257</v>
      </c>
      <c r="Q118" s="125">
        <v>1</v>
      </c>
      <c r="R118" s="68">
        <v>5.6066000000000003</v>
      </c>
      <c r="S118" s="226">
        <v>37.236084452975049</v>
      </c>
      <c r="T118" s="226">
        <v>37.236084452975049</v>
      </c>
      <c r="U118" s="322">
        <v>62.763915547024951</v>
      </c>
    </row>
    <row r="119" spans="2:21" ht="15" thickBot="1">
      <c r="B119" s="202"/>
      <c r="C119" s="132"/>
      <c r="D119" s="132"/>
      <c r="E119" s="132"/>
      <c r="F119" s="133"/>
      <c r="G119" s="202">
        <v>0.85</v>
      </c>
      <c r="H119" s="132">
        <v>1.1806000000000001</v>
      </c>
      <c r="I119" s="324">
        <v>6.6890276377069444</v>
      </c>
      <c r="J119" s="324">
        <v>19.898242473002529</v>
      </c>
      <c r="K119" s="325">
        <v>80.101757526997474</v>
      </c>
      <c r="L119" s="202">
        <v>0.85</v>
      </c>
      <c r="M119" s="326">
        <v>0.2319</v>
      </c>
      <c r="N119" s="324">
        <v>2.6271071234366508</v>
      </c>
      <c r="O119" s="324">
        <v>8.9178901576943996</v>
      </c>
      <c r="P119" s="325">
        <v>91.082109842305599</v>
      </c>
      <c r="Q119" s="202">
        <v>0.85</v>
      </c>
      <c r="R119" s="132">
        <v>0.70089999999999997</v>
      </c>
      <c r="S119" s="324">
        <v>4.655008667122714</v>
      </c>
      <c r="T119" s="324">
        <v>41.891093120097764</v>
      </c>
      <c r="U119" s="325">
        <v>58.108906879902236</v>
      </c>
    </row>
    <row r="120" spans="2:21">
      <c r="B120" s="199"/>
      <c r="C120" s="200"/>
      <c r="D120" s="200"/>
      <c r="E120" s="200"/>
      <c r="F120" s="201"/>
      <c r="G120" s="199">
        <v>0.3</v>
      </c>
      <c r="H120" s="200">
        <v>6.8517000000000001</v>
      </c>
      <c r="I120" s="327">
        <v>38.820269918072732</v>
      </c>
      <c r="J120" s="327">
        <v>58.718512391075265</v>
      </c>
      <c r="K120" s="328">
        <v>41.281487608924735</v>
      </c>
      <c r="L120" s="199">
        <v>0.3</v>
      </c>
      <c r="M120" s="321">
        <v>2.2936000000000001</v>
      </c>
      <c r="N120" s="327">
        <v>25.983324270436835</v>
      </c>
      <c r="O120" s="327">
        <v>34.901214428131233</v>
      </c>
      <c r="P120" s="328">
        <v>65.098785571868774</v>
      </c>
      <c r="Q120" s="199">
        <v>0.3</v>
      </c>
      <c r="R120" s="200">
        <v>3.9556</v>
      </c>
      <c r="S120" s="327">
        <v>26.271011961293496</v>
      </c>
      <c r="T120" s="327">
        <v>68.16210508139126</v>
      </c>
      <c r="U120" s="328">
        <v>31.83789491860874</v>
      </c>
    </row>
    <row r="121" spans="2:21">
      <c r="B121" s="125"/>
      <c r="C121" s="68"/>
      <c r="D121" s="68"/>
      <c r="E121" s="68"/>
      <c r="F121" s="126"/>
      <c r="G121" s="125">
        <v>0.25</v>
      </c>
      <c r="H121" s="68">
        <v>0.69350000000000001</v>
      </c>
      <c r="I121" s="226">
        <v>3.9292229940282613</v>
      </c>
      <c r="J121" s="226">
        <v>62.647735385103523</v>
      </c>
      <c r="K121" s="322">
        <v>37.352264614896477</v>
      </c>
      <c r="L121" s="125">
        <v>0.25</v>
      </c>
      <c r="M121" s="323">
        <v>0.40710000000000002</v>
      </c>
      <c r="N121" s="226">
        <v>4.6118814573137579</v>
      </c>
      <c r="O121" s="226">
        <v>39.51309588544499</v>
      </c>
      <c r="P121" s="322">
        <v>60.48690411455501</v>
      </c>
      <c r="Q121" s="125">
        <v>0.25</v>
      </c>
      <c r="R121" s="68">
        <v>0.52710000000000001</v>
      </c>
      <c r="S121" s="226">
        <v>3.5007205998578725</v>
      </c>
      <c r="T121" s="226">
        <v>71.662825681249132</v>
      </c>
      <c r="U121" s="322">
        <v>28.337174318750868</v>
      </c>
    </row>
    <row r="122" spans="2:21">
      <c r="B122" s="125"/>
      <c r="C122" s="68"/>
      <c r="D122" s="68"/>
      <c r="E122" s="68"/>
      <c r="F122" s="126"/>
      <c r="G122" s="125">
        <v>0.125</v>
      </c>
      <c r="H122" s="68">
        <v>1.9923</v>
      </c>
      <c r="I122" s="226">
        <v>11.28794660562726</v>
      </c>
      <c r="J122" s="226">
        <v>73.935681990730785</v>
      </c>
      <c r="K122" s="322">
        <v>26.064318009269215</v>
      </c>
      <c r="L122" s="125">
        <v>0.125</v>
      </c>
      <c r="M122" s="323">
        <v>1.5251999999999999</v>
      </c>
      <c r="N122" s="226">
        <v>17.278412180532897</v>
      </c>
      <c r="O122" s="226">
        <v>56.791508065977887</v>
      </c>
      <c r="P122" s="322">
        <v>43.208491934022113</v>
      </c>
      <c r="Q122" s="125">
        <v>0.125</v>
      </c>
      <c r="R122" s="68">
        <v>1.3781000000000001</v>
      </c>
      <c r="S122" s="226">
        <v>9.1526144159820433</v>
      </c>
      <c r="T122" s="226">
        <v>80.815440097231175</v>
      </c>
      <c r="U122" s="322">
        <v>19.184559902768825</v>
      </c>
    </row>
    <row r="123" spans="2:21" ht="15" thickBot="1">
      <c r="B123" s="202"/>
      <c r="C123" s="132"/>
      <c r="D123" s="132"/>
      <c r="E123" s="132"/>
      <c r="F123" s="133"/>
      <c r="G123" s="202">
        <v>6.3E-2</v>
      </c>
      <c r="H123" s="132">
        <v>1.5564</v>
      </c>
      <c r="I123" s="324">
        <v>8.8182302349035133</v>
      </c>
      <c r="J123" s="324">
        <v>82.753912225634295</v>
      </c>
      <c r="K123" s="325">
        <v>17.246087774365705</v>
      </c>
      <c r="L123" s="202">
        <v>6.3E-2</v>
      </c>
      <c r="M123" s="326">
        <v>1.3475999999999999</v>
      </c>
      <c r="N123" s="324">
        <v>15.266449157150625</v>
      </c>
      <c r="O123" s="324">
        <v>72.057957223128511</v>
      </c>
      <c r="P123" s="325">
        <v>27.942042776871489</v>
      </c>
      <c r="Q123" s="202">
        <v>6.3E-2</v>
      </c>
      <c r="R123" s="329">
        <v>0.96360000000000001</v>
      </c>
      <c r="S123" s="324">
        <v>6.3997237147088715</v>
      </c>
      <c r="T123" s="324">
        <v>87.215163811940045</v>
      </c>
      <c r="U123" s="325">
        <v>12.784836188059955</v>
      </c>
    </row>
    <row r="124" spans="2:21">
      <c r="B124" s="196"/>
      <c r="C124" s="197"/>
      <c r="D124" s="197"/>
      <c r="E124" s="197"/>
      <c r="F124" s="198"/>
      <c r="G124" s="196">
        <v>5.2999999999999999E-2</v>
      </c>
      <c r="H124" s="197">
        <v>0.39500000000000002</v>
      </c>
      <c r="I124" s="330">
        <v>2.2379856995546694</v>
      </c>
      <c r="J124" s="330">
        <v>84.991897925188965</v>
      </c>
      <c r="K124" s="331">
        <v>15.008102074811035</v>
      </c>
      <c r="L124" s="196">
        <v>5.2999999999999999E-2</v>
      </c>
      <c r="M124" s="332">
        <v>0.373</v>
      </c>
      <c r="N124" s="330">
        <v>4.2255754939278596</v>
      </c>
      <c r="O124" s="330">
        <v>76.283532717056374</v>
      </c>
      <c r="P124" s="331">
        <v>23.716467282943626</v>
      </c>
      <c r="Q124" s="196">
        <v>5.2999999999999999E-2</v>
      </c>
      <c r="R124" s="333">
        <v>0.2949</v>
      </c>
      <c r="S124" s="330">
        <v>1.9585704892773412</v>
      </c>
      <c r="T124" s="330">
        <v>89.17373430121738</v>
      </c>
      <c r="U124" s="331">
        <v>10.82626569878262</v>
      </c>
    </row>
    <row r="125" spans="2:21">
      <c r="B125" s="125"/>
      <c r="C125" s="68"/>
      <c r="D125" s="68"/>
      <c r="E125" s="68"/>
      <c r="F125" s="126"/>
      <c r="G125" s="125">
        <v>3.7999999999999999E-2</v>
      </c>
      <c r="H125" s="68">
        <v>1.1064000000000001</v>
      </c>
      <c r="I125" s="226">
        <v>6.268626273385534</v>
      </c>
      <c r="J125" s="226">
        <v>91.260524198574501</v>
      </c>
      <c r="K125" s="322">
        <v>8.739475801425499</v>
      </c>
      <c r="L125" s="125">
        <v>3.7999999999999999E-2</v>
      </c>
      <c r="M125" s="323">
        <v>0.92179999999999995</v>
      </c>
      <c r="N125" s="226">
        <v>10.442722494109118</v>
      </c>
      <c r="O125" s="226">
        <v>86.726255211165494</v>
      </c>
      <c r="P125" s="322">
        <v>13.273744788834506</v>
      </c>
      <c r="Q125" s="125">
        <v>3.7999999999999999E-2</v>
      </c>
      <c r="R125" s="68">
        <v>0.64200000000000002</v>
      </c>
      <c r="S125" s="226">
        <v>4.2638258871348018</v>
      </c>
      <c r="T125" s="226">
        <v>93.43756018835218</v>
      </c>
      <c r="U125" s="322">
        <v>6.5624398116478204</v>
      </c>
    </row>
    <row r="126" spans="2:21">
      <c r="B126" s="125"/>
      <c r="C126" s="68"/>
      <c r="D126" s="68"/>
      <c r="E126" s="68"/>
      <c r="F126" s="126"/>
      <c r="G126" s="125">
        <v>2.5000000000000001E-2</v>
      </c>
      <c r="H126" s="68">
        <v>1.4730000000000001</v>
      </c>
      <c r="I126" s="226">
        <v>8.3457036340355142</v>
      </c>
      <c r="J126" s="226">
        <v>99.606227832610017</v>
      </c>
      <c r="K126" s="322">
        <v>0.393772167389983</v>
      </c>
      <c r="L126" s="125">
        <v>2.5000000000000001E-2</v>
      </c>
      <c r="M126" s="323">
        <v>1.0821000000000001</v>
      </c>
      <c r="N126" s="226">
        <v>12.258700380641654</v>
      </c>
      <c r="O126" s="226">
        <v>98.98495559180715</v>
      </c>
      <c r="P126" s="322">
        <v>1.0150444081928498</v>
      </c>
      <c r="Q126" s="125">
        <v>2.5000000000000001E-2</v>
      </c>
      <c r="R126" s="68">
        <v>0.64470000000000005</v>
      </c>
      <c r="S126" s="226">
        <v>4.2817578651648081</v>
      </c>
      <c r="T126" s="226">
        <v>97.719318053516986</v>
      </c>
      <c r="U126" s="322">
        <v>2.2806819464830141</v>
      </c>
    </row>
    <row r="127" spans="2:21" ht="15" thickBot="1">
      <c r="B127" s="127"/>
      <c r="C127" s="128"/>
      <c r="D127" s="68"/>
      <c r="E127" s="68"/>
      <c r="F127" s="126"/>
      <c r="G127" s="127" t="s">
        <v>70</v>
      </c>
      <c r="H127" s="334">
        <v>6.950000000000145E-2</v>
      </c>
      <c r="I127" s="226">
        <v>0.39377216739000703</v>
      </c>
      <c r="J127" s="226">
        <v>100.00000000000003</v>
      </c>
      <c r="K127" s="322">
        <v>0</v>
      </c>
      <c r="L127" s="127" t="s">
        <v>70</v>
      </c>
      <c r="M127" s="334">
        <v>8.9599999999999014E-2</v>
      </c>
      <c r="N127" s="226">
        <v>1.0150444081928471</v>
      </c>
      <c r="O127" s="226">
        <v>100</v>
      </c>
      <c r="P127" s="322">
        <v>0</v>
      </c>
      <c r="Q127" s="127" t="s">
        <v>70</v>
      </c>
      <c r="R127" s="334">
        <v>0.34340000000000082</v>
      </c>
      <c r="S127" s="226">
        <v>2.2806819464830133</v>
      </c>
      <c r="T127" s="226">
        <v>100</v>
      </c>
      <c r="U127" s="322">
        <v>0</v>
      </c>
    </row>
    <row r="128" spans="2:21" ht="15.75" thickBot="1">
      <c r="B128" s="129"/>
      <c r="C128" s="130"/>
      <c r="D128" s="131"/>
      <c r="E128" s="132"/>
      <c r="F128" s="133"/>
      <c r="G128" s="129" t="s">
        <v>24</v>
      </c>
      <c r="H128" s="335">
        <v>17.649799999999999</v>
      </c>
      <c r="I128" s="336"/>
      <c r="J128" s="132"/>
      <c r="K128" s="133"/>
      <c r="L128" s="129" t="s">
        <v>24</v>
      </c>
      <c r="M128" s="335">
        <v>8.8271999999999995</v>
      </c>
      <c r="N128" s="131"/>
      <c r="O128" s="132"/>
      <c r="P128" s="133"/>
      <c r="Q128" s="129" t="s">
        <v>24</v>
      </c>
      <c r="R128" s="130">
        <v>15.056900000000001</v>
      </c>
      <c r="S128" s="336"/>
      <c r="T128" s="132"/>
      <c r="U128" s="133"/>
    </row>
    <row r="129" spans="2:21" ht="15" thickBot="1"/>
    <row r="130" spans="2:21">
      <c r="B130" s="461" t="s">
        <v>17</v>
      </c>
      <c r="C130" s="462"/>
      <c r="D130" s="462"/>
      <c r="E130" s="462"/>
      <c r="F130" s="463"/>
      <c r="G130" s="461" t="s">
        <v>18</v>
      </c>
      <c r="H130" s="462"/>
      <c r="I130" s="462"/>
      <c r="J130" s="462"/>
      <c r="K130" s="463"/>
      <c r="L130" s="461" t="s">
        <v>19</v>
      </c>
      <c r="M130" s="462"/>
      <c r="N130" s="462"/>
      <c r="O130" s="462"/>
      <c r="P130" s="463"/>
      <c r="Q130" s="461" t="s">
        <v>20</v>
      </c>
      <c r="R130" s="462"/>
      <c r="S130" s="462"/>
      <c r="T130" s="462"/>
      <c r="U130" s="463"/>
    </row>
    <row r="131" spans="2:21" ht="15" thickBot="1">
      <c r="B131" s="150" t="s">
        <v>65</v>
      </c>
      <c r="C131" s="151" t="s">
        <v>66</v>
      </c>
      <c r="D131" s="151" t="s">
        <v>67</v>
      </c>
      <c r="E131" s="151" t="s">
        <v>68</v>
      </c>
      <c r="F131" s="152" t="s">
        <v>69</v>
      </c>
      <c r="G131" s="150" t="s">
        <v>65</v>
      </c>
      <c r="H131" s="151" t="s">
        <v>66</v>
      </c>
      <c r="I131" s="151" t="s">
        <v>67</v>
      </c>
      <c r="J131" s="151" t="s">
        <v>68</v>
      </c>
      <c r="K131" s="152" t="s">
        <v>69</v>
      </c>
      <c r="L131" s="150" t="s">
        <v>65</v>
      </c>
      <c r="M131" s="151" t="s">
        <v>66</v>
      </c>
      <c r="N131" s="151" t="s">
        <v>67</v>
      </c>
      <c r="O131" s="151" t="s">
        <v>68</v>
      </c>
      <c r="P131" s="152" t="s">
        <v>69</v>
      </c>
      <c r="Q131" s="150" t="s">
        <v>65</v>
      </c>
      <c r="R131" s="151" t="s">
        <v>66</v>
      </c>
      <c r="S131" s="151" t="s">
        <v>67</v>
      </c>
      <c r="T131" s="151" t="s">
        <v>68</v>
      </c>
      <c r="U131" s="152" t="s">
        <v>69</v>
      </c>
    </row>
    <row r="132" spans="2:21">
      <c r="B132" s="156">
        <v>5</v>
      </c>
      <c r="C132" s="280">
        <v>0</v>
      </c>
      <c r="D132" s="157">
        <v>0</v>
      </c>
      <c r="E132" s="157">
        <v>0</v>
      </c>
      <c r="F132" s="158">
        <v>100</v>
      </c>
      <c r="G132" s="156">
        <v>5</v>
      </c>
      <c r="H132" s="280">
        <v>0</v>
      </c>
      <c r="I132" s="157">
        <v>0</v>
      </c>
      <c r="J132" s="157">
        <v>0</v>
      </c>
      <c r="K132" s="158">
        <v>100</v>
      </c>
      <c r="L132" s="156">
        <v>5</v>
      </c>
      <c r="M132" s="157">
        <v>0</v>
      </c>
      <c r="N132" s="157">
        <v>0</v>
      </c>
      <c r="O132" s="157">
        <v>0</v>
      </c>
      <c r="P132" s="158">
        <v>100</v>
      </c>
      <c r="Q132" s="156">
        <v>5</v>
      </c>
      <c r="R132" s="157">
        <v>0</v>
      </c>
      <c r="S132" s="157">
        <v>0</v>
      </c>
      <c r="T132" s="157">
        <v>0</v>
      </c>
      <c r="U132" s="158">
        <v>100</v>
      </c>
    </row>
    <row r="133" spans="2:21">
      <c r="B133" s="98">
        <v>1</v>
      </c>
      <c r="C133" s="62">
        <v>2.5091999999999999</v>
      </c>
      <c r="D133" s="221">
        <v>19.627045461656394</v>
      </c>
      <c r="E133" s="221">
        <v>19.627045461656394</v>
      </c>
      <c r="F133" s="282">
        <v>80.372954538343606</v>
      </c>
      <c r="G133" s="98">
        <v>1</v>
      </c>
      <c r="H133" s="62">
        <v>0.79730000000000001</v>
      </c>
      <c r="I133" s="221">
        <v>6.0803648371426178</v>
      </c>
      <c r="J133" s="221">
        <v>6.0803648371426178</v>
      </c>
      <c r="K133" s="282">
        <v>93.919635162857389</v>
      </c>
      <c r="L133" s="98">
        <v>1</v>
      </c>
      <c r="M133" s="281">
        <v>0.31109999999999999</v>
      </c>
      <c r="N133" s="221">
        <v>3.2165012406947886</v>
      </c>
      <c r="O133" s="221">
        <v>3.2165012406947886</v>
      </c>
      <c r="P133" s="282">
        <v>96.783498759305218</v>
      </c>
      <c r="Q133" s="98">
        <v>1</v>
      </c>
      <c r="R133" s="62">
        <v>0.84370000000000001</v>
      </c>
      <c r="S133" s="221">
        <v>6.7803556934253777</v>
      </c>
      <c r="T133" s="221">
        <v>6.7803556934253777</v>
      </c>
      <c r="U133" s="282">
        <v>93.219644306574622</v>
      </c>
    </row>
    <row r="134" spans="2:21" ht="15" thickBot="1">
      <c r="B134" s="159">
        <v>0.85</v>
      </c>
      <c r="C134" s="105">
        <v>0.61670000000000003</v>
      </c>
      <c r="D134" s="284">
        <v>4.8238478145239512</v>
      </c>
      <c r="E134" s="284">
        <v>24.450893276180345</v>
      </c>
      <c r="F134" s="285">
        <v>75.549106723819648</v>
      </c>
      <c r="G134" s="159">
        <v>0.85</v>
      </c>
      <c r="H134" s="105">
        <v>0.28370000000000001</v>
      </c>
      <c r="I134" s="284">
        <v>2.1635513662327361</v>
      </c>
      <c r="J134" s="284">
        <v>8.2439162033753544</v>
      </c>
      <c r="K134" s="285">
        <v>91.756083796624651</v>
      </c>
      <c r="L134" s="159">
        <v>0.85</v>
      </c>
      <c r="M134" s="283">
        <v>0.20430000000000001</v>
      </c>
      <c r="N134" s="284">
        <v>2.1122828784119108</v>
      </c>
      <c r="O134" s="284">
        <v>5.3287841191066994</v>
      </c>
      <c r="P134" s="285">
        <v>94.6712158808933</v>
      </c>
      <c r="Q134" s="159">
        <v>0.85</v>
      </c>
      <c r="R134" s="105">
        <v>0.44550000000000001</v>
      </c>
      <c r="S134" s="284">
        <v>3.5802399684971031</v>
      </c>
      <c r="T134" s="284">
        <v>10.360595661922481</v>
      </c>
      <c r="U134" s="285">
        <v>89.639404338077526</v>
      </c>
    </row>
    <row r="135" spans="2:21">
      <c r="B135" s="156">
        <v>0.3</v>
      </c>
      <c r="C135" s="157">
        <v>3.9388999999999998</v>
      </c>
      <c r="D135" s="286">
        <v>30.810206188792588</v>
      </c>
      <c r="E135" s="286">
        <v>55.261099464972929</v>
      </c>
      <c r="F135" s="287">
        <v>44.738900535027071</v>
      </c>
      <c r="G135" s="156">
        <v>0.3</v>
      </c>
      <c r="H135" s="157">
        <v>3.8058000000000001</v>
      </c>
      <c r="I135" s="286">
        <v>29.023770848109088</v>
      </c>
      <c r="J135" s="286">
        <v>37.267687051484444</v>
      </c>
      <c r="K135" s="287">
        <v>62.732312948515556</v>
      </c>
      <c r="L135" s="156">
        <v>0.3</v>
      </c>
      <c r="M135" s="280">
        <v>2.2216</v>
      </c>
      <c r="N135" s="286">
        <v>22.969396195202645</v>
      </c>
      <c r="O135" s="286">
        <v>28.298180314309345</v>
      </c>
      <c r="P135" s="287">
        <v>71.701819685690651</v>
      </c>
      <c r="Q135" s="156">
        <v>0.3</v>
      </c>
      <c r="R135" s="157">
        <v>3.9678</v>
      </c>
      <c r="S135" s="286">
        <v>31.887039611678574</v>
      </c>
      <c r="T135" s="286">
        <v>42.247635273601055</v>
      </c>
      <c r="U135" s="287">
        <v>57.752364726398945</v>
      </c>
    </row>
    <row r="136" spans="2:21">
      <c r="B136" s="98">
        <v>0.25</v>
      </c>
      <c r="C136" s="62">
        <v>0.53900000000000003</v>
      </c>
      <c r="D136" s="221">
        <v>4.2160758424329652</v>
      </c>
      <c r="E136" s="221">
        <v>59.477175307405894</v>
      </c>
      <c r="F136" s="282">
        <v>40.522824692594106</v>
      </c>
      <c r="G136" s="98">
        <v>0.25</v>
      </c>
      <c r="H136" s="62">
        <v>0.76359999999999995</v>
      </c>
      <c r="I136" s="221">
        <v>5.82336208408642</v>
      </c>
      <c r="J136" s="221">
        <v>43.091049135570863</v>
      </c>
      <c r="K136" s="282">
        <v>56.908950864429137</v>
      </c>
      <c r="L136" s="98">
        <v>0.25</v>
      </c>
      <c r="M136" s="281">
        <v>0.46439999999999998</v>
      </c>
      <c r="N136" s="221">
        <v>4.8014888337468973</v>
      </c>
      <c r="O136" s="221">
        <v>33.099669148056243</v>
      </c>
      <c r="P136" s="282">
        <v>66.90033085194375</v>
      </c>
      <c r="Q136" s="98">
        <v>0.25</v>
      </c>
      <c r="R136" s="62">
        <v>0.59130000000000005</v>
      </c>
      <c r="S136" s="221">
        <v>4.7519548672779726</v>
      </c>
      <c r="T136" s="221">
        <v>46.999590140879029</v>
      </c>
      <c r="U136" s="282">
        <v>53.000409859120971</v>
      </c>
    </row>
    <row r="137" spans="2:21">
      <c r="B137" s="98">
        <v>0.125</v>
      </c>
      <c r="C137" s="62">
        <v>1.7061999999999999</v>
      </c>
      <c r="D137" s="221">
        <v>13.34595288007259</v>
      </c>
      <c r="E137" s="221">
        <v>72.823128187478488</v>
      </c>
      <c r="F137" s="282">
        <v>27.176871812521512</v>
      </c>
      <c r="G137" s="98">
        <v>0.125</v>
      </c>
      <c r="H137" s="62">
        <v>2.4836999999999998</v>
      </c>
      <c r="I137" s="221">
        <v>18.941179162186277</v>
      </c>
      <c r="J137" s="221">
        <v>62.032228297757143</v>
      </c>
      <c r="K137" s="282">
        <v>37.967771702242857</v>
      </c>
      <c r="L137" s="98">
        <v>0.125</v>
      </c>
      <c r="M137" s="281">
        <v>1.8560000000000001</v>
      </c>
      <c r="N137" s="221">
        <v>19.189412737799834</v>
      </c>
      <c r="O137" s="221">
        <v>52.289081885856078</v>
      </c>
      <c r="P137" s="282">
        <v>47.710918114143922</v>
      </c>
      <c r="Q137" s="98">
        <v>0.125</v>
      </c>
      <c r="R137" s="62">
        <v>2.0347</v>
      </c>
      <c r="S137" s="221">
        <v>16.351771636141539</v>
      </c>
      <c r="T137" s="221">
        <v>63.351361777020571</v>
      </c>
      <c r="U137" s="282">
        <v>36.648638222979429</v>
      </c>
    </row>
    <row r="138" spans="2:21" ht="15" thickBot="1">
      <c r="B138" s="159">
        <v>6.3E-2</v>
      </c>
      <c r="C138" s="105">
        <v>1.3245</v>
      </c>
      <c r="D138" s="284">
        <v>10.360282844716998</v>
      </c>
      <c r="E138" s="284">
        <v>83.183411032195494</v>
      </c>
      <c r="F138" s="285">
        <v>16.816588967804506</v>
      </c>
      <c r="G138" s="159">
        <v>6.3E-2</v>
      </c>
      <c r="H138" s="105">
        <v>1.8349</v>
      </c>
      <c r="I138" s="284">
        <v>13.993304201270524</v>
      </c>
      <c r="J138" s="284">
        <v>76.025532499027662</v>
      </c>
      <c r="K138" s="285">
        <v>23.974467500972338</v>
      </c>
      <c r="L138" s="159">
        <v>6.3E-2</v>
      </c>
      <c r="M138" s="283">
        <v>1.7778</v>
      </c>
      <c r="N138" s="284">
        <v>18.38089330024814</v>
      </c>
      <c r="O138" s="284">
        <v>70.66997518610421</v>
      </c>
      <c r="P138" s="285">
        <v>29.33002481389579</v>
      </c>
      <c r="Q138" s="159">
        <v>6.3E-2</v>
      </c>
      <c r="R138" s="337">
        <v>1.6565000000000001</v>
      </c>
      <c r="S138" s="284">
        <v>13.312384978261393</v>
      </c>
      <c r="T138" s="284">
        <v>76.663746755281963</v>
      </c>
      <c r="U138" s="285">
        <v>23.336253244718037</v>
      </c>
    </row>
    <row r="139" spans="2:21">
      <c r="B139" s="153">
        <v>5.2999999999999999E-2</v>
      </c>
      <c r="C139" s="154">
        <v>0.3221</v>
      </c>
      <c r="D139" s="338">
        <v>2.5194768624260822</v>
      </c>
      <c r="E139" s="338">
        <v>85.702887894621583</v>
      </c>
      <c r="F139" s="339">
        <v>14.297112105378417</v>
      </c>
      <c r="G139" s="153">
        <v>5.2999999999999999E-2</v>
      </c>
      <c r="H139" s="154">
        <v>0.43780000000000002</v>
      </c>
      <c r="I139" s="338">
        <v>3.3387479313947548</v>
      </c>
      <c r="J139" s="338">
        <v>79.364280430422411</v>
      </c>
      <c r="K139" s="339">
        <v>20.635719569577589</v>
      </c>
      <c r="L139" s="153">
        <v>5.2999999999999999E-2</v>
      </c>
      <c r="M139" s="340">
        <v>0.59019999999999995</v>
      </c>
      <c r="N139" s="338">
        <v>6.1021505376344081</v>
      </c>
      <c r="O139" s="338">
        <v>76.772125723738611</v>
      </c>
      <c r="P139" s="339">
        <v>23.227874276261389</v>
      </c>
      <c r="Q139" s="153">
        <v>5.2999999999999999E-2</v>
      </c>
      <c r="R139" s="341">
        <v>0.34910000000000002</v>
      </c>
      <c r="S139" s="338">
        <v>2.8055258653251149</v>
      </c>
      <c r="T139" s="338">
        <v>79.469272620607072</v>
      </c>
      <c r="U139" s="339">
        <v>20.530727379392928</v>
      </c>
    </row>
    <row r="140" spans="2:21">
      <c r="B140" s="98">
        <v>3.7999999999999999E-2</v>
      </c>
      <c r="C140" s="62">
        <v>0.84919999999999995</v>
      </c>
      <c r="D140" s="221">
        <v>6.6424705109352011</v>
      </c>
      <c r="E140" s="221">
        <v>92.34535840555678</v>
      </c>
      <c r="F140" s="282">
        <v>7.6546415944432198</v>
      </c>
      <c r="G140" s="98">
        <v>3.7999999999999999E-2</v>
      </c>
      <c r="H140" s="62">
        <v>1.0868</v>
      </c>
      <c r="I140" s="221">
        <v>8.2881481312010497</v>
      </c>
      <c r="J140" s="221">
        <v>87.652428561623466</v>
      </c>
      <c r="K140" s="282">
        <v>12.347571438376534</v>
      </c>
      <c r="L140" s="98">
        <v>3.7999999999999999E-2</v>
      </c>
      <c r="M140" s="281">
        <v>1.2269000000000001</v>
      </c>
      <c r="N140" s="221">
        <v>12.68507030603805</v>
      </c>
      <c r="O140" s="221">
        <v>89.457196029776668</v>
      </c>
      <c r="P140" s="282">
        <v>10.542803970223332</v>
      </c>
      <c r="Q140" s="98">
        <v>3.7999999999999999E-2</v>
      </c>
      <c r="R140" s="62">
        <v>1.0566</v>
      </c>
      <c r="S140" s="221">
        <v>8.4913166121527244</v>
      </c>
      <c r="T140" s="221">
        <v>87.960589232759801</v>
      </c>
      <c r="U140" s="282">
        <v>12.039410767240199</v>
      </c>
    </row>
    <row r="141" spans="2:21">
      <c r="B141" s="98">
        <v>2.5000000000000001E-2</v>
      </c>
      <c r="C141" s="62">
        <v>0.85909999999999997</v>
      </c>
      <c r="D141" s="221">
        <v>6.7199086386533589</v>
      </c>
      <c r="E141" s="221">
        <v>99.065267044210145</v>
      </c>
      <c r="F141" s="282">
        <v>0.93473295578985471</v>
      </c>
      <c r="G141" s="98">
        <v>2.5000000000000001E-2</v>
      </c>
      <c r="H141" s="62">
        <v>1.3219000000000001</v>
      </c>
      <c r="I141" s="221">
        <v>10.081066447032267</v>
      </c>
      <c r="J141" s="221">
        <v>97.733495008655737</v>
      </c>
      <c r="K141" s="282">
        <v>2.266504991344263</v>
      </c>
      <c r="L141" s="98">
        <v>2.5000000000000001E-2</v>
      </c>
      <c r="M141" s="281">
        <v>0.89659999999999995</v>
      </c>
      <c r="N141" s="221">
        <v>9.2700578990901565</v>
      </c>
      <c r="O141" s="221">
        <v>98.72725392886683</v>
      </c>
      <c r="P141" s="282">
        <v>1.2727460711331702</v>
      </c>
      <c r="Q141" s="98">
        <v>2.5000000000000001E-2</v>
      </c>
      <c r="R141" s="62">
        <v>1.2949999999999999</v>
      </c>
      <c r="S141" s="221">
        <v>10.407207091366438</v>
      </c>
      <c r="T141" s="221">
        <v>98.367796324126232</v>
      </c>
      <c r="U141" s="282">
        <v>1.6322036758737681</v>
      </c>
    </row>
    <row r="142" spans="2:21" ht="15" thickBot="1">
      <c r="B142" s="100" t="s">
        <v>70</v>
      </c>
      <c r="C142" s="342">
        <v>0.11950000000000038</v>
      </c>
      <c r="D142" s="221">
        <v>0.93473295578987203</v>
      </c>
      <c r="E142" s="221">
        <v>100.00000000000001</v>
      </c>
      <c r="F142" s="282">
        <v>0</v>
      </c>
      <c r="G142" s="100" t="s">
        <v>70</v>
      </c>
      <c r="H142" s="342">
        <v>0.29720000000000191</v>
      </c>
      <c r="I142" s="221">
        <v>2.2665049913442838</v>
      </c>
      <c r="J142" s="221">
        <v>100.00000000000001</v>
      </c>
      <c r="K142" s="282">
        <v>0</v>
      </c>
      <c r="L142" s="100" t="s">
        <v>70</v>
      </c>
      <c r="M142" s="342">
        <v>0.12310000000000088</v>
      </c>
      <c r="N142" s="221">
        <v>1.2727460711331768</v>
      </c>
      <c r="O142" s="221">
        <v>100</v>
      </c>
      <c r="P142" s="282">
        <v>0</v>
      </c>
      <c r="Q142" s="100" t="s">
        <v>70</v>
      </c>
      <c r="R142" s="342">
        <v>0.20310000000000095</v>
      </c>
      <c r="S142" s="221">
        <v>1.632203675873771</v>
      </c>
      <c r="T142" s="221">
        <v>100</v>
      </c>
      <c r="U142" s="282">
        <v>0</v>
      </c>
    </row>
    <row r="143" spans="2:21" ht="15.75" thickBot="1">
      <c r="B143" s="102" t="s">
        <v>24</v>
      </c>
      <c r="C143" s="103">
        <v>12.7844</v>
      </c>
      <c r="D143" s="104"/>
      <c r="E143" s="105"/>
      <c r="F143" s="106"/>
      <c r="G143" s="102" t="s">
        <v>24</v>
      </c>
      <c r="H143" s="343">
        <v>13.1127</v>
      </c>
      <c r="I143" s="104"/>
      <c r="J143" s="105"/>
      <c r="K143" s="106"/>
      <c r="L143" s="102" t="s">
        <v>24</v>
      </c>
      <c r="M143" s="343">
        <v>9.6720000000000006</v>
      </c>
      <c r="N143" s="104"/>
      <c r="O143" s="105"/>
      <c r="P143" s="106"/>
      <c r="Q143" s="102" t="s">
        <v>24</v>
      </c>
      <c r="R143" s="103">
        <v>12.443300000000001</v>
      </c>
      <c r="S143" s="344">
        <v>100</v>
      </c>
      <c r="T143" s="105"/>
      <c r="U143" s="106"/>
    </row>
    <row r="144" spans="2:21" ht="15" thickBot="1"/>
    <row r="145" spans="2:16">
      <c r="B145" s="467" t="s">
        <v>21</v>
      </c>
      <c r="C145" s="468"/>
      <c r="D145" s="468"/>
      <c r="E145" s="468"/>
      <c r="F145" s="469"/>
      <c r="G145" s="467" t="s">
        <v>22</v>
      </c>
      <c r="H145" s="468"/>
      <c r="I145" s="468"/>
      <c r="J145" s="468"/>
      <c r="K145" s="469"/>
      <c r="L145" s="467" t="s">
        <v>23</v>
      </c>
      <c r="M145" s="468"/>
      <c r="N145" s="468"/>
      <c r="O145" s="468"/>
      <c r="P145" s="469"/>
    </row>
    <row r="146" spans="2:16" ht="15" thickBot="1">
      <c r="B146" s="203" t="s">
        <v>65</v>
      </c>
      <c r="C146" s="204" t="s">
        <v>66</v>
      </c>
      <c r="D146" s="204" t="s">
        <v>67</v>
      </c>
      <c r="E146" s="204" t="s">
        <v>68</v>
      </c>
      <c r="F146" s="205" t="s">
        <v>69</v>
      </c>
      <c r="G146" s="203" t="s">
        <v>65</v>
      </c>
      <c r="H146" s="204" t="s">
        <v>66</v>
      </c>
      <c r="I146" s="204" t="s">
        <v>67</v>
      </c>
      <c r="J146" s="204" t="s">
        <v>68</v>
      </c>
      <c r="K146" s="205" t="s">
        <v>69</v>
      </c>
      <c r="L146" s="203" t="s">
        <v>65</v>
      </c>
      <c r="M146" s="204" t="s">
        <v>66</v>
      </c>
      <c r="N146" s="204" t="s">
        <v>67</v>
      </c>
      <c r="O146" s="204" t="s">
        <v>68</v>
      </c>
      <c r="P146" s="205" t="s">
        <v>69</v>
      </c>
    </row>
    <row r="147" spans="2:16">
      <c r="B147" s="209">
        <v>5</v>
      </c>
      <c r="C147" s="345">
        <v>0</v>
      </c>
      <c r="D147" s="210">
        <v>0</v>
      </c>
      <c r="E147" s="210">
        <v>0</v>
      </c>
      <c r="F147" s="211">
        <v>100</v>
      </c>
      <c r="G147" s="209">
        <v>5</v>
      </c>
      <c r="H147" s="210">
        <v>0</v>
      </c>
      <c r="I147" s="210">
        <v>0</v>
      </c>
      <c r="J147" s="210">
        <v>0</v>
      </c>
      <c r="K147" s="211">
        <v>100</v>
      </c>
      <c r="L147" s="209">
        <v>5</v>
      </c>
      <c r="M147" s="210">
        <v>0</v>
      </c>
      <c r="N147" s="210">
        <v>0</v>
      </c>
      <c r="O147" s="210">
        <v>0</v>
      </c>
      <c r="P147" s="211">
        <v>100</v>
      </c>
    </row>
    <row r="148" spans="2:16">
      <c r="B148" s="134">
        <v>1</v>
      </c>
      <c r="C148" s="228">
        <v>0.20150000000000001</v>
      </c>
      <c r="D148" s="228">
        <v>1.6196447230929989</v>
      </c>
      <c r="E148" s="228">
        <v>1.6196447230929989</v>
      </c>
      <c r="F148" s="346">
        <v>98.380355276906997</v>
      </c>
      <c r="G148" s="134">
        <v>1</v>
      </c>
      <c r="H148" s="71">
        <v>1.1120000000000001</v>
      </c>
      <c r="I148" s="228">
        <v>8.0516697077649386</v>
      </c>
      <c r="J148" s="228">
        <v>8.0516697077649386</v>
      </c>
      <c r="K148" s="346">
        <v>91.948330292235056</v>
      </c>
      <c r="L148" s="134">
        <v>1</v>
      </c>
      <c r="M148" s="71">
        <v>1.4484999999999999</v>
      </c>
      <c r="N148" s="228">
        <v>10.632753431696395</v>
      </c>
      <c r="O148" s="228">
        <v>10.632753431696395</v>
      </c>
      <c r="P148" s="346">
        <v>89.367246568303599</v>
      </c>
    </row>
    <row r="149" spans="2:16" ht="15" thickBot="1">
      <c r="B149" s="212">
        <v>0.85</v>
      </c>
      <c r="C149" s="245">
        <v>0.2109</v>
      </c>
      <c r="D149" s="245">
        <v>1.695201350373764</v>
      </c>
      <c r="E149" s="245">
        <v>3.3148460734667626</v>
      </c>
      <c r="F149" s="347">
        <v>96.685153926533232</v>
      </c>
      <c r="G149" s="212">
        <v>0.85</v>
      </c>
      <c r="H149" s="141">
        <v>0.34239999999999998</v>
      </c>
      <c r="I149" s="245">
        <v>2.4792191618153909</v>
      </c>
      <c r="J149" s="245">
        <v>10.53088886958033</v>
      </c>
      <c r="K149" s="347">
        <v>89.469111130419662</v>
      </c>
      <c r="L149" s="212">
        <v>0.85</v>
      </c>
      <c r="M149" s="141">
        <v>0.69889999999999997</v>
      </c>
      <c r="N149" s="245">
        <v>5.1302943551346987</v>
      </c>
      <c r="O149" s="245">
        <v>15.763047786831095</v>
      </c>
      <c r="P149" s="347">
        <v>84.236952213168905</v>
      </c>
    </row>
    <row r="150" spans="2:16">
      <c r="B150" s="209">
        <v>0.3</v>
      </c>
      <c r="C150" s="348">
        <v>4.0464000000000002</v>
      </c>
      <c r="D150" s="348">
        <v>32.524716662647698</v>
      </c>
      <c r="E150" s="348">
        <v>35.839562736114459</v>
      </c>
      <c r="F150" s="349">
        <v>64.160437263885541</v>
      </c>
      <c r="G150" s="209">
        <v>0.3</v>
      </c>
      <c r="H150" s="345">
        <v>3.6827999999999999</v>
      </c>
      <c r="I150" s="348">
        <v>26.666087409853155</v>
      </c>
      <c r="J150" s="348">
        <v>37.196976279433486</v>
      </c>
      <c r="K150" s="349">
        <v>62.803023720566514</v>
      </c>
      <c r="L150" s="209">
        <v>0.3</v>
      </c>
      <c r="M150" s="210">
        <v>4.9008000000000003</v>
      </c>
      <c r="N150" s="348">
        <v>35.974454965866556</v>
      </c>
      <c r="O150" s="348">
        <v>51.737502752697651</v>
      </c>
      <c r="P150" s="349">
        <v>48.262497247302349</v>
      </c>
    </row>
    <row r="151" spans="2:16">
      <c r="B151" s="134">
        <v>0.25</v>
      </c>
      <c r="C151" s="228">
        <v>0.80300000000000005</v>
      </c>
      <c r="D151" s="228">
        <v>6.4544650751547303</v>
      </c>
      <c r="E151" s="228">
        <v>42.294027811269189</v>
      </c>
      <c r="F151" s="346">
        <v>57.705972188730811</v>
      </c>
      <c r="G151" s="134">
        <v>0.25</v>
      </c>
      <c r="H151" s="350">
        <v>0.94520000000000004</v>
      </c>
      <c r="I151" s="228">
        <v>6.8439192516001972</v>
      </c>
      <c r="J151" s="228">
        <v>44.040895531033684</v>
      </c>
      <c r="K151" s="346">
        <v>55.959104468966316</v>
      </c>
      <c r="L151" s="134">
        <v>0.25</v>
      </c>
      <c r="M151" s="71">
        <v>0.75649999999999995</v>
      </c>
      <c r="N151" s="228">
        <v>5.5531087132056083</v>
      </c>
      <c r="O151" s="228">
        <v>57.290611465903261</v>
      </c>
      <c r="P151" s="346">
        <v>42.709388534096739</v>
      </c>
    </row>
    <row r="152" spans="2:16">
      <c r="B152" s="134">
        <v>0.125</v>
      </c>
      <c r="C152" s="228">
        <v>2.6398999999999999</v>
      </c>
      <c r="D152" s="228">
        <v>21.219355357286389</v>
      </c>
      <c r="E152" s="228">
        <v>63.513383168555578</v>
      </c>
      <c r="F152" s="346">
        <v>36.486616831444422</v>
      </c>
      <c r="G152" s="134">
        <v>0.125</v>
      </c>
      <c r="H152" s="350">
        <v>3.1995</v>
      </c>
      <c r="I152" s="228">
        <v>23.166652185246328</v>
      </c>
      <c r="J152" s="228">
        <v>67.207547716280004</v>
      </c>
      <c r="K152" s="346">
        <v>32.792452283719996</v>
      </c>
      <c r="L152" s="134">
        <v>0.125</v>
      </c>
      <c r="M152" s="71">
        <v>2.2109999999999999</v>
      </c>
      <c r="N152" s="228">
        <v>16.229905307201058</v>
      </c>
      <c r="O152" s="228">
        <v>73.520516773104319</v>
      </c>
      <c r="P152" s="346">
        <v>26.479483226895681</v>
      </c>
    </row>
    <row r="153" spans="2:16" ht="15" thickBot="1">
      <c r="B153" s="212">
        <v>6.3E-2</v>
      </c>
      <c r="C153" s="245">
        <v>2.1798999999999999</v>
      </c>
      <c r="D153" s="245">
        <v>17.521903383972347</v>
      </c>
      <c r="E153" s="245">
        <v>81.035286552527921</v>
      </c>
      <c r="F153" s="347">
        <v>18.964713447472079</v>
      </c>
      <c r="G153" s="212">
        <v>6.3E-2</v>
      </c>
      <c r="H153" s="351">
        <v>2.0068000000000001</v>
      </c>
      <c r="I153" s="245">
        <v>14.530657166854926</v>
      </c>
      <c r="J153" s="245">
        <v>81.738204883134927</v>
      </c>
      <c r="K153" s="347">
        <v>18.261795116865073</v>
      </c>
      <c r="L153" s="212">
        <v>6.3E-2</v>
      </c>
      <c r="M153" s="352">
        <v>1.3833</v>
      </c>
      <c r="N153" s="245">
        <v>10.154151068046687</v>
      </c>
      <c r="O153" s="245">
        <v>83.674667841151006</v>
      </c>
      <c r="P153" s="347">
        <v>16.325332158848994</v>
      </c>
    </row>
    <row r="154" spans="2:16">
      <c r="B154" s="206">
        <v>5.2999999999999999E-2</v>
      </c>
      <c r="C154" s="353">
        <v>1.1087</v>
      </c>
      <c r="D154" s="353">
        <v>8.9116630495940825</v>
      </c>
      <c r="E154" s="353">
        <v>89.946949602122004</v>
      </c>
      <c r="F154" s="354">
        <v>10.053050397877996</v>
      </c>
      <c r="G154" s="206">
        <v>5.2999999999999999E-2</v>
      </c>
      <c r="H154" s="355">
        <v>0.45240000000000002</v>
      </c>
      <c r="I154" s="353">
        <v>3.2756972803892608</v>
      </c>
      <c r="J154" s="353">
        <v>85.013902163524193</v>
      </c>
      <c r="K154" s="354">
        <v>14.986097836475807</v>
      </c>
      <c r="L154" s="206">
        <v>5.2999999999999999E-2</v>
      </c>
      <c r="M154" s="356">
        <v>0.35060000000000002</v>
      </c>
      <c r="N154" s="353">
        <v>2.5735887836746683</v>
      </c>
      <c r="O154" s="353">
        <v>86.248256624825672</v>
      </c>
      <c r="P154" s="354">
        <v>13.751743375174328</v>
      </c>
    </row>
    <row r="155" spans="2:16">
      <c r="B155" s="134">
        <v>3.7999999999999999E-2</v>
      </c>
      <c r="C155" s="228">
        <v>0.91369999999999996</v>
      </c>
      <c r="D155" s="228">
        <v>7.3442649304718266</v>
      </c>
      <c r="E155" s="228">
        <v>97.291214532593827</v>
      </c>
      <c r="F155" s="346">
        <v>2.7087854674061731</v>
      </c>
      <c r="G155" s="134">
        <v>3.7999999999999999E-2</v>
      </c>
      <c r="H155" s="350">
        <v>1.0019</v>
      </c>
      <c r="I155" s="228">
        <v>7.2544675181741818</v>
      </c>
      <c r="J155" s="228">
        <v>92.268369681698374</v>
      </c>
      <c r="K155" s="346">
        <v>7.7316303183016259</v>
      </c>
      <c r="L155" s="134">
        <v>3.7999999999999999E-2</v>
      </c>
      <c r="M155" s="71">
        <v>0.79449999999999998</v>
      </c>
      <c r="N155" s="228">
        <v>5.8320487410996114</v>
      </c>
      <c r="O155" s="228">
        <v>92.080305365925284</v>
      </c>
      <c r="P155" s="346">
        <v>7.9196946340747161</v>
      </c>
    </row>
    <row r="156" spans="2:16">
      <c r="B156" s="134">
        <v>2.5000000000000001E-2</v>
      </c>
      <c r="C156" s="228">
        <v>0.24099999999999999</v>
      </c>
      <c r="D156" s="228">
        <v>1.9371433164536611</v>
      </c>
      <c r="E156" s="228">
        <v>99.228357849047484</v>
      </c>
      <c r="F156" s="346">
        <v>0.7716421509525162</v>
      </c>
      <c r="G156" s="134">
        <v>2.5000000000000001E-2</v>
      </c>
      <c r="H156" s="350">
        <v>0.99199999999999999</v>
      </c>
      <c r="I156" s="228">
        <v>7.1827844875025342</v>
      </c>
      <c r="J156" s="228">
        <v>99.451154169200905</v>
      </c>
      <c r="K156" s="346">
        <v>0.54884583079909532</v>
      </c>
      <c r="L156" s="134">
        <v>2.5000000000000001E-2</v>
      </c>
      <c r="M156" s="71">
        <v>0.84079999999999999</v>
      </c>
      <c r="N156" s="228">
        <v>6.1719151435073041</v>
      </c>
      <c r="O156" s="228">
        <v>98.25222050943259</v>
      </c>
      <c r="P156" s="346">
        <v>1.7477794905674102</v>
      </c>
    </row>
    <row r="157" spans="2:16" ht="15" thickBot="1">
      <c r="B157" s="136" t="s">
        <v>70</v>
      </c>
      <c r="C157" s="357">
        <v>9.6000000000000085E-2</v>
      </c>
      <c r="D157" s="228">
        <v>0.77164215095249644</v>
      </c>
      <c r="E157" s="228">
        <v>99.999999999999986</v>
      </c>
      <c r="F157" s="346">
        <v>0</v>
      </c>
      <c r="G157" s="136" t="s">
        <v>70</v>
      </c>
      <c r="H157" s="358">
        <v>7.5799999999997425E-2</v>
      </c>
      <c r="I157" s="228">
        <v>0.54884583079906613</v>
      </c>
      <c r="J157" s="228">
        <v>99.999999999999972</v>
      </c>
      <c r="K157" s="346">
        <v>0</v>
      </c>
      <c r="L157" s="136" t="s">
        <v>70</v>
      </c>
      <c r="M157" s="358">
        <v>0.23810000000000109</v>
      </c>
      <c r="N157" s="228">
        <v>1.7477794905674309</v>
      </c>
      <c r="O157" s="228">
        <v>100.00000000000001</v>
      </c>
      <c r="P157" s="346">
        <v>0</v>
      </c>
    </row>
    <row r="158" spans="2:16" ht="15.75" thickBot="1">
      <c r="B158" s="138" t="s">
        <v>24</v>
      </c>
      <c r="C158" s="139">
        <v>12.441000000000001</v>
      </c>
      <c r="D158" s="140"/>
      <c r="E158" s="141"/>
      <c r="F158" s="142"/>
      <c r="G158" s="138" t="s">
        <v>24</v>
      </c>
      <c r="H158" s="359">
        <v>13.8108</v>
      </c>
      <c r="I158" s="140"/>
      <c r="J158" s="141"/>
      <c r="K158" s="142"/>
      <c r="L158" s="138" t="s">
        <v>24</v>
      </c>
      <c r="M158" s="139">
        <v>13.622999999999999</v>
      </c>
      <c r="N158" s="360">
        <v>100.00000000000001</v>
      </c>
      <c r="O158" s="141"/>
      <c r="P158" s="142"/>
    </row>
  </sheetData>
  <mergeCells count="41">
    <mergeCell ref="B145:F145"/>
    <mergeCell ref="G145:K145"/>
    <mergeCell ref="L145:P145"/>
    <mergeCell ref="B115:F115"/>
    <mergeCell ref="G115:K115"/>
    <mergeCell ref="L115:P115"/>
    <mergeCell ref="Q115:U115"/>
    <mergeCell ref="B130:F130"/>
    <mergeCell ref="G130:K130"/>
    <mergeCell ref="L130:P130"/>
    <mergeCell ref="Q130:U130"/>
    <mergeCell ref="Q100:U100"/>
    <mergeCell ref="B55:F55"/>
    <mergeCell ref="G55:K55"/>
    <mergeCell ref="L55:P55"/>
    <mergeCell ref="Q55:U55"/>
    <mergeCell ref="B70:F70"/>
    <mergeCell ref="G70:K70"/>
    <mergeCell ref="B85:F85"/>
    <mergeCell ref="G85:K85"/>
    <mergeCell ref="B100:F100"/>
    <mergeCell ref="G100:K100"/>
    <mergeCell ref="L100:P100"/>
    <mergeCell ref="AK15:AK16"/>
    <mergeCell ref="AL15:AL16"/>
    <mergeCell ref="AB16:AC16"/>
    <mergeCell ref="AD16:AE16"/>
    <mergeCell ref="AA31:AB31"/>
    <mergeCell ref="AC31:AD31"/>
    <mergeCell ref="AJ15:AJ16"/>
    <mergeCell ref="AG15:AG16"/>
    <mergeCell ref="AH15:AH16"/>
    <mergeCell ref="AI15:AI16"/>
    <mergeCell ref="AL1:AL2"/>
    <mergeCell ref="AB2:AC2"/>
    <mergeCell ref="AD2:AE2"/>
    <mergeCell ref="AG1:AG2"/>
    <mergeCell ref="AH1:AH2"/>
    <mergeCell ref="AI1:AI2"/>
    <mergeCell ref="AJ1:AJ2"/>
    <mergeCell ref="AK1:AK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6B83-6FD0-4F97-A83F-B325F07CC791}">
  <dimension ref="A1:N40"/>
  <sheetViews>
    <sheetView tabSelected="1" topLeftCell="D22" zoomScaleNormal="100" workbookViewId="0">
      <selection activeCell="M44" sqref="M44"/>
    </sheetView>
  </sheetViews>
  <sheetFormatPr defaultRowHeight="14.25"/>
  <cols>
    <col min="1" max="1" width="11.625" customWidth="1"/>
    <col min="2" max="2" width="15.5" customWidth="1"/>
    <col min="3" max="3" width="18" customWidth="1"/>
    <col min="4" max="4" width="9.25" customWidth="1"/>
    <col min="5" max="5" width="14.875" customWidth="1"/>
    <col min="6" max="6" width="19.5" customWidth="1"/>
    <col min="8" max="8" width="14.5" customWidth="1"/>
    <col min="9" max="9" width="18.25" customWidth="1"/>
    <col min="11" max="11" width="17.625" customWidth="1"/>
    <col min="12" max="12" width="16.375" customWidth="1"/>
    <col min="14" max="14" width="12.5" customWidth="1"/>
  </cols>
  <sheetData>
    <row r="1" spans="1:14" ht="15.75" thickBot="1">
      <c r="A1" s="437" t="s">
        <v>96</v>
      </c>
      <c r="B1" s="479"/>
      <c r="C1" s="479"/>
      <c r="D1" s="479"/>
      <c r="E1" s="479"/>
      <c r="F1" s="479"/>
      <c r="G1" s="479"/>
      <c r="H1" s="479"/>
      <c r="I1" s="479"/>
      <c r="J1" s="479"/>
      <c r="K1" s="479"/>
      <c r="L1" s="479"/>
      <c r="M1" s="479"/>
      <c r="N1" s="437"/>
    </row>
    <row r="2" spans="1:14" ht="15">
      <c r="A2" s="229"/>
      <c r="B2" s="476" t="s">
        <v>72</v>
      </c>
      <c r="C2" s="477"/>
      <c r="D2" s="478"/>
      <c r="E2" s="476" t="s">
        <v>73</v>
      </c>
      <c r="F2" s="477"/>
      <c r="G2" s="478"/>
      <c r="H2" s="476" t="s">
        <v>74</v>
      </c>
      <c r="I2" s="477"/>
      <c r="J2" s="478"/>
      <c r="K2" s="476" t="s">
        <v>75</v>
      </c>
      <c r="L2" s="477"/>
      <c r="M2" s="478"/>
      <c r="N2" s="246"/>
    </row>
    <row r="3" spans="1:14" ht="15">
      <c r="A3" s="230" t="s">
        <v>76</v>
      </c>
      <c r="B3" s="238" t="s">
        <v>77</v>
      </c>
      <c r="C3" s="215" t="s">
        <v>97</v>
      </c>
      <c r="D3" s="239" t="s">
        <v>78</v>
      </c>
      <c r="E3" s="238" t="s">
        <v>77</v>
      </c>
      <c r="F3" s="215" t="s">
        <v>98</v>
      </c>
      <c r="G3" s="239" t="s">
        <v>78</v>
      </c>
      <c r="H3" s="238" t="s">
        <v>77</v>
      </c>
      <c r="I3" s="215" t="s">
        <v>99</v>
      </c>
      <c r="J3" s="239" t="s">
        <v>78</v>
      </c>
      <c r="K3" s="238" t="s">
        <v>77</v>
      </c>
      <c r="L3" s="215" t="s">
        <v>100</v>
      </c>
      <c r="M3" s="239" t="s">
        <v>78</v>
      </c>
      <c r="N3" s="247" t="s">
        <v>27</v>
      </c>
    </row>
    <row r="4" spans="1:14" ht="15">
      <c r="A4" s="231" t="s">
        <v>79</v>
      </c>
      <c r="B4" s="240">
        <f>'Spring Weights'!AJ33</f>
        <v>-16.521599999999999</v>
      </c>
      <c r="C4" s="218">
        <v>30.169899999999998</v>
      </c>
      <c r="D4" s="241">
        <f>B4/C4</f>
        <v>-0.54761865302834944</v>
      </c>
      <c r="E4" s="244">
        <f>'Spring Weights'!AK33</f>
        <v>-0.31327160538243048</v>
      </c>
      <c r="F4" s="254">
        <v>15.686499999999999</v>
      </c>
      <c r="G4" s="241">
        <f>E4/F4</f>
        <v>-1.9970777763199599E-2</v>
      </c>
      <c r="H4" s="244">
        <f>'Spring Weights'!AL33</f>
        <v>-0.39729579455943065</v>
      </c>
      <c r="I4" s="86">
        <v>2.1642984735935578</v>
      </c>
      <c r="J4" s="241">
        <f>H4/I4</f>
        <v>-0.18356793178334996</v>
      </c>
      <c r="K4" s="240">
        <f>'Spring Weights'!AM33</f>
        <v>-3.1232600058148624E-2</v>
      </c>
      <c r="L4" s="86">
        <v>0.16000831182380926</v>
      </c>
      <c r="M4" s="241">
        <f>K4/L4</f>
        <v>-0.19519361027032103</v>
      </c>
      <c r="N4" s="248">
        <v>0.22851828638601948</v>
      </c>
    </row>
    <row r="5" spans="1:14" ht="15">
      <c r="A5" s="231" t="s">
        <v>80</v>
      </c>
      <c r="B5" s="240">
        <f>'Spring Weights'!AJ34</f>
        <v>-4.8291000000000004</v>
      </c>
      <c r="C5" s="218">
        <v>13.648300000000001</v>
      </c>
      <c r="D5" s="241">
        <f t="shared" ref="D5:D13" si="0">B5/C5</f>
        <v>-0.35382428580848896</v>
      </c>
      <c r="E5" s="244">
        <f>'Spring Weights'!AK34</f>
        <v>-0.45517786187029452</v>
      </c>
      <c r="F5" s="254">
        <v>13.302300000000001</v>
      </c>
      <c r="G5" s="241">
        <f t="shared" ref="G5:G14" si="1">E5/F5</f>
        <v>-3.4217981993361637E-2</v>
      </c>
      <c r="H5" s="244">
        <f>'Spring Weights'!AL34</f>
        <v>-1.1520290298210343</v>
      </c>
      <c r="I5" s="86">
        <v>1.8076248437061064</v>
      </c>
      <c r="J5" s="241">
        <f t="shared" ref="J5:J14" si="2">H5/I5</f>
        <v>-0.63731643976472008</v>
      </c>
      <c r="K5" s="240">
        <f>'Spring Weights'!AM34</f>
        <v>-8.6593108308677155E-2</v>
      </c>
      <c r="L5" s="86">
        <v>0.12962202535912964</v>
      </c>
      <c r="M5" s="241">
        <f t="shared" ref="M5:M14" si="3">K5/L5</f>
        <v>-0.66804316680566478</v>
      </c>
      <c r="N5" s="248">
        <v>0.22851828638601948</v>
      </c>
    </row>
    <row r="6" spans="1:14" ht="15">
      <c r="A6" s="232" t="s">
        <v>81</v>
      </c>
      <c r="B6" s="240">
        <f>'Spring Weights'!AJ35</f>
        <v>16.670300000000005</v>
      </c>
      <c r="C6" s="219">
        <v>30.079799999999999</v>
      </c>
      <c r="D6" s="241">
        <f t="shared" si="0"/>
        <v>0.55420248804845795</v>
      </c>
      <c r="E6" s="244">
        <f>'Spring Weights'!AK35</f>
        <v>1.031460883395527</v>
      </c>
      <c r="F6" s="255">
        <v>16.905100000000001</v>
      </c>
      <c r="G6" s="241">
        <f t="shared" si="1"/>
        <v>6.1014775623659541E-2</v>
      </c>
      <c r="H6" s="244">
        <f>'Spring Weights'!AL35</f>
        <v>0.8105395516297047</v>
      </c>
      <c r="I6" s="220">
        <v>1.7951717616012994</v>
      </c>
      <c r="J6" s="241">
        <f t="shared" si="2"/>
        <v>0.45151086317595629</v>
      </c>
      <c r="K6" s="240">
        <f>'Spring Weights'!AM35</f>
        <v>6.5999564974747599E-2</v>
      </c>
      <c r="L6" s="220">
        <v>0.13238380964895011</v>
      </c>
      <c r="M6" s="241">
        <f t="shared" si="3"/>
        <v>0.49854710443643002</v>
      </c>
      <c r="N6" s="249">
        <v>-0.3027637470411495</v>
      </c>
    </row>
    <row r="7" spans="1:14" ht="15">
      <c r="A7" s="233" t="s">
        <v>82</v>
      </c>
      <c r="B7" s="240">
        <f>'Spring Weights'!AJ36</f>
        <v>-1.115199999999998</v>
      </c>
      <c r="C7" s="222">
        <v>27.011699999999998</v>
      </c>
      <c r="D7" s="241">
        <f t="shared" si="0"/>
        <v>-4.1285813184656947E-2</v>
      </c>
      <c r="E7" s="244">
        <f>'Spring Weights'!AK36</f>
        <v>0.68963007896915429</v>
      </c>
      <c r="F7" s="256">
        <v>11.104199999999999</v>
      </c>
      <c r="G7" s="241">
        <f t="shared" si="1"/>
        <v>6.2105336626605639E-2</v>
      </c>
      <c r="H7" s="244">
        <f>'Spring Weights'!AL36</f>
        <v>1.3972786932835388</v>
      </c>
      <c r="I7" s="223">
        <v>1.6108243373451037</v>
      </c>
      <c r="J7" s="241">
        <f t="shared" si="2"/>
        <v>0.86743083084185191</v>
      </c>
      <c r="K7" s="240">
        <f>'Spring Weights'!AM36</f>
        <v>0.11179122774730278</v>
      </c>
      <c r="L7" s="223">
        <v>0.12090681526084991</v>
      </c>
      <c r="M7" s="241">
        <f t="shared" si="3"/>
        <v>0.9246065038279212</v>
      </c>
      <c r="N7" s="250">
        <v>-9.3318329100743891E-2</v>
      </c>
    </row>
    <row r="8" spans="1:14" ht="15">
      <c r="A8" s="234" t="s">
        <v>83</v>
      </c>
      <c r="B8" s="240">
        <f>'Spring Weights'!AJ37</f>
        <v>-12.028199999999998</v>
      </c>
      <c r="C8" s="224">
        <v>32.3613</v>
      </c>
      <c r="D8" s="241">
        <f t="shared" si="0"/>
        <v>-0.37168469746271005</v>
      </c>
      <c r="E8" s="244">
        <f>'Spring Weights'!AK37</f>
        <v>-0.90812660217752494</v>
      </c>
      <c r="F8" s="257">
        <v>21.376599999999996</v>
      </c>
      <c r="G8" s="241">
        <f t="shared" si="1"/>
        <v>-4.2482275112858223E-2</v>
      </c>
      <c r="H8" s="244">
        <f>'Spring Weights'!AL37</f>
        <v>-2.1786469707248868</v>
      </c>
      <c r="I8" s="87">
        <v>4.0674559942692206</v>
      </c>
      <c r="J8" s="241">
        <f t="shared" si="2"/>
        <v>-0.53562889771750644</v>
      </c>
      <c r="K8" s="240">
        <f>'Spring Weights'!AM37</f>
        <v>-0.17582642709759408</v>
      </c>
      <c r="L8" s="87">
        <v>0.32174543062421551</v>
      </c>
      <c r="M8" s="241">
        <f t="shared" si="3"/>
        <v>-0.5464768427525909</v>
      </c>
      <c r="N8" s="251">
        <v>5.0766638815107075E-2</v>
      </c>
    </row>
    <row r="9" spans="1:14" ht="15">
      <c r="A9" s="234" t="s">
        <v>84</v>
      </c>
      <c r="B9" s="240">
        <f>'Spring Weights'!AJ38</f>
        <v>0.53389999999999915</v>
      </c>
      <c r="C9" s="224">
        <v>13.872400000000001</v>
      </c>
      <c r="D9" s="241">
        <f t="shared" si="0"/>
        <v>3.8486491162307832E-2</v>
      </c>
      <c r="E9" s="244">
        <f>'Spring Weights'!AK38</f>
        <v>-0.11215116806212855</v>
      </c>
      <c r="F9" s="257">
        <v>12.863</v>
      </c>
      <c r="G9" s="241">
        <f t="shared" si="1"/>
        <v>-8.7188966852311707E-3</v>
      </c>
      <c r="H9" s="244">
        <f>'Spring Weights'!AL38</f>
        <v>-0.97333483705212842</v>
      </c>
      <c r="I9" s="87">
        <v>2.5636871963176899</v>
      </c>
      <c r="J9" s="241">
        <f t="shared" si="2"/>
        <v>-0.37966208921671957</v>
      </c>
      <c r="K9" s="240">
        <f>'Spring Weights'!AM38</f>
        <v>-0.11171399488573321</v>
      </c>
      <c r="L9" s="87">
        <v>0.22065374815008071</v>
      </c>
      <c r="M9" s="241">
        <f t="shared" si="3"/>
        <v>-0.50628641399623708</v>
      </c>
      <c r="N9" s="251">
        <v>5.0766638815107075E-2</v>
      </c>
    </row>
    <row r="10" spans="1:14" ht="15">
      <c r="A10" s="235" t="s">
        <v>85</v>
      </c>
      <c r="B10" s="240">
        <f>'Spring Weights'!AJ39</f>
        <v>0.25489999999999924</v>
      </c>
      <c r="C10" s="225">
        <v>43.567</v>
      </c>
      <c r="D10" s="241">
        <f t="shared" si="0"/>
        <v>5.8507586016939249E-3</v>
      </c>
      <c r="E10" s="244">
        <f>'Spring Weights'!AK39</f>
        <v>-0.18944721692639543</v>
      </c>
      <c r="F10" s="258">
        <v>18.895600000000002</v>
      </c>
      <c r="G10" s="241">
        <f t="shared" si="1"/>
        <v>-1.0025996365629852E-2</v>
      </c>
      <c r="H10" s="244">
        <f>'Spring Weights'!AL39</f>
        <v>-0.64333331341470545</v>
      </c>
      <c r="I10" s="226">
        <v>3.6723632263988888</v>
      </c>
      <c r="J10" s="241">
        <f t="shared" si="2"/>
        <v>-0.17518237542247603</v>
      </c>
      <c r="K10" s="240">
        <f>'Spring Weights'!AM39</f>
        <v>-7.121946965890269E-2</v>
      </c>
      <c r="L10" s="226">
        <v>0.32472434373056097</v>
      </c>
      <c r="M10" s="241">
        <f t="shared" si="3"/>
        <v>-0.21932285347228794</v>
      </c>
      <c r="N10" s="252">
        <v>-3.8520880931257544E-2</v>
      </c>
    </row>
    <row r="11" spans="1:14" ht="15">
      <c r="A11" s="235" t="s">
        <v>86</v>
      </c>
      <c r="B11" s="240">
        <f>'Spring Weights'!AJ40</f>
        <v>-5.1542999999999992</v>
      </c>
      <c r="C11" s="225">
        <v>21.365199999999998</v>
      </c>
      <c r="D11" s="241">
        <f t="shared" si="0"/>
        <v>-0.24124744912287269</v>
      </c>
      <c r="E11" s="244">
        <f>'Spring Weights'!AK40</f>
        <v>0.44949786071265607</v>
      </c>
      <c r="F11" s="258">
        <v>10.018800000000001</v>
      </c>
      <c r="G11" s="241">
        <f t="shared" si="1"/>
        <v>4.4865439045859386E-2</v>
      </c>
      <c r="H11" s="244">
        <f>'Spring Weights'!AL40</f>
        <v>0.51746353630445796</v>
      </c>
      <c r="I11" s="226">
        <v>1.5610683051149881</v>
      </c>
      <c r="J11" s="241">
        <f t="shared" si="2"/>
        <v>0.33148039365666426</v>
      </c>
      <c r="K11" s="240">
        <f>'Spring Weights'!AM40</f>
        <v>4.7038602982888728E-2</v>
      </c>
      <c r="L11" s="226">
        <v>0.12314691966104313</v>
      </c>
      <c r="M11" s="241">
        <f t="shared" si="3"/>
        <v>0.38197141359573233</v>
      </c>
      <c r="N11" s="252">
        <v>-3.8520880931257544E-2</v>
      </c>
    </row>
    <row r="12" spans="1:14" ht="15">
      <c r="A12" s="236" t="s">
        <v>87</v>
      </c>
      <c r="B12" s="240">
        <f>'Spring Weights'!AJ41</f>
        <v>-5.1999999999985391E-3</v>
      </c>
      <c r="C12" s="227">
        <v>16.279599999999999</v>
      </c>
      <c r="D12" s="241">
        <f t="shared" si="0"/>
        <v>-3.1941816752245383E-4</v>
      </c>
      <c r="E12" s="244">
        <f>'Spring Weights'!AK41</f>
        <v>0.43833924585490619</v>
      </c>
      <c r="F12" s="259">
        <v>5.2179000000000002</v>
      </c>
      <c r="G12" s="241">
        <f t="shared" si="1"/>
        <v>8.4006831456123379E-2</v>
      </c>
      <c r="H12" s="244">
        <f>'Spring Weights'!AL41</f>
        <v>0.52944834131865048</v>
      </c>
      <c r="I12" s="221">
        <v>0.68218590616009644</v>
      </c>
      <c r="J12" s="241">
        <f t="shared" si="2"/>
        <v>0.77610565761878803</v>
      </c>
      <c r="K12" s="240">
        <f>'Spring Weights'!AM41</f>
        <v>4.5512412826442646E-2</v>
      </c>
      <c r="L12" s="221">
        <v>4.2238846068331719E-2</v>
      </c>
      <c r="M12" s="241">
        <f t="shared" si="3"/>
        <v>1.0775013302402989</v>
      </c>
      <c r="N12" s="249">
        <v>-6.340384840026668E-2</v>
      </c>
    </row>
    <row r="13" spans="1:14" ht="15">
      <c r="A13" s="236" t="s">
        <v>88</v>
      </c>
      <c r="B13" s="240">
        <f>'Spring Weights'!AJ42</f>
        <v>-1.8081999999999994</v>
      </c>
      <c r="C13" s="227">
        <v>10.2546</v>
      </c>
      <c r="D13" s="241">
        <f t="shared" si="0"/>
        <v>-0.17633062235484556</v>
      </c>
      <c r="E13" s="244">
        <f>'Spring Weights'!AK42</f>
        <v>0.15101952839415261</v>
      </c>
      <c r="F13" s="259">
        <v>6.2910000000000004</v>
      </c>
      <c r="G13" s="241">
        <f t="shared" si="1"/>
        <v>2.4005647495493977E-2</v>
      </c>
      <c r="H13" s="244">
        <f>'Spring Weights'!AL42</f>
        <v>0.24547311552540219</v>
      </c>
      <c r="I13" s="221">
        <v>1.0662058857023278</v>
      </c>
      <c r="J13" s="241">
        <f t="shared" si="2"/>
        <v>0.23023050127293651</v>
      </c>
      <c r="K13" s="240">
        <f>'Spring Weights'!AM42</f>
        <v>1.1007356080440442E-2</v>
      </c>
      <c r="L13" s="221">
        <v>6.5591352842813269E-2</v>
      </c>
      <c r="M13" s="241">
        <f t="shared" si="3"/>
        <v>0.16781718326223696</v>
      </c>
      <c r="N13" s="249">
        <v>-6.340384840026668E-2</v>
      </c>
    </row>
    <row r="14" spans="1:14" ht="15.75" thickBot="1">
      <c r="A14" s="237" t="s">
        <v>89</v>
      </c>
      <c r="B14" s="240">
        <f>'Spring Weights'!AJ43</f>
        <v>-3.2297000000000011</v>
      </c>
      <c r="C14" s="242">
        <v>21.040900000000001</v>
      </c>
      <c r="D14" s="243">
        <f>B14/C14</f>
        <v>-0.15349628580526503</v>
      </c>
      <c r="E14" s="244">
        <f>'Spring Weights'!AK43</f>
        <v>-0.3103773910021318</v>
      </c>
      <c r="F14" s="260">
        <v>13.398000000000001</v>
      </c>
      <c r="G14" s="243">
        <f t="shared" si="1"/>
        <v>-2.316594947022927E-2</v>
      </c>
      <c r="H14" s="244">
        <f>'Spring Weights'!AL43</f>
        <v>-0.23345240457375938</v>
      </c>
      <c r="I14" s="245">
        <v>1.4828472986928873</v>
      </c>
      <c r="J14" s="243">
        <f t="shared" si="2"/>
        <v>-0.15743522935877818</v>
      </c>
      <c r="K14" s="240">
        <f>'Spring Weights'!AM43</f>
        <v>-2.1770204424107042E-2</v>
      </c>
      <c r="L14" s="245">
        <v>0.10207224320241665</v>
      </c>
      <c r="M14" s="243">
        <f t="shared" si="3"/>
        <v>-0.21328231594690392</v>
      </c>
      <c r="N14" s="253">
        <v>-3.2730377491297959E-2</v>
      </c>
    </row>
    <row r="16" spans="1:14" ht="15.75" thickBot="1">
      <c r="A16" s="437" t="s">
        <v>106</v>
      </c>
      <c r="B16" s="479"/>
      <c r="C16" s="479"/>
      <c r="D16" s="479"/>
      <c r="E16" s="479"/>
      <c r="F16" s="479"/>
      <c r="G16" s="479"/>
      <c r="H16" s="479"/>
      <c r="I16" s="479"/>
      <c r="J16" s="479"/>
      <c r="K16" s="479"/>
      <c r="L16" s="479"/>
      <c r="M16" s="479"/>
      <c r="N16" s="437"/>
    </row>
    <row r="17" spans="1:14" ht="15">
      <c r="A17" s="229"/>
      <c r="B17" s="476" t="s">
        <v>72</v>
      </c>
      <c r="C17" s="477"/>
      <c r="D17" s="478"/>
      <c r="E17" s="476" t="s">
        <v>73</v>
      </c>
      <c r="F17" s="477"/>
      <c r="G17" s="478"/>
      <c r="H17" s="476" t="s">
        <v>74</v>
      </c>
      <c r="I17" s="477"/>
      <c r="J17" s="478"/>
      <c r="K17" s="476" t="s">
        <v>75</v>
      </c>
      <c r="L17" s="477"/>
      <c r="M17" s="478"/>
      <c r="N17" s="246"/>
    </row>
    <row r="18" spans="1:14" ht="15">
      <c r="A18" s="230" t="s">
        <v>76</v>
      </c>
      <c r="B18" s="238" t="s">
        <v>77</v>
      </c>
      <c r="C18" s="215" t="s">
        <v>97</v>
      </c>
      <c r="D18" s="239" t="s">
        <v>78</v>
      </c>
      <c r="E18" s="238" t="s">
        <v>77</v>
      </c>
      <c r="F18" s="215" t="s">
        <v>98</v>
      </c>
      <c r="G18" s="239" t="s">
        <v>78</v>
      </c>
      <c r="H18" s="238" t="s">
        <v>77</v>
      </c>
      <c r="I18" s="215" t="s">
        <v>99</v>
      </c>
      <c r="J18" s="239" t="s">
        <v>78</v>
      </c>
      <c r="K18" s="238" t="s">
        <v>77</v>
      </c>
      <c r="L18" s="215" t="s">
        <v>100</v>
      </c>
      <c r="M18" s="239" t="s">
        <v>78</v>
      </c>
      <c r="N18" s="247" t="s">
        <v>27</v>
      </c>
    </row>
    <row r="19" spans="1:14" ht="15">
      <c r="A19" s="231" t="s">
        <v>79</v>
      </c>
      <c r="B19" s="240">
        <f>'Summer Weights'!AK32</f>
        <v>-0.59709999999999996</v>
      </c>
      <c r="C19" s="218">
        <v>1.5851</v>
      </c>
      <c r="D19" s="241">
        <f>B19/C19</f>
        <v>-0.37669547662608038</v>
      </c>
      <c r="E19" s="244">
        <f>'Summer Weights'!AL32</f>
        <v>0.40596427983817573</v>
      </c>
      <c r="F19" s="254">
        <v>7.529399999999999</v>
      </c>
      <c r="G19" s="241">
        <f>E19/F19</f>
        <v>5.3917215161656415E-2</v>
      </c>
      <c r="H19" s="244">
        <f>'Summer Weights'!AM32</f>
        <v>0.53845027367133813</v>
      </c>
      <c r="I19" s="86">
        <v>3.7933434306569351</v>
      </c>
      <c r="J19" s="241">
        <f>H19/I19</f>
        <v>0.14194609149272011</v>
      </c>
      <c r="K19" s="240">
        <f>'Summer Weights'!AN32</f>
        <v>3.6685446490482859E-2</v>
      </c>
      <c r="L19" s="86">
        <v>0.20310881995133825</v>
      </c>
      <c r="M19" s="480">
        <f>K19/L19</f>
        <v>0.18061966240201743</v>
      </c>
      <c r="N19" s="388">
        <v>-0.10058679002726996</v>
      </c>
    </row>
    <row r="20" spans="1:14" ht="15">
      <c r="A20" s="231" t="s">
        <v>80</v>
      </c>
      <c r="B20" s="240">
        <f>'Summer Weights'!AK33</f>
        <v>0.85220000000000007</v>
      </c>
      <c r="C20" s="218">
        <v>0.98799999999999999</v>
      </c>
      <c r="D20" s="241">
        <f t="shared" ref="D20:D25" si="4">B20/C20</f>
        <v>0.86255060728744948</v>
      </c>
      <c r="E20" s="244">
        <f>'Summer Weights'!AL33</f>
        <v>0.63568425474801904</v>
      </c>
      <c r="F20" s="254">
        <v>8.8132999999999999</v>
      </c>
      <c r="G20" s="241">
        <f t="shared" ref="G20:G27" si="5">E20/F20</f>
        <v>7.2127835742346116E-2</v>
      </c>
      <c r="H20" s="244">
        <f>'Summer Weights'!AM33</f>
        <v>2.2148485174720722</v>
      </c>
      <c r="I20" s="86">
        <v>4.2427262400605823</v>
      </c>
      <c r="J20" s="241">
        <f t="shared" ref="J20:J27" si="6">H20/I20</f>
        <v>0.52203427516936518</v>
      </c>
      <c r="K20" s="240">
        <f>'Summer Weights'!AN33</f>
        <v>0.11306722777991254</v>
      </c>
      <c r="L20" s="86">
        <v>0.24768143380032806</v>
      </c>
      <c r="M20" s="480">
        <f t="shared" ref="M20:M27" si="7">K20/L20</f>
        <v>0.45650263746076064</v>
      </c>
      <c r="N20" s="388">
        <v>-0.10058679002726996</v>
      </c>
    </row>
    <row r="21" spans="1:14" ht="15">
      <c r="A21" s="232" t="s">
        <v>81</v>
      </c>
      <c r="B21" s="240">
        <f>'Summer Weights'!AK34</f>
        <v>4.7496999999999998</v>
      </c>
      <c r="C21" s="219">
        <v>1.5595000000000001</v>
      </c>
      <c r="D21" s="241">
        <f t="shared" si="4"/>
        <v>3.0456556588650203</v>
      </c>
      <c r="E21" s="244">
        <f>'Summer Weights'!AL34</f>
        <v>-4.2875485113030187E-2</v>
      </c>
      <c r="F21" s="255">
        <v>7.0016999999999996</v>
      </c>
      <c r="G21" s="241">
        <f t="shared" si="5"/>
        <v>-6.1235821461973795E-3</v>
      </c>
      <c r="H21" s="244">
        <f>'Summer Weights'!AM34</f>
        <v>0.77072804517574856</v>
      </c>
      <c r="I21" s="220">
        <v>3.2029096365455167</v>
      </c>
      <c r="J21" s="241">
        <f t="shared" si="6"/>
        <v>0.2406337151637577</v>
      </c>
      <c r="K21" s="240">
        <f>'Summer Weights'!AN34</f>
        <v>4.7747439937281255E-2</v>
      </c>
      <c r="L21" s="220">
        <v>0.18703707902634226</v>
      </c>
      <c r="M21" s="480">
        <f t="shared" si="7"/>
        <v>0.25528328492852753</v>
      </c>
      <c r="N21" s="482">
        <v>-0.32001589401318498</v>
      </c>
    </row>
    <row r="22" spans="1:14" ht="15">
      <c r="A22" s="234" t="s">
        <v>83</v>
      </c>
      <c r="B22" s="240">
        <f>'Summer Weights'!AK36</f>
        <v>-2.7269000000000001</v>
      </c>
      <c r="C22" s="224">
        <v>6.3570000000000002</v>
      </c>
      <c r="D22" s="241">
        <f t="shared" si="4"/>
        <v>-0.42896020135283941</v>
      </c>
      <c r="E22" s="244">
        <f>'Summer Weights'!AL36</f>
        <v>0.11854131335046647</v>
      </c>
      <c r="F22" s="257">
        <v>10.2044</v>
      </c>
      <c r="G22" s="241">
        <f t="shared" si="5"/>
        <v>1.1616686267734161E-2</v>
      </c>
      <c r="H22" s="244">
        <f>'Summer Weights'!AM36</f>
        <v>-1.5595514376973254</v>
      </c>
      <c r="I22" s="87">
        <v>7.0654710684273754</v>
      </c>
      <c r="J22" s="241">
        <f t="shared" si="6"/>
        <v>-0.22072858590650893</v>
      </c>
      <c r="K22" s="240">
        <f>'Summer Weights'!AN36</f>
        <v>-9.8289875653147785E-2</v>
      </c>
      <c r="L22" s="87">
        <v>0.45884337735094055</v>
      </c>
      <c r="M22" s="480">
        <f t="shared" si="7"/>
        <v>-0.2142122573951242</v>
      </c>
      <c r="N22" s="390">
        <v>0.11743877238132332</v>
      </c>
    </row>
    <row r="23" spans="1:14" ht="15">
      <c r="A23" s="234" t="s">
        <v>84</v>
      </c>
      <c r="B23" s="240">
        <f>'Summer Weights'!AK37</f>
        <v>-3.7258000000000004</v>
      </c>
      <c r="C23" s="224">
        <v>6.3470000000000004</v>
      </c>
      <c r="D23" s="241">
        <f t="shared" si="4"/>
        <v>-0.58701748857728064</v>
      </c>
      <c r="E23" s="244">
        <f>'Summer Weights'!AL37</f>
        <v>0.20527559701143749</v>
      </c>
      <c r="F23" s="257">
        <v>8.2335999999999991</v>
      </c>
      <c r="G23" s="241">
        <f t="shared" si="5"/>
        <v>2.4931451249931683E-2</v>
      </c>
      <c r="H23" s="244">
        <f>'Summer Weights'!AM37</f>
        <v>0.76175130767380761</v>
      </c>
      <c r="I23" s="87">
        <v>5.0778449889732853</v>
      </c>
      <c r="J23" s="241">
        <f t="shared" si="6"/>
        <v>0.15001468326189096</v>
      </c>
      <c r="K23" s="240">
        <f>'Summer Weights'!AN37</f>
        <v>-6.4526904685237918E-2</v>
      </c>
      <c r="L23" s="87">
        <v>0.53364981622151375</v>
      </c>
      <c r="M23" s="480">
        <f t="shared" si="7"/>
        <v>-0.12091619396052283</v>
      </c>
      <c r="N23" s="390">
        <v>0.11743877238132332</v>
      </c>
    </row>
    <row r="24" spans="1:14" ht="15">
      <c r="A24" s="235" t="s">
        <v>86</v>
      </c>
      <c r="B24" s="240">
        <f>'Summer Weights'!AK38</f>
        <v>-5.5202999999999998</v>
      </c>
      <c r="C24" s="225">
        <v>6.3075000000000001</v>
      </c>
      <c r="D24" s="241">
        <f t="shared" si="4"/>
        <v>-0.87519619500594525</v>
      </c>
      <c r="E24" s="244">
        <f>'Summer Weights'!AL38</f>
        <v>0.25186380023202659</v>
      </c>
      <c r="F24" s="258">
        <v>6.8244000000000007</v>
      </c>
      <c r="G24" s="241">
        <f t="shared" si="5"/>
        <v>3.6906365428759531E-2</v>
      </c>
      <c r="H24" s="244">
        <f>'Summer Weights'!AM38</f>
        <v>0.65548799899290877</v>
      </c>
      <c r="I24" s="226">
        <v>3.4966024327251528</v>
      </c>
      <c r="J24" s="241">
        <f t="shared" si="6"/>
        <v>0.18746426326828355</v>
      </c>
      <c r="K24" s="240">
        <f>'Summer Weights'!AN38</f>
        <v>4.5248200775063058E-2</v>
      </c>
      <c r="L24" s="226">
        <v>0.23523687411480473</v>
      </c>
      <c r="M24" s="480">
        <f t="shared" si="7"/>
        <v>0.19235164956740658</v>
      </c>
      <c r="N24" s="226">
        <v>-4.5718099286610456E-2</v>
      </c>
    </row>
    <row r="25" spans="1:14" ht="15">
      <c r="A25" s="236" t="s">
        <v>87</v>
      </c>
      <c r="B25" s="240">
        <f>'Summer Weights'!AK39</f>
        <v>-2.0448999999999997</v>
      </c>
      <c r="C25" s="227">
        <v>3.1258999999999997</v>
      </c>
      <c r="D25" s="241">
        <f t="shared" si="4"/>
        <v>-0.65417959627627242</v>
      </c>
      <c r="E25" s="244">
        <f>'Summer Weights'!AL39</f>
        <v>1.849413921397858</v>
      </c>
      <c r="F25" s="259">
        <v>7.5085999999999995</v>
      </c>
      <c r="G25" s="241">
        <f t="shared" si="5"/>
        <v>0.24630609186770611</v>
      </c>
      <c r="H25" s="244">
        <f>'Summer Weights'!AM39</f>
        <v>0.63760360773591351</v>
      </c>
      <c r="I25" s="221">
        <v>4.2943881967213136</v>
      </c>
      <c r="J25" s="241">
        <f t="shared" si="6"/>
        <v>0.14847367739663409</v>
      </c>
      <c r="K25" s="240">
        <f>'Summer Weights'!AN39</f>
        <v>1.9282470866228862E-2</v>
      </c>
      <c r="L25" s="221">
        <v>0.27809010795681738</v>
      </c>
      <c r="M25" s="480">
        <f t="shared" si="7"/>
        <v>6.9338931211544927E-2</v>
      </c>
      <c r="N25" s="389">
        <v>-0.11251612892623995</v>
      </c>
    </row>
    <row r="26" spans="1:14" ht="15">
      <c r="A26" s="236" t="s">
        <v>88</v>
      </c>
      <c r="B26" s="240">
        <f>'Summer Weights'!AK40</f>
        <v>-0.77380000000000015</v>
      </c>
      <c r="C26" s="227">
        <v>1.2892000000000001</v>
      </c>
      <c r="D26" s="241">
        <f>B26/C26</f>
        <v>-0.60021718895439036</v>
      </c>
      <c r="E26" s="244">
        <f>'Summer Weights'!AL40</f>
        <v>-0.87190683761703458</v>
      </c>
      <c r="F26" s="259">
        <v>8.2502999999999993</v>
      </c>
      <c r="G26" s="241">
        <f t="shared" si="5"/>
        <v>-0.10568183431112016</v>
      </c>
      <c r="H26" s="244">
        <f>'Summer Weights'!AM40</f>
        <v>0.51081309197247027</v>
      </c>
      <c r="I26" s="221">
        <v>5.5288184321347602</v>
      </c>
      <c r="J26" s="241">
        <f t="shared" si="6"/>
        <v>9.2391005102194612E-2</v>
      </c>
      <c r="K26" s="240">
        <f>'Summer Weights'!AN40</f>
        <v>0.10979374564456568</v>
      </c>
      <c r="L26" s="221">
        <v>0.3598969808875932</v>
      </c>
      <c r="M26" s="480">
        <f t="shared" si="7"/>
        <v>0.30506992688237528</v>
      </c>
      <c r="N26" s="389">
        <v>-0.11251612892623995</v>
      </c>
    </row>
    <row r="27" spans="1:14" ht="15.75" thickBot="1">
      <c r="A27" s="237" t="s">
        <v>89</v>
      </c>
      <c r="B27" s="240">
        <f>'Summer Weights'!AK41</f>
        <v>-0.69299999999999962</v>
      </c>
      <c r="C27" s="242">
        <v>2.1473999999999998</v>
      </c>
      <c r="D27" s="243">
        <f>B27/C27</f>
        <v>-0.32271584241408202</v>
      </c>
      <c r="E27" s="244">
        <f>'Summer Weights'!AL41</f>
        <v>-0.90590974459061657</v>
      </c>
      <c r="F27" s="260">
        <v>9.2515999999999998</v>
      </c>
      <c r="G27" s="243">
        <f t="shared" si="5"/>
        <v>-9.7919251220396103E-2</v>
      </c>
      <c r="H27" s="244">
        <f>'Summer Weights'!AM41</f>
        <v>2.7966349436854614</v>
      </c>
      <c r="I27" s="245">
        <v>4.0606493176648994</v>
      </c>
      <c r="J27" s="243">
        <f t="shared" si="6"/>
        <v>0.68871619411195129</v>
      </c>
      <c r="K27" s="240">
        <f>'Summer Weights'!AN41</f>
        <v>0.20807480090515129</v>
      </c>
      <c r="L27" s="245">
        <v>0.28163472327520855</v>
      </c>
      <c r="M27" s="481">
        <f t="shared" si="7"/>
        <v>0.73881089123312471</v>
      </c>
      <c r="N27" s="391">
        <v>-4.9570413884485784E-2</v>
      </c>
    </row>
    <row r="30" spans="1:14" ht="15.75" thickBot="1">
      <c r="A30" s="437" t="s">
        <v>107</v>
      </c>
      <c r="B30" s="479"/>
      <c r="C30" s="479"/>
      <c r="D30" s="479"/>
      <c r="E30" s="479"/>
      <c r="F30" s="479"/>
      <c r="G30" s="479"/>
      <c r="H30" s="479"/>
      <c r="I30" s="479"/>
      <c r="J30" s="479"/>
      <c r="K30" s="479"/>
      <c r="L30" s="479"/>
      <c r="M30" s="479"/>
      <c r="N30" s="437"/>
    </row>
    <row r="31" spans="1:14" ht="15">
      <c r="A31" s="229"/>
      <c r="B31" s="476" t="s">
        <v>72</v>
      </c>
      <c r="C31" s="477"/>
      <c r="D31" s="478"/>
      <c r="E31" s="476" t="s">
        <v>73</v>
      </c>
      <c r="F31" s="477"/>
      <c r="G31" s="478"/>
      <c r="H31" s="476" t="s">
        <v>74</v>
      </c>
      <c r="I31" s="477"/>
      <c r="J31" s="478"/>
      <c r="K31" s="476" t="s">
        <v>75</v>
      </c>
      <c r="L31" s="477"/>
      <c r="M31" s="478"/>
      <c r="N31" s="246"/>
    </row>
    <row r="32" spans="1:14" ht="15">
      <c r="A32" s="230" t="s">
        <v>76</v>
      </c>
      <c r="B32" s="238" t="s">
        <v>77</v>
      </c>
      <c r="C32" s="215" t="s">
        <v>97</v>
      </c>
      <c r="D32" s="239" t="s">
        <v>78</v>
      </c>
      <c r="E32" s="238" t="s">
        <v>77</v>
      </c>
      <c r="F32" s="215" t="s">
        <v>98</v>
      </c>
      <c r="G32" s="239" t="s">
        <v>78</v>
      </c>
      <c r="H32" s="238" t="s">
        <v>77</v>
      </c>
      <c r="I32" s="215" t="s">
        <v>99</v>
      </c>
      <c r="J32" s="239" t="s">
        <v>78</v>
      </c>
      <c r="K32" s="238" t="s">
        <v>77</v>
      </c>
      <c r="L32" s="215" t="s">
        <v>100</v>
      </c>
      <c r="M32" s="239" t="s">
        <v>78</v>
      </c>
      <c r="N32" s="247" t="s">
        <v>27</v>
      </c>
    </row>
    <row r="33" spans="1:14" ht="15">
      <c r="A33" s="231" t="s">
        <v>79</v>
      </c>
      <c r="B33" s="240">
        <v>-0.59709999999999996</v>
      </c>
      <c r="C33" s="218">
        <v>1.5851</v>
      </c>
      <c r="D33" s="241">
        <v>-0.37669547662608038</v>
      </c>
      <c r="E33" s="244">
        <v>0.40596427983817573</v>
      </c>
      <c r="F33" s="254">
        <v>7.529399999999999</v>
      </c>
      <c r="G33" s="241">
        <v>5.3917215161656415E-2</v>
      </c>
      <c r="H33" s="244">
        <v>0.53845027367133813</v>
      </c>
      <c r="I33" s="86">
        <v>3.7933434306569351</v>
      </c>
      <c r="J33" s="241">
        <v>0.14194609149272011</v>
      </c>
      <c r="K33" s="240">
        <v>3.6685446490482859E-2</v>
      </c>
      <c r="L33" s="86">
        <v>0.20310881995133825</v>
      </c>
      <c r="M33" s="480">
        <v>0.18061966240201743</v>
      </c>
      <c r="N33" s="388">
        <v>-0.10058679002726996</v>
      </c>
    </row>
    <row r="34" spans="1:14" ht="15">
      <c r="A34" s="232" t="s">
        <v>81</v>
      </c>
      <c r="B34" s="240">
        <v>4.7496999999999998</v>
      </c>
      <c r="C34" s="219">
        <v>1.5595000000000001</v>
      </c>
      <c r="D34" s="241">
        <v>3.0456556588650203</v>
      </c>
      <c r="E34" s="244">
        <v>-4.2875485113030187E-2</v>
      </c>
      <c r="F34" s="255">
        <v>7.0016999999999996</v>
      </c>
      <c r="G34" s="241">
        <v>-6.1235821461973795E-3</v>
      </c>
      <c r="H34" s="244">
        <v>0.77072804517574856</v>
      </c>
      <c r="I34" s="220">
        <v>3.2029096365455167</v>
      </c>
      <c r="J34" s="241">
        <v>0.2406337151637577</v>
      </c>
      <c r="K34" s="240">
        <v>4.7747439937281255E-2</v>
      </c>
      <c r="L34" s="220">
        <v>0.18703707902634226</v>
      </c>
      <c r="M34" s="480">
        <v>0.25528328492852753</v>
      </c>
      <c r="N34" s="482">
        <v>-0.32001589401318498</v>
      </c>
    </row>
    <row r="35" spans="1:14" ht="15">
      <c r="A35" s="234" t="s">
        <v>83</v>
      </c>
      <c r="B35" s="240">
        <v>-2.7269000000000001</v>
      </c>
      <c r="C35" s="224">
        <v>6.3570000000000002</v>
      </c>
      <c r="D35" s="241">
        <v>-0.42896020135283941</v>
      </c>
      <c r="E35" s="244">
        <v>0.11854131335046647</v>
      </c>
      <c r="F35" s="257">
        <v>10.2044</v>
      </c>
      <c r="G35" s="241">
        <v>1.1616686267734161E-2</v>
      </c>
      <c r="H35" s="244">
        <v>-1.5595514376973254</v>
      </c>
      <c r="I35" s="87">
        <v>7.0654710684273754</v>
      </c>
      <c r="J35" s="241">
        <v>-0.22072858590650893</v>
      </c>
      <c r="K35" s="240">
        <v>-9.8289875653147785E-2</v>
      </c>
      <c r="L35" s="87">
        <v>0.45884337735094055</v>
      </c>
      <c r="M35" s="480">
        <v>-0.2142122573951242</v>
      </c>
      <c r="N35" s="390">
        <v>0.11743877238132332</v>
      </c>
    </row>
    <row r="36" spans="1:14" ht="15">
      <c r="A36" s="234" t="s">
        <v>84</v>
      </c>
      <c r="B36" s="240">
        <v>-3.7258000000000004</v>
      </c>
      <c r="C36" s="224">
        <v>6.3470000000000004</v>
      </c>
      <c r="D36" s="241">
        <v>-0.58701748857728064</v>
      </c>
      <c r="E36" s="244">
        <v>0.20527559701143749</v>
      </c>
      <c r="F36" s="257">
        <v>8.2335999999999991</v>
      </c>
      <c r="G36" s="241">
        <v>2.4931451249931683E-2</v>
      </c>
      <c r="H36" s="244">
        <v>0.76175130767380761</v>
      </c>
      <c r="I36" s="87">
        <v>5.0778449889732853</v>
      </c>
      <c r="J36" s="241">
        <v>0.15001468326189096</v>
      </c>
      <c r="K36" s="240">
        <v>-6.4526904685237918E-2</v>
      </c>
      <c r="L36" s="87">
        <v>0.53364981622151375</v>
      </c>
      <c r="M36" s="480">
        <v>-0.12091619396052283</v>
      </c>
      <c r="N36" s="390">
        <v>0.11743877238132332</v>
      </c>
    </row>
    <row r="37" spans="1:14" ht="15">
      <c r="A37" s="235" t="s">
        <v>86</v>
      </c>
      <c r="B37" s="240">
        <v>-5.5202999999999998</v>
      </c>
      <c r="C37" s="225">
        <v>6.3075000000000001</v>
      </c>
      <c r="D37" s="241">
        <v>-0.87519619500594525</v>
      </c>
      <c r="E37" s="244">
        <v>0.25186380023202659</v>
      </c>
      <c r="F37" s="258">
        <v>6.8244000000000007</v>
      </c>
      <c r="G37" s="241">
        <v>3.6906365428759531E-2</v>
      </c>
      <c r="H37" s="244">
        <v>0.65548799899290877</v>
      </c>
      <c r="I37" s="226">
        <v>3.4966024327251528</v>
      </c>
      <c r="J37" s="241">
        <v>0.18746426326828355</v>
      </c>
      <c r="K37" s="240">
        <v>4.5248200775063058E-2</v>
      </c>
      <c r="L37" s="226">
        <v>0.23523687411480473</v>
      </c>
      <c r="M37" s="480">
        <v>0.19235164956740658</v>
      </c>
      <c r="N37" s="226">
        <v>-4.5718099286610456E-2</v>
      </c>
    </row>
    <row r="38" spans="1:14" ht="15">
      <c r="A38" s="236" t="s">
        <v>87</v>
      </c>
      <c r="B38" s="240">
        <v>-2.0448999999999997</v>
      </c>
      <c r="C38" s="227">
        <v>3.1258999999999997</v>
      </c>
      <c r="D38" s="241">
        <v>-0.65417959627627242</v>
      </c>
      <c r="E38" s="244">
        <v>1.849413921397858</v>
      </c>
      <c r="F38" s="259">
        <v>7.5085999999999995</v>
      </c>
      <c r="G38" s="241">
        <v>0.24630609186770611</v>
      </c>
      <c r="H38" s="244">
        <v>0.63760360773591351</v>
      </c>
      <c r="I38" s="221">
        <v>4.2943881967213136</v>
      </c>
      <c r="J38" s="241">
        <v>0.14847367739663409</v>
      </c>
      <c r="K38" s="240">
        <v>1.9282470866228862E-2</v>
      </c>
      <c r="L38" s="221">
        <v>0.27809010795681738</v>
      </c>
      <c r="M38" s="480">
        <v>6.9338931211544927E-2</v>
      </c>
      <c r="N38" s="389">
        <v>-0.11251612892623995</v>
      </c>
    </row>
    <row r="39" spans="1:14" ht="15">
      <c r="A39" s="236" t="s">
        <v>88</v>
      </c>
      <c r="B39" s="240">
        <v>-0.77380000000000015</v>
      </c>
      <c r="C39" s="227">
        <v>1.2892000000000001</v>
      </c>
      <c r="D39" s="241">
        <v>-0.60021718895439036</v>
      </c>
      <c r="E39" s="244">
        <v>-0.87190683761703458</v>
      </c>
      <c r="F39" s="259">
        <v>8.2502999999999993</v>
      </c>
      <c r="G39" s="241">
        <v>-0.10568183431112016</v>
      </c>
      <c r="H39" s="244">
        <v>0.51081309197247027</v>
      </c>
      <c r="I39" s="221">
        <v>5.5288184321347602</v>
      </c>
      <c r="J39" s="241">
        <v>9.2391005102194612E-2</v>
      </c>
      <c r="K39" s="240">
        <v>0.10979374564456568</v>
      </c>
      <c r="L39" s="221">
        <v>0.3598969808875932</v>
      </c>
      <c r="M39" s="480">
        <v>0.30506992688237528</v>
      </c>
      <c r="N39" s="389">
        <v>-0.11251612892623995</v>
      </c>
    </row>
    <row r="40" spans="1:14" ht="15.75" thickBot="1">
      <c r="A40" s="237" t="s">
        <v>89</v>
      </c>
      <c r="B40" s="240">
        <v>-0.69299999999999962</v>
      </c>
      <c r="C40" s="242">
        <v>2.1473999999999998</v>
      </c>
      <c r="D40" s="243">
        <v>-0.32271584241408202</v>
      </c>
      <c r="E40" s="244">
        <v>-0.90590974459061657</v>
      </c>
      <c r="F40" s="260">
        <v>9.2515999999999998</v>
      </c>
      <c r="G40" s="243">
        <v>-9.7919251220396103E-2</v>
      </c>
      <c r="H40" s="244">
        <v>2.7966349436854614</v>
      </c>
      <c r="I40" s="245">
        <v>4.0606493176648994</v>
      </c>
      <c r="J40" s="243">
        <v>0.68871619411195129</v>
      </c>
      <c r="K40" s="240">
        <v>0.20807480090515129</v>
      </c>
      <c r="L40" s="245">
        <v>0.28163472327520855</v>
      </c>
      <c r="M40" s="481">
        <v>0.73881089123312471</v>
      </c>
      <c r="N40" s="391">
        <v>-4.9570413884485784E-2</v>
      </c>
    </row>
  </sheetData>
  <mergeCells count="15">
    <mergeCell ref="A30:N30"/>
    <mergeCell ref="B31:D31"/>
    <mergeCell ref="E31:G31"/>
    <mergeCell ref="H31:J31"/>
    <mergeCell ref="K31:M31"/>
    <mergeCell ref="B17:D17"/>
    <mergeCell ref="E17:G17"/>
    <mergeCell ref="H17:J17"/>
    <mergeCell ref="K17:M17"/>
    <mergeCell ref="A1:N1"/>
    <mergeCell ref="B2:D2"/>
    <mergeCell ref="E2:G2"/>
    <mergeCell ref="H2:J2"/>
    <mergeCell ref="K2:M2"/>
    <mergeCell ref="A16:N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Weights</vt:lpstr>
      <vt:lpstr>Summer Weights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2024-12-24T15:52:51Z</dcterms:created>
  <dcterms:modified xsi:type="dcterms:W3CDTF">2025-01-28T00:48:32Z</dcterms:modified>
</cp:coreProperties>
</file>