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"/>
    </mc:Choice>
  </mc:AlternateContent>
  <xr:revisionPtr revIDLastSave="0" documentId="13_ncr:1_{CA88580D-8D5B-4CB9-A098-D80B5D8C631C}" xr6:coauthVersionLast="47" xr6:coauthVersionMax="47" xr10:uidLastSave="{00000000-0000-0000-0000-000000000000}"/>
  <bookViews>
    <workbookView xWindow="-108" yWindow="-108" windowWidth="23256" windowHeight="12456" activeTab="3" xr2:uid="{797E201D-8F44-4DD9-9B42-7B8F6976B830}"/>
  </bookViews>
  <sheets>
    <sheet name="All Samples" sheetId="1" r:id="rId1"/>
    <sheet name="Composite Samples" sheetId="2" r:id="rId2"/>
    <sheet name="Seasonal" sheetId="3" r:id="rId3"/>
    <sheet name="Signific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4" l="1"/>
  <c r="O47" i="4"/>
  <c r="L47" i="4"/>
  <c r="L48" i="4" s="1"/>
  <c r="M19" i="4" l="1"/>
  <c r="N19" i="4"/>
  <c r="O19" i="4"/>
  <c r="L19" i="4"/>
  <c r="L18" i="4"/>
  <c r="L15" i="4"/>
  <c r="L47" i="2"/>
  <c r="L46" i="2"/>
  <c r="K72" i="2"/>
  <c r="J72" i="2"/>
  <c r="L14" i="4"/>
  <c r="L16" i="4" s="1"/>
  <c r="N18" i="4"/>
  <c r="I33" i="4"/>
  <c r="O14" i="4"/>
  <c r="N14" i="4"/>
  <c r="N16" i="4" s="1"/>
  <c r="M14" i="4"/>
  <c r="L36" i="2"/>
  <c r="N15" i="4" l="1"/>
  <c r="I35" i="4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K68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<sst xmlns="http://schemas.openxmlformats.org/spreadsheetml/2006/main" count="823" uniqueCount="182">
  <si>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</si>
  <si>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</si>
  <si>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</si>
  <si>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</si>
  <si>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</si>
  <si>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</si>
  <si>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</si>
  <si>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</si>
  <si>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</si>
  <si>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</si>
  <si>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</si>
  <si>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</si>
  <si>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</si>
  <si>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</si>
  <si>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</si>
  <si>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</si>
  <si>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</si>
  <si>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</si>
  <si>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</si>
  <si>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</si>
  <si>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</si>
  <si>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</si>
  <si>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</si>
  <si>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</si>
  <si>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</si>
  <si>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</si>
  <si>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</si>
  <si>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</si>
  <si>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</si>
  <si>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</si>
  <si>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</si>
  <si>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</si>
  <si>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</si>
  <si>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</si>
  <si>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</si>
  <si>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</si>
  <si>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</si>
  <si>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</si>
  <si>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</si>
  <si>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</si>
  <si>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</si>
  <si>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</si>
  <si>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</si>
  <si>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</si>
  <si>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</si>
  <si>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</si>
  <si>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</si>
  <si>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</si>
  <si>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</si>
  <si>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</si>
  <si>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</si>
  <si>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</si>
  <si>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</si>
  <si>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</si>
  <si>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</si>
  <si>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</si>
  <si>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</si>
  <si>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</si>
  <si>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</si>
  <si>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</si>
  <si>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</si>
  <si>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</si>
  <si>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</si>
  <si>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</si>
  <si>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</si>
  <si>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</si>
  <si>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</si>
  <si>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</si>
  <si>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</si>
  <si>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</si>
  <si>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</si>
  <si>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</si>
  <si>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</si>
  <si>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</si>
  <si>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</si>
  <si>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</si>
  <si>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</si>
  <si>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</si>
  <si>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</si>
  <si>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</si>
  <si>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</si>
  <si>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</si>
  <si>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</si>
  <si>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</si>
  <si>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</si>
  <si>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</si>
  <si>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</si>
  <si>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</si>
  <si>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</si>
  <si>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</si>
  <si>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</si>
  <si>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</si>
  <si>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</si>
  <si>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</si>
  <si>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</si>
  <si>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</si>
  <si>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</si>
  <si>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</si>
  <si>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</si>
  <si>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</si>
  <si>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</si>
  <si>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</si>
  <si>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</si>
  <si>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</si>
  <si>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</si>
  <si>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</si>
  <si>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</si>
  <si>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</si>
  <si>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</si>
  <si>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</si>
  <si>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</si>
  <si>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</si>
  <si>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</si>
  <si>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</si>
  <si>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</si>
  <si>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</si>
  <si>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</si>
  <si>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</si>
  <si>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</si>
  <si>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</si>
  <si>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</si>
  <si>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</si>
  <si>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</si>
  <si>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</si>
  <si>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</si>
  <si>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</si>
  <si>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</si>
  <si>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</si>
  <si>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</si>
  <si>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</si>
  <si>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</si>
  <si>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</si>
  <si>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</si>
  <si>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</si>
  <si>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</si>
  <si>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</si>
  <si>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</si>
  <si>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</si>
  <si>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</si>
  <si>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</si>
  <si>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</si>
  <si>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</si>
  <si>
    <t>median</t>
  </si>
  <si>
    <t>average</t>
  </si>
  <si>
    <t>No outlier</t>
  </si>
  <si>
    <t>all average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</si>
  <si>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</si>
  <si>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</si>
  <si>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</si>
  <si>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</si>
  <si>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</si>
  <si>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</si>
  <si>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</si>
  <si>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</si>
  <si>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</si>
  <si>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</si>
  <si>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</si>
  <si>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</si>
  <si>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</si>
  <si>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F-Test Two-Sample for Variances</t>
  </si>
  <si>
    <t>F</t>
  </si>
  <si>
    <t>P(F&lt;=f) one-tail</t>
  </si>
  <si>
    <t>F Critical one-tail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</si>
  <si>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</si>
  <si>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</si>
  <si>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</si>
  <si>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</si>
  <si>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</si>
  <si>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</si>
  <si>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</si>
  <si>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</si>
  <si>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</si>
  <si>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</si>
  <si>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</si>
  <si>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</si>
  <si>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</si>
  <si>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SPRING</t>
  </si>
  <si>
    <t>SUMMER</t>
  </si>
  <si>
    <t>Jarque-Bera Stat</t>
  </si>
  <si>
    <t>p-value</t>
  </si>
  <si>
    <t>SP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</si>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</sst>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5" fontId="0" fillId="1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Continuous"/>
    </xf>
    <xf numFmtId="0" fontId="0" fillId="14" borderId="0" xfId="0" applyFill="1"/>
    <xf numFmtId="0" fontId="0" fillId="5" borderId="0" xfId="0" applyFill="1"/>
    <xf numFmtId="0" fontId="0" fillId="14" borderId="15" xfId="0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Samples'!$M$31:$X$31</c:f>
              <c:strCache>
                <c:ptCount val="1"/>
                <c:pt idx="0">
                  <c:v>Downstream Reach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tx>
            <c:strRef>
              <c:f>'Composite Samples'!$M$48:$X$48</c:f>
              <c:strCache>
                <c:ptCount val="1"/>
                <c:pt idx="0">
                  <c:v>Upstream Reach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571500</xdr:colOff>
      <xdr:row>11</xdr:row>
      <xdr:rowOff>11430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BDDD9-5B47-A0AE-95A5-87F092E09E38}"/>
            </a:ext>
          </a:extLst>
        </xdr:cNvPr>
        <xdr:cNvSpPr txBox="1"/>
      </xdr:nvSpPr>
      <xdr:spPr>
        <a:xfrm>
          <a:off x="84201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 editAs="oneCell">
    <xdr:from>
      <xdr:col>3</xdr:col>
      <xdr:colOff>525780</xdr:colOff>
      <xdr:row>36</xdr:row>
      <xdr:rowOff>144580</xdr:rowOff>
    </xdr:from>
    <xdr:to>
      <xdr:col>9</xdr:col>
      <xdr:colOff>381477</xdr:colOff>
      <xdr:row>48</xdr:row>
      <xdr:rowOff>68869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46B34-9D0A-89DF-0D97-3AE2B483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980" y="6834940"/>
          <a:ext cx="3513297" cy="2126469"/>
        </a:xfrm>
        <a:prstGeom prst="rect">
          <a:avLst/>
        </a:prstGeom>
      </xdr:spPr>
    </xdr:pic>
    <xdr:clientData/>
  </xdr:twoCellAnchor>
  <xdr:twoCellAnchor>
    <xdr:from>
      <xdr:col>5</xdr:col>
      <xdr:colOff>198120</xdr:colOff>
      <xdr:row>49</xdr:row>
      <xdr:rowOff>99060</xdr:rowOff>
    </xdr:from>
    <xdr:to>
      <xdr:col>15</xdr:col>
      <xdr:colOff>213360</xdr:colOff>
      <xdr:row>52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C76D93-B09B-D9C8-E57E-046E00C4D628}"/>
            </a:ext>
          </a:extLst>
        </xdr:cNvPr>
        <xdr:cNvSpPr txBox="1"/>
      </xdr:nvSpPr>
      <xdr:spPr>
        <a:xfrm>
          <a:off x="3779520" y="9182100"/>
          <a:ext cx="68580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this p-value is not less than 0.05, we fail to reject the null hypothesis. We don’t have sufficient evidence to say that the dataset is not normally distributed.</a:t>
          </a:r>
          <a:r>
            <a:rPr lang="es-A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other words, we can assume that the data is normally distributed</a:t>
          </a:r>
        </a:p>
        <a:p>
          <a:endParaRPr lang="es-AR" sz="1100"/>
        </a:p>
      </xdr:txBody>
    </xdr:sp>
    <xdr:clientData/>
  </xdr:twoCellAnchor>
  <xdr:twoCellAnchor>
    <xdr:from>
      <xdr:col>18</xdr:col>
      <xdr:colOff>571500</xdr:colOff>
      <xdr:row>27</xdr:row>
      <xdr:rowOff>99060</xdr:rowOff>
    </xdr:from>
    <xdr:to>
      <xdr:col>21</xdr:col>
      <xdr:colOff>883920</xdr:colOff>
      <xdr:row>31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B569E4-AE0C-409E-9529-EAE4313855B6}"/>
            </a:ext>
          </a:extLst>
        </xdr:cNvPr>
        <xdr:cNvSpPr txBox="1"/>
      </xdr:nvSpPr>
      <xdr:spPr>
        <a:xfrm>
          <a:off x="12824460" y="5120640"/>
          <a:ext cx="32918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calculated F is larger than the F Critical value, we will reject the null hypothesis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variances for the two samples are not equal. </a:t>
          </a:r>
        </a:p>
        <a:p>
          <a:endParaRPr lang="es-AR" sz="1100"/>
        </a:p>
      </xdr:txBody>
    </xdr:sp>
    <xdr:clientData/>
  </xdr:twoCellAnchor>
  <xdr:twoCellAnchor>
    <xdr:from>
      <xdr:col>18</xdr:col>
      <xdr:colOff>350520</xdr:colOff>
      <xdr:row>0</xdr:row>
      <xdr:rowOff>121920</xdr:rowOff>
    </xdr:from>
    <xdr:to>
      <xdr:col>22</xdr:col>
      <xdr:colOff>15240</xdr:colOff>
      <xdr:row>3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87B5B0-DA8F-6818-ACBA-BF41A597BBAF}"/>
            </a:ext>
          </a:extLst>
        </xdr:cNvPr>
        <xdr:cNvSpPr txBox="1"/>
      </xdr:nvSpPr>
      <xdr:spPr>
        <a:xfrm>
          <a:off x="12603480" y="121920"/>
          <a:ext cx="35890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P values</a:t>
          </a:r>
          <a:r>
            <a:rPr lang="es-AR" sz="1100" baseline="0"/>
            <a:t> are larger than 0.05, as well as the T stat not exceeding the critical T values,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not a statistically significant difference in the mean between distributions</a:t>
          </a:r>
          <a:endParaRPr lang="es-A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P1" zoomScale="83" zoomScaleNormal="85" workbookViewId="0">
      <selection activeCell="AJ37" sqref="AJ37"/>
    </sheetView>
  </sheetViews>
  <sheetFormatPr defaultRowHeight="14.4" x14ac:dyDescent="0.3"/>
  <cols>
    <col min="1" max="1" width="18.77734375" customWidth="1"/>
    <col min="2" max="2" width="14.88671875" customWidth="1"/>
    <col min="9" max="9" width="13.33203125" customWidth="1"/>
    <col min="10" max="10" width="16.33203125" style="32" customWidth="1"/>
    <col min="11" max="11" width="15.88671875" customWidth="1"/>
    <col min="12" max="12" width="10.21875" customWidth="1"/>
    <col min="13" max="13" width="17.77734375" customWidth="1"/>
    <col min="14" max="14" width="16.77734375" customWidth="1"/>
    <col min="15" max="15" width="11.6640625" customWidth="1"/>
  </cols>
  <sheetData>
    <row r="1" spans="1:12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x14ac:dyDescent="0.3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x14ac:dyDescent="0.3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" thickBot="1" x14ac:dyDescent="0.35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x14ac:dyDescent="0.3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x14ac:dyDescent="0.3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x14ac:dyDescent="0.3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x14ac:dyDescent="0.3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" thickBot="1" x14ac:dyDescent="0.35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x14ac:dyDescent="0.3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x14ac:dyDescent="0.3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x14ac:dyDescent="0.3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x14ac:dyDescent="0.3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x14ac:dyDescent="0.3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" thickBot="1" x14ac:dyDescent="0.35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x14ac:dyDescent="0.3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x14ac:dyDescent="0.3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x14ac:dyDescent="0.3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x14ac:dyDescent="0.3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x14ac:dyDescent="0.3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" thickBot="1" x14ac:dyDescent="0.35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x14ac:dyDescent="0.3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x14ac:dyDescent="0.3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x14ac:dyDescent="0.3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" thickBot="1" x14ac:dyDescent="0.35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x14ac:dyDescent="0.3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x14ac:dyDescent="0.3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x14ac:dyDescent="0.3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" thickBot="1" x14ac:dyDescent="0.35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x14ac:dyDescent="0.3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x14ac:dyDescent="0.3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" thickBot="1" x14ac:dyDescent="0.35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x14ac:dyDescent="0.3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x14ac:dyDescent="0.3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x14ac:dyDescent="0.3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" thickBot="1" x14ac:dyDescent="0.35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x14ac:dyDescent="0.3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x14ac:dyDescent="0.3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x14ac:dyDescent="0.3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x14ac:dyDescent="0.3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" thickBot="1" x14ac:dyDescent="0.35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x14ac:dyDescent="0.3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x14ac:dyDescent="0.3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x14ac:dyDescent="0.3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x14ac:dyDescent="0.3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x14ac:dyDescent="0.3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" thickBot="1" x14ac:dyDescent="0.35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x14ac:dyDescent="0.3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x14ac:dyDescent="0.3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x14ac:dyDescent="0.3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x14ac:dyDescent="0.3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" thickBot="1" x14ac:dyDescent="0.35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x14ac:dyDescent="0.3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x14ac:dyDescent="0.3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x14ac:dyDescent="0.3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x14ac:dyDescent="0.3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" thickBot="1" x14ac:dyDescent="0.35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x14ac:dyDescent="0.3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x14ac:dyDescent="0.3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x14ac:dyDescent="0.3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x14ac:dyDescent="0.3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" thickBot="1" x14ac:dyDescent="0.35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x14ac:dyDescent="0.3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x14ac:dyDescent="0.3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x14ac:dyDescent="0.3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" thickBot="1" x14ac:dyDescent="0.35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x14ac:dyDescent="0.3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x14ac:dyDescent="0.3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x14ac:dyDescent="0.3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x14ac:dyDescent="0.3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x14ac:dyDescent="0.3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x14ac:dyDescent="0.3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x14ac:dyDescent="0.3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x14ac:dyDescent="0.3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x14ac:dyDescent="0.3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x14ac:dyDescent="0.3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x14ac:dyDescent="0.3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x14ac:dyDescent="0.3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x14ac:dyDescent="0.3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x14ac:dyDescent="0.3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x14ac:dyDescent="0.3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x14ac:dyDescent="0.3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x14ac:dyDescent="0.3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x14ac:dyDescent="0.3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x14ac:dyDescent="0.3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x14ac:dyDescent="0.3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x14ac:dyDescent="0.3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x14ac:dyDescent="0.3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x14ac:dyDescent="0.3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x14ac:dyDescent="0.3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x14ac:dyDescent="0.3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x14ac:dyDescent="0.3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x14ac:dyDescent="0.3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x14ac:dyDescent="0.3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x14ac:dyDescent="0.3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x14ac:dyDescent="0.3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x14ac:dyDescent="0.3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x14ac:dyDescent="0.3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x14ac:dyDescent="0.3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x14ac:dyDescent="0.3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x14ac:dyDescent="0.3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opLeftCell="O46" zoomScale="83" zoomScaleNormal="100" workbookViewId="0">
      <selection activeCell="AI60" sqref="AI60"/>
    </sheetView>
  </sheetViews>
  <sheetFormatPr defaultRowHeight="14.4" x14ac:dyDescent="0.3"/>
  <cols>
    <col min="1" max="1" width="15.33203125" customWidth="1"/>
    <col min="2" max="2" width="13" customWidth="1"/>
    <col min="9" max="9" width="11.77734375" customWidth="1"/>
    <col min="10" max="10" width="11" customWidth="1"/>
    <col min="13" max="13" width="17.88671875" customWidth="1"/>
    <col min="14" max="14" width="14.6640625" customWidth="1"/>
    <col min="15" max="15" width="14.33203125" customWidth="1"/>
    <col min="16" max="16" width="18.6640625" customWidth="1"/>
    <col min="17" max="17" width="14.6640625" customWidth="1"/>
    <col min="18" max="18" width="16" customWidth="1"/>
    <col min="19" max="20" width="12.6640625" bestFit="1" customWidth="1"/>
    <col min="21" max="21" width="13.77734375" bestFit="1" customWidth="1"/>
    <col min="22" max="22" width="14.88671875" customWidth="1"/>
    <col min="23" max="23" width="12.6640625" bestFit="1" customWidth="1"/>
    <col min="26" max="26" width="11.77734375" customWidth="1"/>
  </cols>
  <sheetData>
    <row r="1" spans="1:27" ht="15" thickBo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3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" thickBot="1" x14ac:dyDescent="0.35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" thickBot="1" x14ac:dyDescent="0.35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" thickBot="1" x14ac:dyDescent="0.35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3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" thickBot="1" x14ac:dyDescent="0.35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x14ac:dyDescent="0.3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" thickBot="1" x14ac:dyDescent="0.35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x14ac:dyDescent="0.3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" thickBot="1" x14ac:dyDescent="0.35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x14ac:dyDescent="0.3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" thickBot="1" x14ac:dyDescent="0.35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3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" thickBot="1" x14ac:dyDescent="0.35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3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" thickBot="1" x14ac:dyDescent="0.35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3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" thickBot="1" x14ac:dyDescent="0.35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x14ac:dyDescent="0.3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" thickBot="1" x14ac:dyDescent="0.35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x14ac:dyDescent="0.3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" thickBot="1" x14ac:dyDescent="0.35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x14ac:dyDescent="0.3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" thickBot="1" x14ac:dyDescent="0.35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x14ac:dyDescent="0.3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" thickBot="1" x14ac:dyDescent="0.35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x14ac:dyDescent="0.3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" thickBot="1" x14ac:dyDescent="0.35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x14ac:dyDescent="0.3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3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34" t="s">
        <v>109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</row>
    <row r="32" spans="1:24" ht="15" thickBot="1" x14ac:dyDescent="0.35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3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x14ac:dyDescent="0.3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x14ac:dyDescent="0.3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" thickBot="1" x14ac:dyDescent="0.35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x14ac:dyDescent="0.3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x14ac:dyDescent="0.3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x14ac:dyDescent="0.3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3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" thickBot="1" x14ac:dyDescent="0.35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x14ac:dyDescent="0.3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x14ac:dyDescent="0.3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x14ac:dyDescent="0.3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3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3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" thickBot="1" x14ac:dyDescent="0.35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x14ac:dyDescent="0.3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34" t="s">
        <v>110</v>
      </c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</row>
    <row r="49" spans="1:25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3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x14ac:dyDescent="0.3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x14ac:dyDescent="0.3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" thickBot="1" x14ac:dyDescent="0.35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x14ac:dyDescent="0.3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x14ac:dyDescent="0.3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3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x14ac:dyDescent="0.3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" thickBot="1" x14ac:dyDescent="0.35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x14ac:dyDescent="0.3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3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3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3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" thickBot="1" x14ac:dyDescent="0.35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x14ac:dyDescent="0.3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x14ac:dyDescent="0.3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x14ac:dyDescent="0.3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" thickBot="1" x14ac:dyDescent="0.35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 x14ac:dyDescent="0.3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 x14ac:dyDescent="0.3">
      <c r="J72" s="315">
        <f>MEDIAN(K48:K70)</f>
        <v>3.4453948702562319E-2</v>
      </c>
      <c r="K72" s="315">
        <f>AVERAGE(K48:K70)</f>
        <v>3.7701373470929049E-2</v>
      </c>
    </row>
    <row r="74" spans="1:18" x14ac:dyDescent="0.3">
      <c r="A74" s="333" t="s">
        <v>111</v>
      </c>
      <c r="B74" s="333"/>
      <c r="C74" s="333"/>
      <c r="D74" s="333"/>
      <c r="E74" s="333"/>
      <c r="F74" s="333"/>
      <c r="G74" s="333"/>
      <c r="H74" s="333"/>
      <c r="I74" s="333"/>
      <c r="J74" s="333"/>
      <c r="K74" s="333"/>
    </row>
    <row r="75" spans="1:18" ht="17.25" customHeight="1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x14ac:dyDescent="0.3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x14ac:dyDescent="0.3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x14ac:dyDescent="0.3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x14ac:dyDescent="0.3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x14ac:dyDescent="0.3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x14ac:dyDescent="0.3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x14ac:dyDescent="0.3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x14ac:dyDescent="0.3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x14ac:dyDescent="0.3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 x14ac:dyDescent="0.3">
      <c r="A85" s="333" t="s">
        <v>112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</row>
    <row r="86" spans="1:11" ht="14.25" customHeight="1" x14ac:dyDescent="0.3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x14ac:dyDescent="0.3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x14ac:dyDescent="0.3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x14ac:dyDescent="0.3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x14ac:dyDescent="0.3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x14ac:dyDescent="0.3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x14ac:dyDescent="0.3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x14ac:dyDescent="0.3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x14ac:dyDescent="0.3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x14ac:dyDescent="0.3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x14ac:dyDescent="0.3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x14ac:dyDescent="0.3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x14ac:dyDescent="0.3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 x14ac:dyDescent="0.3">
      <c r="A99" s="333" t="s">
        <v>113</v>
      </c>
      <c r="B99" s="333"/>
      <c r="C99" s="333"/>
      <c r="D99" s="333"/>
      <c r="E99" s="333"/>
      <c r="F99" s="333"/>
      <c r="G99" s="333"/>
      <c r="H99" s="333"/>
      <c r="I99" s="333"/>
      <c r="J99" s="333"/>
      <c r="K99" s="333"/>
    </row>
    <row r="100" spans="1:11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x14ac:dyDescent="0.3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x14ac:dyDescent="0.3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x14ac:dyDescent="0.3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x14ac:dyDescent="0.3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x14ac:dyDescent="0.3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x14ac:dyDescent="0.3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x14ac:dyDescent="0.3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x14ac:dyDescent="0.3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x14ac:dyDescent="0.3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x14ac:dyDescent="0.3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 x14ac:dyDescent="0.3">
      <c r="A111" s="333" t="s">
        <v>114</v>
      </c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</row>
    <row r="112" spans="1:11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x14ac:dyDescent="0.3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x14ac:dyDescent="0.3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x14ac:dyDescent="0.3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x14ac:dyDescent="0.3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x14ac:dyDescent="0.3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x14ac:dyDescent="0.3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x14ac:dyDescent="0.3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x14ac:dyDescent="0.3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x14ac:dyDescent="0.3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 x14ac:dyDescent="0.3">
      <c r="A122" s="333" t="s">
        <v>115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</row>
    <row r="123" spans="1:11" x14ac:dyDescent="0.3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x14ac:dyDescent="0.3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x14ac:dyDescent="0.3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x14ac:dyDescent="0.3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x14ac:dyDescent="0.3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x14ac:dyDescent="0.3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x14ac:dyDescent="0.3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x14ac:dyDescent="0.3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x14ac:dyDescent="0.3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x14ac:dyDescent="0.3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x14ac:dyDescent="0.3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x14ac:dyDescent="0.3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x14ac:dyDescent="0.3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x14ac:dyDescent="0.3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 x14ac:dyDescent="0.3">
      <c r="A137" s="333" t="s">
        <v>116</v>
      </c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</row>
    <row r="138" spans="1:11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x14ac:dyDescent="0.3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x14ac:dyDescent="0.3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x14ac:dyDescent="0.3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x14ac:dyDescent="0.3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x14ac:dyDescent="0.3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x14ac:dyDescent="0.3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x14ac:dyDescent="0.3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x14ac:dyDescent="0.3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x14ac:dyDescent="0.3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x14ac:dyDescent="0.3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x14ac:dyDescent="0.3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topLeftCell="S1" zoomScale="85" zoomScaleNormal="85" workbookViewId="0">
      <selection activeCell="AS22" sqref="AS22"/>
    </sheetView>
  </sheetViews>
  <sheetFormatPr defaultRowHeight="14.4" x14ac:dyDescent="0.3"/>
  <cols>
    <col min="2" max="2" width="11.88671875" customWidth="1"/>
    <col min="5" max="5" width="17.77734375" customWidth="1"/>
    <col min="7" max="7" width="17.88671875" customWidth="1"/>
    <col min="9" max="9" width="12.88671875" customWidth="1"/>
    <col min="12" max="12" width="12.109375" customWidth="1"/>
    <col min="16" max="16" width="14.88671875" customWidth="1"/>
    <col min="26" max="26" width="11.33203125" customWidth="1"/>
    <col min="33" max="33" width="12" customWidth="1"/>
    <col min="40" max="40" width="11.33203125" customWidth="1"/>
  </cols>
  <sheetData>
    <row r="1" spans="2:42" ht="11.25" customHeight="1" x14ac:dyDescent="0.3"/>
    <row r="2" spans="2:42" ht="17.25" customHeight="1" x14ac:dyDescent="0.3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 x14ac:dyDescent="0.3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 x14ac:dyDescent="0.3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28.8" x14ac:dyDescent="0.3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 x14ac:dyDescent="0.3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 x14ac:dyDescent="0.3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 x14ac:dyDescent="0.3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 x14ac:dyDescent="0.3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 x14ac:dyDescent="0.3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 x14ac:dyDescent="0.3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 x14ac:dyDescent="0.3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 x14ac:dyDescent="0.3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 x14ac:dyDescent="0.3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 x14ac:dyDescent="0.3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 x14ac:dyDescent="0.3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3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 x14ac:dyDescent="0.3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 x14ac:dyDescent="0.3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 x14ac:dyDescent="0.3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 x14ac:dyDescent="0.3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 x14ac:dyDescent="0.3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 x14ac:dyDescent="0.3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 x14ac:dyDescent="0.3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 x14ac:dyDescent="0.3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 x14ac:dyDescent="0.3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28.8" x14ac:dyDescent="0.3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 x14ac:dyDescent="0.3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 x14ac:dyDescent="0.3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 x14ac:dyDescent="0.3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3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3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 x14ac:dyDescent="0.3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 x14ac:dyDescent="0.3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 x14ac:dyDescent="0.3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 x14ac:dyDescent="0.3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 x14ac:dyDescent="0.3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28.8" x14ac:dyDescent="0.3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 x14ac:dyDescent="0.3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 x14ac:dyDescent="0.3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 x14ac:dyDescent="0.3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 x14ac:dyDescent="0.3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 x14ac:dyDescent="0.3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 x14ac:dyDescent="0.3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 x14ac:dyDescent="0.3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 x14ac:dyDescent="0.3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 x14ac:dyDescent="0.3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28.8" x14ac:dyDescent="0.3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 x14ac:dyDescent="0.3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 x14ac:dyDescent="0.3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 x14ac:dyDescent="0.3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 x14ac:dyDescent="0.3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 x14ac:dyDescent="0.3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 x14ac:dyDescent="0.3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 x14ac:dyDescent="0.3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 x14ac:dyDescent="0.3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 x14ac:dyDescent="0.3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 x14ac:dyDescent="0.3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 x14ac:dyDescent="0.3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 x14ac:dyDescent="0.3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 x14ac:dyDescent="0.3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28.8" x14ac:dyDescent="0.3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 x14ac:dyDescent="0.3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 x14ac:dyDescent="0.3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 x14ac:dyDescent="0.3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 x14ac:dyDescent="0.3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 x14ac:dyDescent="0.3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 x14ac:dyDescent="0.3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 x14ac:dyDescent="0.3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 x14ac:dyDescent="0.3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 x14ac:dyDescent="0.3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 x14ac:dyDescent="0.3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 x14ac:dyDescent="0.3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V48"/>
  <sheetViews>
    <sheetView tabSelected="1" topLeftCell="C27" workbookViewId="0">
      <selection activeCell="Q37" sqref="Q37"/>
    </sheetView>
  </sheetViews>
  <sheetFormatPr defaultRowHeight="14.4" x14ac:dyDescent="0.3"/>
  <cols>
    <col min="1" max="1" width="13.33203125" customWidth="1"/>
    <col min="2" max="2" width="12.21875" customWidth="1"/>
    <col min="11" max="11" width="14.109375" customWidth="1"/>
    <col min="14" max="14" width="14.5546875" customWidth="1"/>
    <col min="20" max="20" width="18.33203125" customWidth="1"/>
    <col min="21" max="21" width="16.21875" customWidth="1"/>
    <col min="22" max="22" width="13.77734375" customWidth="1"/>
  </cols>
  <sheetData>
    <row r="1" spans="1:22" ht="16.5" customHeight="1" thickBot="1" x14ac:dyDescent="0.35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35" t="s">
        <v>144</v>
      </c>
      <c r="M1" s="336"/>
      <c r="N1" s="336"/>
      <c r="O1" s="336"/>
    </row>
    <row r="2" spans="1:22" x14ac:dyDescent="0.3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 t="shared" ref="I2:I35" si="0">C2/B2</f>
        <v>2.1624750611575927E-2</v>
      </c>
      <c r="L2" s="323" t="s">
        <v>139</v>
      </c>
      <c r="M2" s="323" t="s">
        <v>138</v>
      </c>
      <c r="N2" s="323" t="s">
        <v>140</v>
      </c>
      <c r="O2" s="323" t="s">
        <v>141</v>
      </c>
    </row>
    <row r="3" spans="1:22" x14ac:dyDescent="0.3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 t="shared" si="0"/>
        <v>2.7976898447768763E-2</v>
      </c>
      <c r="L3" s="324">
        <v>2.1624750611575927E-2</v>
      </c>
      <c r="M3" s="324">
        <v>4.5796617339119383E-2</v>
      </c>
      <c r="N3" s="325">
        <v>3.7411501977499997E-2</v>
      </c>
      <c r="O3" s="325">
        <v>4.1712511737339225E-2</v>
      </c>
      <c r="Q3" s="324">
        <v>2.1624750611575927E-2</v>
      </c>
      <c r="R3" s="325">
        <v>3.7411501977499997E-2</v>
      </c>
    </row>
    <row r="4" spans="1:22" x14ac:dyDescent="0.3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 t="shared" si="0"/>
        <v>4.5796617339119383E-2</v>
      </c>
      <c r="L4" s="324">
        <v>2.7976898447768763E-2</v>
      </c>
      <c r="M4" s="324">
        <v>3.2583484975625902E-2</v>
      </c>
      <c r="N4" s="325">
        <v>3.4015607951991461E-2</v>
      </c>
      <c r="O4" s="325">
        <v>4.8660426133989146E-2</v>
      </c>
      <c r="Q4" s="324">
        <v>2.7976898447768763E-2</v>
      </c>
      <c r="R4" s="325">
        <v>3.4015607951991461E-2</v>
      </c>
    </row>
    <row r="5" spans="1:22" ht="15" thickBot="1" x14ac:dyDescent="0.3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 t="shared" si="0"/>
        <v>3.2583484975625902E-2</v>
      </c>
      <c r="L5" s="324">
        <v>4.8117931554435479E-2</v>
      </c>
      <c r="M5" s="324">
        <v>2.4416330404311126E-2</v>
      </c>
      <c r="N5" s="325">
        <v>1.7886653884458457E-2</v>
      </c>
      <c r="O5" s="325">
        <v>2.2105599118509095E-2</v>
      </c>
      <c r="Q5" s="324">
        <v>4.8117931554435479E-2</v>
      </c>
      <c r="R5" s="325">
        <v>1.7886653884458457E-2</v>
      </c>
      <c r="T5" t="s">
        <v>158</v>
      </c>
    </row>
    <row r="6" spans="1:22" ht="15" thickBot="1" x14ac:dyDescent="0.35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 t="shared" si="0"/>
        <v>2.4416330404311126E-2</v>
      </c>
      <c r="L6" s="324">
        <v>5.7839505209629632E-2</v>
      </c>
      <c r="M6" s="324">
        <v>4.792294697998508E-2</v>
      </c>
      <c r="N6" s="325">
        <v>1.4162913918015331E-2</v>
      </c>
      <c r="O6" s="325">
        <v>4.8377718971910101E-2</v>
      </c>
      <c r="Q6" s="324">
        <v>5.7839505209629632E-2</v>
      </c>
      <c r="R6" s="325">
        <v>1.4162913918015331E-2</v>
      </c>
      <c r="T6" s="328"/>
      <c r="U6" s="328" t="s">
        <v>146</v>
      </c>
      <c r="V6" s="328" t="s">
        <v>147</v>
      </c>
    </row>
    <row r="7" spans="1:22" x14ac:dyDescent="0.3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 t="shared" si="0"/>
        <v>4.8117931554435479E-2</v>
      </c>
      <c r="L7" s="324">
        <v>3.8450563674918829E-2</v>
      </c>
      <c r="M7" s="324">
        <v>1.0746867809774435E-2</v>
      </c>
      <c r="N7" s="325">
        <v>1.6366473070102194E-2</v>
      </c>
      <c r="O7" s="325">
        <v>7.8753014642203526E-3</v>
      </c>
      <c r="Q7" s="324">
        <v>3.8450563674918829E-2</v>
      </c>
      <c r="R7" s="325">
        <v>1.6366473070102194E-2</v>
      </c>
      <c r="T7" t="s">
        <v>148</v>
      </c>
      <c r="U7">
        <v>3.5104139147676995E-2</v>
      </c>
      <c r="V7">
        <v>3.2701104386462135E-2</v>
      </c>
    </row>
    <row r="8" spans="1:22" x14ac:dyDescent="0.3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 t="shared" si="0"/>
        <v>5.7839505209629632E-2</v>
      </c>
      <c r="M8" s="324">
        <v>3.0669633617302388E-2</v>
      </c>
      <c r="N8" s="325">
        <v>1.6280268144578312E-2</v>
      </c>
      <c r="O8" s="325">
        <v>1.2289907989089242E-2</v>
      </c>
      <c r="Q8" s="324">
        <v>4.5796617339119383E-2</v>
      </c>
      <c r="R8" s="325">
        <v>1.6280268144578312E-2</v>
      </c>
      <c r="T8" t="s">
        <v>149</v>
      </c>
      <c r="U8">
        <v>1.9421210788284106E-4</v>
      </c>
      <c r="V8">
        <v>2.3262927213504837E-4</v>
      </c>
    </row>
    <row r="9" spans="1:22" x14ac:dyDescent="0.3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 t="shared" si="0"/>
        <v>3.8450563674918829E-2</v>
      </c>
      <c r="N9" s="325">
        <v>3.4453948702562319E-2</v>
      </c>
      <c r="O9" s="325">
        <v>4.2561740354097384E-2</v>
      </c>
      <c r="Q9" s="324">
        <v>3.2583484975625902E-2</v>
      </c>
      <c r="R9" s="325">
        <v>3.4453948702562319E-2</v>
      </c>
      <c r="T9" t="s">
        <v>150</v>
      </c>
      <c r="U9">
        <v>11</v>
      </c>
      <c r="V9">
        <v>22</v>
      </c>
    </row>
    <row r="10" spans="1:22" x14ac:dyDescent="0.3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 t="shared" si="0"/>
        <v>4.792294697998508E-2</v>
      </c>
      <c r="N10" s="325">
        <v>6.3932943295208655E-2</v>
      </c>
      <c r="O10" s="325">
        <v>3.8038774552472371E-2</v>
      </c>
      <c r="Q10" s="324">
        <v>2.4416330404311126E-2</v>
      </c>
      <c r="R10" s="325">
        <v>6.3932943295208655E-2</v>
      </c>
      <c r="T10" t="s">
        <v>151</v>
      </c>
      <c r="U10">
        <v>0</v>
      </c>
    </row>
    <row r="11" spans="1:22" x14ac:dyDescent="0.3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 t="shared" si="0"/>
        <v>1.0746867809774435E-2</v>
      </c>
      <c r="N11" s="325">
        <v>1.9121543922762271E-2</v>
      </c>
      <c r="O11" s="325">
        <v>4.1529324627726745E-2</v>
      </c>
      <c r="Q11" s="324">
        <v>4.792294697998508E-2</v>
      </c>
      <c r="R11" s="325">
        <v>1.9121543922762271E-2</v>
      </c>
      <c r="T11" t="s">
        <v>152</v>
      </c>
      <c r="U11">
        <v>22</v>
      </c>
    </row>
    <row r="12" spans="1:22" ht="15" thickBot="1" x14ac:dyDescent="0.35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 t="shared" si="0"/>
        <v>3.0669633617302388E-2</v>
      </c>
      <c r="N12" s="325">
        <v>4.8123480487998367E-2</v>
      </c>
      <c r="O12" s="325">
        <v>3.1173460359890111E-2</v>
      </c>
      <c r="Q12" s="324">
        <v>1.0746867809774435E-2</v>
      </c>
      <c r="R12" s="325">
        <v>4.8123480487998367E-2</v>
      </c>
      <c r="T12" s="330" t="s">
        <v>153</v>
      </c>
      <c r="U12" s="330">
        <v>0.45227948709057175</v>
      </c>
    </row>
    <row r="13" spans="1:22" x14ac:dyDescent="0.3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 t="shared" si="0"/>
        <v>3.7411501977499997E-2</v>
      </c>
      <c r="N13" s="325">
        <v>5.3229190612098028E-2</v>
      </c>
      <c r="O13" s="325">
        <v>3.0115005225647792E-2</v>
      </c>
      <c r="Q13" s="324">
        <v>3.0669633617302388E-2</v>
      </c>
      <c r="R13" s="325">
        <v>5.3229190612098028E-2</v>
      </c>
      <c r="T13" t="s">
        <v>154</v>
      </c>
      <c r="U13">
        <v>0.32774786846405812</v>
      </c>
    </row>
    <row r="14" spans="1:22" x14ac:dyDescent="0.3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 t="shared" si="0"/>
        <v>3.4015607951991461E-2</v>
      </c>
      <c r="K14" s="32" t="s">
        <v>143</v>
      </c>
      <c r="L14" s="326">
        <f>AVERAGE(L3:L13)</f>
        <v>3.880192989966573E-2</v>
      </c>
      <c r="M14" s="326">
        <f>AVERAGE(M3:M13)</f>
        <v>3.2022646854353055E-2</v>
      </c>
      <c r="N14" s="326">
        <f>AVERAGE(N3:N13)</f>
        <v>3.2271320542479581E-2</v>
      </c>
      <c r="O14" s="326">
        <f>AVERAGE(O3:O13)</f>
        <v>3.3130888230444688E-2</v>
      </c>
      <c r="R14" s="325">
        <v>4.1712511737339225E-2</v>
      </c>
      <c r="T14" s="330" t="s">
        <v>155</v>
      </c>
      <c r="U14" s="330">
        <v>1.7171443743802424</v>
      </c>
    </row>
    <row r="15" spans="1:22" x14ac:dyDescent="0.3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 t="shared" si="0"/>
        <v>1.7886653884458457E-2</v>
      </c>
      <c r="K15" s="339" t="s">
        <v>145</v>
      </c>
      <c r="L15" s="337">
        <f>AVERAGE(L3:M8)</f>
        <v>3.5104139147676995E-2</v>
      </c>
      <c r="M15" s="338"/>
      <c r="N15" s="337">
        <f>AVERAGE(N14:O14)</f>
        <v>3.2701104386462135E-2</v>
      </c>
      <c r="O15" s="338"/>
      <c r="R15" s="325">
        <v>4.8660426133989146E-2</v>
      </c>
      <c r="T15" t="s">
        <v>156</v>
      </c>
      <c r="U15">
        <v>0.65549573692811625</v>
      </c>
    </row>
    <row r="16" spans="1:22" ht="15" thickBot="1" x14ac:dyDescent="0.3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 t="shared" si="0"/>
        <v>4.1712511737339225E-2</v>
      </c>
      <c r="K16" s="339"/>
      <c r="L16" s="337">
        <f>AVERAGE(L14:M14)</f>
        <v>3.5412288377009396E-2</v>
      </c>
      <c r="M16" s="338"/>
      <c r="N16" s="337">
        <f>AVERAGE(N14:O14)</f>
        <v>3.2701104386462135E-2</v>
      </c>
      <c r="O16" s="338"/>
      <c r="R16" s="325">
        <v>2.2105599118509095E-2</v>
      </c>
      <c r="T16" s="332" t="s">
        <v>157</v>
      </c>
      <c r="U16" s="332">
        <v>2.0738730679040258</v>
      </c>
      <c r="V16" s="327"/>
    </row>
    <row r="17" spans="1:22" x14ac:dyDescent="0.3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 t="shared" si="0"/>
        <v>4.8660426133989146E-2</v>
      </c>
      <c r="R17" s="325">
        <v>4.8377718971910101E-2</v>
      </c>
    </row>
    <row r="18" spans="1:22" ht="15" thickBot="1" x14ac:dyDescent="0.35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 t="shared" si="0"/>
        <v>2.2105599118509095E-2</v>
      </c>
      <c r="K18" s="32" t="s">
        <v>142</v>
      </c>
      <c r="L18" s="337">
        <f xml:space="preserve"> MEDIAN(L3:M8)</f>
        <v>3.2583484975625902E-2</v>
      </c>
      <c r="M18" s="337"/>
      <c r="N18" s="337">
        <f>MEDIAN(N3:O13)</f>
        <v>3.4234778327276894E-2</v>
      </c>
      <c r="O18" s="337"/>
      <c r="R18" s="325">
        <v>7.8753014642203526E-3</v>
      </c>
      <c r="T18" t="s">
        <v>159</v>
      </c>
    </row>
    <row r="19" spans="1:22" ht="15" thickBot="1" x14ac:dyDescent="0.3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 t="shared" si="0"/>
        <v>1.4162913918015331E-2</v>
      </c>
      <c r="K19" s="32"/>
      <c r="L19" s="326">
        <f>MEDIAN(L3:L13)</f>
        <v>3.8450563674918829E-2</v>
      </c>
      <c r="M19" s="326">
        <f t="shared" ref="M19:O19" si="1">MEDIAN(M3:M13)</f>
        <v>3.1626559296464143E-2</v>
      </c>
      <c r="N19" s="326">
        <f t="shared" si="1"/>
        <v>3.4015607951991461E-2</v>
      </c>
      <c r="O19" s="326">
        <f t="shared" si="1"/>
        <v>3.8038774552472371E-2</v>
      </c>
      <c r="R19" s="325">
        <v>1.2289907989089242E-2</v>
      </c>
    </row>
    <row r="20" spans="1:22" x14ac:dyDescent="0.3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 t="shared" si="0"/>
        <v>1.6366473070102194E-2</v>
      </c>
      <c r="R20" s="325">
        <v>4.2561740354097384E-2</v>
      </c>
      <c r="T20" s="328"/>
      <c r="U20" s="328" t="s">
        <v>180</v>
      </c>
      <c r="V20" s="328" t="s">
        <v>181</v>
      </c>
    </row>
    <row r="21" spans="1:22" x14ac:dyDescent="0.3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 t="shared" si="0"/>
        <v>1.6280268144578312E-2</v>
      </c>
      <c r="R21" s="325">
        <v>3.8038774552472371E-2</v>
      </c>
      <c r="T21" t="s">
        <v>148</v>
      </c>
      <c r="U21">
        <v>3.5104139147676995E-2</v>
      </c>
      <c r="V21">
        <v>3.2701104386462135E-2</v>
      </c>
    </row>
    <row r="22" spans="1:22" x14ac:dyDescent="0.3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 t="shared" si="0"/>
        <v>4.8377718971910101E-2</v>
      </c>
      <c r="R22" s="325">
        <v>4.1529324627726745E-2</v>
      </c>
      <c r="T22" t="s">
        <v>149</v>
      </c>
      <c r="U22">
        <v>1.9421210788284106E-4</v>
      </c>
      <c r="V22">
        <v>2.3262927213504837E-4</v>
      </c>
    </row>
    <row r="23" spans="1:22" x14ac:dyDescent="0.3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 t="shared" si="0"/>
        <v>7.8753014642203526E-3</v>
      </c>
      <c r="R23" s="325">
        <v>3.1173460359890111E-2</v>
      </c>
      <c r="T23" t="s">
        <v>150</v>
      </c>
      <c r="U23">
        <v>11</v>
      </c>
      <c r="V23">
        <v>22</v>
      </c>
    </row>
    <row r="24" spans="1:22" ht="15" thickBot="1" x14ac:dyDescent="0.35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 t="shared" si="0"/>
        <v>1.2289907989089242E-2</v>
      </c>
      <c r="R24" s="325">
        <v>3.0115005225647792E-2</v>
      </c>
      <c r="T24" t="s">
        <v>152</v>
      </c>
      <c r="U24">
        <v>10</v>
      </c>
      <c r="V24">
        <v>21</v>
      </c>
    </row>
    <row r="25" spans="1:22" x14ac:dyDescent="0.3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 t="shared" si="0"/>
        <v>3.4453948702562319E-2</v>
      </c>
      <c r="T25" s="330" t="s">
        <v>160</v>
      </c>
      <c r="U25" s="330">
        <v>0.83485670612464902</v>
      </c>
    </row>
    <row r="26" spans="1:22" x14ac:dyDescent="0.3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 t="shared" si="0"/>
        <v>6.3932943295208655E-2</v>
      </c>
      <c r="Q26" s="315"/>
      <c r="R26" s="315"/>
      <c r="T26" t="s">
        <v>161</v>
      </c>
      <c r="U26">
        <v>0.39817739333655444</v>
      </c>
    </row>
    <row r="27" spans="1:22" ht="15" thickBot="1" x14ac:dyDescent="0.3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 t="shared" si="0"/>
        <v>1.9121543922762271E-2</v>
      </c>
      <c r="T27" s="332" t="s">
        <v>162</v>
      </c>
      <c r="U27" s="332">
        <v>0.36184662174130539</v>
      </c>
      <c r="V27" s="327"/>
    </row>
    <row r="28" spans="1:22" x14ac:dyDescent="0.3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 t="shared" si="0"/>
        <v>4.2561740354097384E-2</v>
      </c>
    </row>
    <row r="29" spans="1:22" ht="15" thickBot="1" x14ac:dyDescent="0.3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 t="shared" si="0"/>
        <v>3.8038774552472371E-2</v>
      </c>
    </row>
    <row r="30" spans="1:22" ht="15" thickBot="1" x14ac:dyDescent="0.35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 t="shared" si="0"/>
        <v>4.1529324627726745E-2</v>
      </c>
      <c r="K30" s="329" t="s">
        <v>176</v>
      </c>
      <c r="L30" s="329"/>
      <c r="N30" s="329" t="s">
        <v>177</v>
      </c>
      <c r="O30" s="329"/>
    </row>
    <row r="31" spans="1:22" x14ac:dyDescent="0.3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 t="shared" si="0"/>
        <v>4.8123480487998367E-2</v>
      </c>
    </row>
    <row r="32" spans="1:22" x14ac:dyDescent="0.3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 t="shared" si="0"/>
        <v>5.3229190612098028E-2</v>
      </c>
      <c r="K32" t="s">
        <v>148</v>
      </c>
      <c r="L32">
        <v>3.5104139147676995E-2</v>
      </c>
      <c r="N32" t="s">
        <v>148</v>
      </c>
      <c r="O32">
        <v>3.2701104386462135E-2</v>
      </c>
    </row>
    <row r="33" spans="1:15" x14ac:dyDescent="0.3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  <c r="K33" t="s">
        <v>163</v>
      </c>
      <c r="L33">
        <v>4.2018622265808962E-3</v>
      </c>
      <c r="N33" t="s">
        <v>163</v>
      </c>
      <c r="O33">
        <v>3.2517776406637E-3</v>
      </c>
    </row>
    <row r="34" spans="1:15" x14ac:dyDescent="0.3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 t="shared" si="0"/>
        <v>3.1173460359890111E-2</v>
      </c>
      <c r="K34" t="s">
        <v>164</v>
      </c>
      <c r="L34">
        <v>3.2583484975625902E-2</v>
      </c>
      <c r="N34" t="s">
        <v>164</v>
      </c>
      <c r="O34">
        <v>3.4234778327276894E-2</v>
      </c>
    </row>
    <row r="35" spans="1:15" ht="15" thickBot="1" x14ac:dyDescent="0.35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 t="shared" si="0"/>
        <v>3.0115005225647792E-2</v>
      </c>
      <c r="K35" t="s">
        <v>165</v>
      </c>
      <c r="L35" t="e">
        <v>#N/A</v>
      </c>
      <c r="N35" t="s">
        <v>165</v>
      </c>
      <c r="O35" t="e">
        <v>#N/A</v>
      </c>
    </row>
    <row r="36" spans="1:15" x14ac:dyDescent="0.3">
      <c r="K36" t="s">
        <v>166</v>
      </c>
      <c r="L36">
        <v>1.3936000426336139E-2</v>
      </c>
      <c r="N36" t="s">
        <v>166</v>
      </c>
      <c r="O36">
        <v>1.5252189093210468E-2</v>
      </c>
    </row>
    <row r="37" spans="1:15" x14ac:dyDescent="0.3">
      <c r="I37" s="315"/>
      <c r="K37" t="s">
        <v>167</v>
      </c>
      <c r="L37">
        <v>1.9421210788284106E-4</v>
      </c>
      <c r="N37" t="s">
        <v>167</v>
      </c>
      <c r="O37">
        <v>2.3262927213504837E-4</v>
      </c>
    </row>
    <row r="38" spans="1:15" x14ac:dyDescent="0.3">
      <c r="K38" s="330" t="s">
        <v>168</v>
      </c>
      <c r="L38" s="330">
        <v>-0.58388498219898066</v>
      </c>
      <c r="N38" s="330" t="s">
        <v>168</v>
      </c>
      <c r="O38" s="330">
        <v>-0.85160074372777483</v>
      </c>
    </row>
    <row r="39" spans="1:15" x14ac:dyDescent="0.3">
      <c r="K39" s="330" t="s">
        <v>169</v>
      </c>
      <c r="L39" s="330">
        <v>-5.7064657840578417E-2</v>
      </c>
      <c r="N39" s="330" t="s">
        <v>169</v>
      </c>
      <c r="O39" s="330">
        <v>0.10948740809552054</v>
      </c>
    </row>
    <row r="40" spans="1:15" x14ac:dyDescent="0.3">
      <c r="K40" t="s">
        <v>170</v>
      </c>
      <c r="L40">
        <v>4.7092637399855197E-2</v>
      </c>
      <c r="N40" t="s">
        <v>170</v>
      </c>
      <c r="O40">
        <v>5.6057641830988304E-2</v>
      </c>
    </row>
    <row r="41" spans="1:15" x14ac:dyDescent="0.3">
      <c r="K41" t="s">
        <v>171</v>
      </c>
      <c r="L41">
        <v>1.0746867809774435E-2</v>
      </c>
      <c r="N41" t="s">
        <v>171</v>
      </c>
      <c r="O41">
        <v>7.8753014642203526E-3</v>
      </c>
    </row>
    <row r="42" spans="1:15" x14ac:dyDescent="0.3">
      <c r="K42" t="s">
        <v>172</v>
      </c>
      <c r="L42">
        <v>5.7839505209629632E-2</v>
      </c>
      <c r="N42" t="s">
        <v>172</v>
      </c>
      <c r="O42">
        <v>6.3932943295208655E-2</v>
      </c>
    </row>
    <row r="43" spans="1:15" x14ac:dyDescent="0.3">
      <c r="K43" t="s">
        <v>173</v>
      </c>
      <c r="L43">
        <v>0.38614553062444695</v>
      </c>
      <c r="N43" t="s">
        <v>173</v>
      </c>
      <c r="O43">
        <v>0.71942429650216699</v>
      </c>
    </row>
    <row r="44" spans="1:15" x14ac:dyDescent="0.3">
      <c r="K44" s="330" t="s">
        <v>174</v>
      </c>
      <c r="L44" s="330">
        <v>11</v>
      </c>
      <c r="N44" s="330" t="s">
        <v>174</v>
      </c>
      <c r="O44" s="330">
        <v>22</v>
      </c>
    </row>
    <row r="45" spans="1:15" ht="15" thickBot="1" x14ac:dyDescent="0.35">
      <c r="K45" s="327" t="s">
        <v>175</v>
      </c>
      <c r="L45" s="327">
        <v>9.3623324777384487E-3</v>
      </c>
      <c r="N45" s="327" t="s">
        <v>175</v>
      </c>
      <c r="O45" s="327">
        <v>6.7624418015001415E-3</v>
      </c>
    </row>
    <row r="47" spans="1:15" x14ac:dyDescent="0.3">
      <c r="K47" t="s">
        <v>178</v>
      </c>
      <c r="L47">
        <f>(L44/6)*(L39^2+(L38^2)/4)</f>
        <v>0.16222578768703685</v>
      </c>
      <c r="N47" t="s">
        <v>178</v>
      </c>
      <c r="O47">
        <f t="shared" ref="O47" si="2">(O44/6)*(O39^2+(O38^2)/4)</f>
        <v>0.70874264710663282</v>
      </c>
    </row>
    <row r="48" spans="1:15" x14ac:dyDescent="0.3">
      <c r="K48" s="331" t="s">
        <v>179</v>
      </c>
      <c r="L48" s="331">
        <f>_xlfn.CHISQ.DIST.RT(L47, 2)</f>
        <v>0.92208958733077973</v>
      </c>
      <c r="N48" s="331" t="s">
        <v>179</v>
      </c>
      <c r="O48" s="331">
        <f>_xlfn.CHISQ.DIST.RT(O47, 2)</f>
        <v>0.701614393030218</v>
      </c>
    </row>
  </sheetData>
  <mergeCells count="8">
    <mergeCell ref="L1:O1"/>
    <mergeCell ref="L16:M16"/>
    <mergeCell ref="N16:O16"/>
    <mergeCell ref="K15:K16"/>
    <mergeCell ref="L18:M18"/>
    <mergeCell ref="N18:O18"/>
    <mergeCell ref="L15:M15"/>
    <mergeCell ref="N15:O1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2024-10-31T22:15:53Z</dcterms:modified>
</cp:coreProperties>
</file>