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12B08999-41CA-4366-855F-43B9D07618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u_m (Q rating curve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4" l="1"/>
  <c r="P105" i="4"/>
  <c r="P112" i="4"/>
  <c r="P106" i="4"/>
  <c r="P107" i="4"/>
  <c r="P108" i="4"/>
  <c r="P109" i="4"/>
  <c r="P110" i="4"/>
  <c r="P105" i="1"/>
  <c r="O112" i="4"/>
  <c r="O105" i="4"/>
  <c r="O106" i="4"/>
  <c r="O107" i="4"/>
  <c r="O108" i="4"/>
  <c r="O109" i="4"/>
  <c r="O110" i="4"/>
  <c r="F56" i="4"/>
  <c r="A115" i="4"/>
  <c r="A113" i="4"/>
  <c r="A111" i="4"/>
  <c r="A109" i="4"/>
  <c r="A107" i="4"/>
  <c r="A105" i="4"/>
  <c r="A103" i="4"/>
  <c r="A101" i="4"/>
  <c r="Z100" i="4"/>
  <c r="Y100" i="4"/>
  <c r="Z99" i="4"/>
  <c r="Y99" i="4"/>
  <c r="A99" i="4"/>
  <c r="Z98" i="4"/>
  <c r="Y98" i="4"/>
  <c r="Z97" i="4"/>
  <c r="Y97" i="4"/>
  <c r="A97" i="4"/>
  <c r="Z96" i="4"/>
  <c r="Y96" i="4"/>
  <c r="Z95" i="4"/>
  <c r="Y95" i="4"/>
  <c r="A95" i="4"/>
  <c r="Z94" i="4"/>
  <c r="Y94" i="4"/>
  <c r="Z93" i="4"/>
  <c r="Y93" i="4"/>
  <c r="A93" i="4"/>
  <c r="Z92" i="4"/>
  <c r="Y92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D115" i="4" s="1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D113" i="4" s="1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D111" i="4" s="1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D109" i="4" s="1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D107" i="4" s="1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D105" i="4" s="1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E103" i="4"/>
  <c r="G68" i="4"/>
  <c r="D103" i="4" s="1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D101" i="4" s="1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D99" i="4" s="1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D97" i="4" s="1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D95" i="4" s="1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D93" i="4" s="1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D91" i="4" s="1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D89" i="4" s="1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D87" i="4" s="1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D85" i="4" s="1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D83" i="4" s="1"/>
  <c r="C58" i="4"/>
  <c r="C83" i="4" s="1"/>
  <c r="AI57" i="4"/>
  <c r="K81" i="4" s="1"/>
  <c r="AE57" i="4"/>
  <c r="J81" i="4" s="1"/>
  <c r="AA57" i="4"/>
  <c r="I81" i="4" s="1"/>
  <c r="X57" i="4"/>
  <c r="W57" i="4"/>
  <c r="H81" i="4" s="1"/>
  <c r="S57" i="4"/>
  <c r="G81" i="4" s="1"/>
  <c r="O57" i="4"/>
  <c r="F81" i="4" s="1"/>
  <c r="K57" i="4"/>
  <c r="E81" i="4" s="1"/>
  <c r="G57" i="4"/>
  <c r="D81" i="4" s="1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D79" i="4" s="1"/>
  <c r="C56" i="4"/>
  <c r="C79" i="4" s="1"/>
  <c r="AC32" i="4"/>
  <c r="AC33" i="4" s="1"/>
  <c r="E27" i="4"/>
  <c r="AF26" i="4"/>
  <c r="E26" i="4"/>
  <c r="E25" i="4"/>
  <c r="E24" i="4"/>
  <c r="AF23" i="4"/>
  <c r="E23" i="4"/>
  <c r="E22" i="4"/>
  <c r="E21" i="4"/>
  <c r="E20" i="4"/>
  <c r="AD19" i="4"/>
  <c r="AD20" i="4" s="1"/>
  <c r="AE20" i="4" s="1"/>
  <c r="E19" i="4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C41" i="4" s="1"/>
  <c r="H65" i="4" s="1"/>
  <c r="B14" i="4"/>
  <c r="B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I49" i="4" l="1"/>
  <c r="AF73" i="4" s="1"/>
  <c r="P59" i="4"/>
  <c r="AJ72" i="4"/>
  <c r="H41" i="4"/>
  <c r="I41" i="4"/>
  <c r="AB56" i="4"/>
  <c r="AE19" i="4"/>
  <c r="J41" i="4"/>
  <c r="H43" i="4"/>
  <c r="J44" i="4"/>
  <c r="AF21" i="4"/>
  <c r="B45" i="4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F25" i="4"/>
  <c r="J42" i="4"/>
  <c r="G46" i="4"/>
  <c r="X70" i="4" s="1"/>
  <c r="I50" i="4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J46" i="4"/>
  <c r="AB62" i="4"/>
  <c r="AF63" i="4"/>
  <c r="AJ71" i="4"/>
  <c r="F20" i="4"/>
  <c r="J43" i="4"/>
  <c r="AJ67" i="4" s="1"/>
  <c r="H47" i="4"/>
  <c r="AB71" i="4" s="1"/>
  <c r="X65" i="4"/>
  <c r="X73" i="4"/>
  <c r="AF27" i="4"/>
  <c r="I47" i="4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H44" i="4"/>
  <c r="AB68" i="4" s="1"/>
  <c r="C48" i="4"/>
  <c r="H72" i="4" s="1"/>
  <c r="AJ57" i="4"/>
  <c r="AF61" i="4"/>
  <c r="X67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L64" i="4" s="1"/>
  <c r="B50" i="4"/>
  <c r="D74" i="4" s="1"/>
  <c r="B42" i="4"/>
  <c r="D66" i="4" s="1"/>
  <c r="B43" i="4"/>
  <c r="D67" i="4" s="1"/>
  <c r="D61" i="4"/>
  <c r="D57" i="4"/>
  <c r="B49" i="4"/>
  <c r="D73" i="4" s="1"/>
  <c r="B41" i="4"/>
  <c r="B51" i="4" s="1"/>
  <c r="D64" i="4"/>
  <c r="D60" i="4"/>
  <c r="D56" i="4"/>
  <c r="B44" i="4"/>
  <c r="D68" i="4" s="1"/>
  <c r="B47" i="4"/>
  <c r="D71" i="4" s="1"/>
  <c r="D63" i="4"/>
  <c r="D59" i="4"/>
  <c r="F19" i="4"/>
  <c r="C45" i="4"/>
  <c r="H69" i="4" s="1"/>
  <c r="H71" i="4"/>
  <c r="C43" i="4"/>
  <c r="H67" i="4" s="1"/>
  <c r="H60" i="4"/>
  <c r="H56" i="4"/>
  <c r="C46" i="4"/>
  <c r="H70" i="4" s="1"/>
  <c r="H63" i="4"/>
  <c r="H59" i="4"/>
  <c r="C44" i="4"/>
  <c r="H68" i="4" s="1"/>
  <c r="C47" i="4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D69" i="4"/>
  <c r="F23" i="4"/>
  <c r="F27" i="4"/>
  <c r="AI32" i="4"/>
  <c r="G40" i="4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J73" i="4"/>
  <c r="AF28" i="4"/>
  <c r="H40" i="4"/>
  <c r="F45" i="4"/>
  <c r="T69" i="4" s="1"/>
  <c r="H48" i="4"/>
  <c r="AB72" i="4" s="1"/>
  <c r="T70" i="4"/>
  <c r="AJ70" i="4"/>
  <c r="AF74" i="4"/>
  <c r="I40" i="4"/>
  <c r="E42" i="4"/>
  <c r="I48" i="4"/>
  <c r="AF72" i="4" s="1"/>
  <c r="E50" i="4"/>
  <c r="P74" i="4" s="1"/>
  <c r="P71" i="4"/>
  <c r="AF71" i="4"/>
  <c r="AF20" i="4"/>
  <c r="AF24" i="4"/>
  <c r="J40" i="4"/>
  <c r="F42" i="4"/>
  <c r="T66" i="4" s="1"/>
  <c r="H45" i="4"/>
  <c r="AB69" i="4" s="1"/>
  <c r="F50" i="4"/>
  <c r="T74" i="4" s="1"/>
  <c r="P68" i="4"/>
  <c r="F22" i="4"/>
  <c r="AF30" i="4"/>
  <c r="E47" i="4"/>
  <c r="T56" i="4"/>
  <c r="P57" i="4"/>
  <c r="T60" i="4"/>
  <c r="P61" i="4"/>
  <c r="T64" i="4"/>
  <c r="P65" i="4"/>
  <c r="AF65" i="4"/>
  <c r="F47" i="4"/>
  <c r="T71" i="4" s="1"/>
  <c r="AB66" i="4"/>
  <c r="E41" i="4"/>
  <c r="E49" i="4"/>
  <c r="P73" i="4" s="1"/>
  <c r="T57" i="4"/>
  <c r="P58" i="4"/>
  <c r="T61" i="4"/>
  <c r="P62" i="4"/>
  <c r="AJ65" i="4"/>
  <c r="AF69" i="4"/>
  <c r="AB73" i="4"/>
  <c r="F41" i="4"/>
  <c r="T65" i="4" s="1"/>
  <c r="F49" i="4"/>
  <c r="T73" i="4" s="1"/>
  <c r="P66" i="4"/>
  <c r="I44" i="4"/>
  <c r="AF68" i="4" s="1"/>
  <c r="E46" i="4"/>
  <c r="P70" i="4" s="1"/>
  <c r="AB67" i="4"/>
  <c r="AJ66" i="4"/>
  <c r="E40" i="4"/>
  <c r="E48" i="4"/>
  <c r="P72" i="4" s="1"/>
  <c r="F40" i="4"/>
  <c r="AE53" i="3"/>
  <c r="AE3" i="3"/>
  <c r="Y3" i="3"/>
  <c r="Z3" i="3"/>
  <c r="D65" i="4" l="1"/>
  <c r="AD22" i="4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AD23" i="4"/>
  <c r="P110" i="1"/>
  <c r="O110" i="1"/>
  <c r="P106" i="1"/>
  <c r="P107" i="1"/>
  <c r="P108" i="1"/>
  <c r="P109" i="1"/>
  <c r="O106" i="1"/>
  <c r="O107" i="1"/>
  <c r="O108" i="1"/>
  <c r="O109" i="1"/>
  <c r="O105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F20" i="1" s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AD24" i="4" l="1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D114" i="4" s="1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D112" i="4" s="1"/>
  <c r="M74" i="4"/>
  <c r="J74" i="4"/>
  <c r="D116" i="4" s="1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D110" i="4" s="1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D94" i="4" s="1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D92" i="4" s="1"/>
  <c r="T23" i="4"/>
  <c r="M19" i="4" s="1"/>
  <c r="E65" i="4" s="1"/>
  <c r="T24" i="4"/>
  <c r="M18" i="4" s="1"/>
  <c r="E64" i="4" s="1"/>
  <c r="I67" i="4"/>
  <c r="F67" i="4"/>
  <c r="C102" i="4" s="1"/>
  <c r="M69" i="4"/>
  <c r="J69" i="4"/>
  <c r="D106" i="4" s="1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D102" i="4" s="1"/>
  <c r="M61" i="4"/>
  <c r="J61" i="4"/>
  <c r="D90" i="4" s="1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D108" i="4" s="1"/>
  <c r="I60" i="4"/>
  <c r="F60" i="4"/>
  <c r="C88" i="4" s="1"/>
  <c r="M66" i="4"/>
  <c r="J66" i="4"/>
  <c r="D100" i="4" s="1"/>
  <c r="M68" i="4"/>
  <c r="J68" i="4"/>
  <c r="D104" i="4" s="1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D98" i="4" s="1"/>
  <c r="Q70" i="4"/>
  <c r="N70" i="4"/>
  <c r="E108" i="4" s="1"/>
  <c r="S30" i="4"/>
  <c r="T30" i="4" s="1"/>
  <c r="M12" i="4" s="1"/>
  <c r="E58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D88" i="4" s="1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D96" i="4" s="1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AK71" i="4" l="1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E57" i="4" s="1"/>
  <c r="S32" i="4"/>
  <c r="T32" i="4" s="1"/>
  <c r="AJ30" i="4"/>
  <c r="AJ32" i="4" s="1"/>
  <c r="I58" i="4"/>
  <c r="F58" i="4"/>
  <c r="C84" i="4" s="1"/>
  <c r="M59" i="4"/>
  <c r="J59" i="4"/>
  <c r="D86" i="4" s="1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I57" i="4" l="1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D84" i="4" s="1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M29" i="4"/>
  <c r="M57" i="4"/>
  <c r="J57" i="4"/>
  <c r="D82" i="4" s="1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C80" i="4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D80" i="4" s="1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<sst xmlns="http://schemas.openxmlformats.org/spreadsheetml/2006/main" count="442" uniqueCount="111">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</sst>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(Q rating curve)'!$A$99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curve)'!$C$99:$K$99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0.2921608976530729</c:v>
                </c:pt>
                <c:pt idx="4">
                  <c:v>0.2921608976530729</c:v>
                </c:pt>
                <c:pt idx="5">
                  <c:v>0.25394955472209652</c:v>
                </c:pt>
                <c:pt idx="6">
                  <c:v>0.28504629008439136</c:v>
                </c:pt>
                <c:pt idx="7">
                  <c:v>0.20345991967333782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2.6459580142658723E-6</c:v>
                </c:pt>
                <c:pt idx="5">
                  <c:v>0</c:v>
                </c:pt>
                <c:pt idx="6">
                  <c:v>2.6353990691174777E-6</c:v>
                </c:pt>
                <c:pt idx="7">
                  <c:v>4.6531611104789272E-6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(Q rating curve)'!$A$101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curve)'!$C$101:$K$101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0.40902525671430207</c:v>
                </c:pt>
                <c:pt idx="4">
                  <c:v>0.40902525671430207</c:v>
                </c:pt>
                <c:pt idx="5">
                  <c:v>0.35552937661093509</c:v>
                </c:pt>
                <c:pt idx="6">
                  <c:v>0.39906480611814787</c:v>
                </c:pt>
                <c:pt idx="7">
                  <c:v>0.28484388754267292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3.669938806409995E-6</c:v>
                </c:pt>
                <c:pt idx="5">
                  <c:v>0</c:v>
                </c:pt>
                <c:pt idx="6">
                  <c:v>2.1487666270981803E-6</c:v>
                </c:pt>
                <c:pt idx="7">
                  <c:v>9.3841743373493836E-6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(Q rating curve)'!$A$103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curve)'!$C$103:$K$103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0.58432179530614581</c:v>
                </c:pt>
                <c:pt idx="4">
                  <c:v>0.58432179530614581</c:v>
                </c:pt>
                <c:pt idx="5">
                  <c:v>0.50789910944419303</c:v>
                </c:pt>
                <c:pt idx="6">
                  <c:v>0.57009258016878273</c:v>
                </c:pt>
                <c:pt idx="7">
                  <c:v>0.40691983934667564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4.7140181254455619E-6</c:v>
                </c:pt>
                <c:pt idx="4">
                  <c:v>7.9851186319839774E-6</c:v>
                </c:pt>
                <c:pt idx="5">
                  <c:v>6.4870152681704804E-7</c:v>
                </c:pt>
                <c:pt idx="6">
                  <c:v>3.4577085833868152E-6</c:v>
                </c:pt>
                <c:pt idx="7">
                  <c:v>3.5392769836461339E-5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(Q rating curve)'!$A$105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curve)'!$C$105:$K$105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0.81805051342860413</c:v>
                </c:pt>
                <c:pt idx="4">
                  <c:v>0.81805051342860413</c:v>
                </c:pt>
                <c:pt idx="5">
                  <c:v>0.71105875322187018</c:v>
                </c:pt>
                <c:pt idx="6">
                  <c:v>0.79812961223629575</c:v>
                </c:pt>
                <c:pt idx="7">
                  <c:v>0.56968777508534585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4.7909319686145326E-6</c:v>
                </c:pt>
                <c:pt idx="4">
                  <c:v>1.6652369085737913E-5</c:v>
                </c:pt>
                <c:pt idx="5">
                  <c:v>7.318023182365138E-7</c:v>
                </c:pt>
                <c:pt idx="6">
                  <c:v>1.0043949148378976E-5</c:v>
                </c:pt>
                <c:pt idx="7">
                  <c:v>1.7486783066407361E-6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(Q rating curve)'!$A$107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curve)'!$C$107:$K$107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1.1686435906122916</c:v>
                </c:pt>
                <c:pt idx="4">
                  <c:v>1.1686435906122916</c:v>
                </c:pt>
                <c:pt idx="5">
                  <c:v>1.0157982188883861</c:v>
                </c:pt>
                <c:pt idx="6">
                  <c:v>1.1401851603375655</c:v>
                </c:pt>
                <c:pt idx="7">
                  <c:v>0.81383967869335128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curve)'!$C$108:$K$108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1.0649609054162688E-5</c:v>
                </c:pt>
                <c:pt idx="4">
                  <c:v>3.6844515089445802E-5</c:v>
                </c:pt>
                <c:pt idx="5">
                  <c:v>6.0811741937963365E-6</c:v>
                </c:pt>
                <c:pt idx="6">
                  <c:v>3.1928144117941109E-5</c:v>
                </c:pt>
                <c:pt idx="7">
                  <c:v>8.5032476972574035E-5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(Q rating curve)'!$A$109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curve)'!$C$109:$K$109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1.6361010268572083</c:v>
                </c:pt>
                <c:pt idx="4">
                  <c:v>1.6361010268572083</c:v>
                </c:pt>
                <c:pt idx="5">
                  <c:v>1.4221175064437404</c:v>
                </c:pt>
                <c:pt idx="6">
                  <c:v>1.5962592244725915</c:v>
                </c:pt>
                <c:pt idx="7">
                  <c:v>1.1393755501706917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curve)'!$C$110:$K$110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5.2434698568189284E-7</c:v>
                </c:pt>
                <c:pt idx="4">
                  <c:v>1.478566037981549E-6</c:v>
                </c:pt>
                <c:pt idx="5">
                  <c:v>1.9884131762870344E-7</c:v>
                </c:pt>
                <c:pt idx="6">
                  <c:v>2.0527554293921522E-6</c:v>
                </c:pt>
                <c:pt idx="7">
                  <c:v>2.6495663645668649E-6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(Q rating curve)'!$A$111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curve)'!$C$111:$K$111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2.3372871812245832</c:v>
                </c:pt>
                <c:pt idx="4">
                  <c:v>2.3372871812245832</c:v>
                </c:pt>
                <c:pt idx="5">
                  <c:v>2.0315964377767721</c:v>
                </c:pt>
                <c:pt idx="6">
                  <c:v>2.2803703206751309</c:v>
                </c:pt>
                <c:pt idx="7">
                  <c:v>1.6276793573867026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curve)'!$C$112:$K$112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9.6046476263041247E-6</c:v>
                </c:pt>
                <c:pt idx="4">
                  <c:v>2.1526334862670091E-5</c:v>
                </c:pt>
                <c:pt idx="5">
                  <c:v>8.7350950481177565E-6</c:v>
                </c:pt>
                <c:pt idx="6">
                  <c:v>4.468023462496148E-5</c:v>
                </c:pt>
                <c:pt idx="7">
                  <c:v>3.3068753057819528E-5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(Q rating curve)'!$A$113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curve)'!$C$113:$K$113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3.2722020537144165</c:v>
                </c:pt>
                <c:pt idx="4">
                  <c:v>3.2722020537144165</c:v>
                </c:pt>
                <c:pt idx="5">
                  <c:v>2.8442350128874807</c:v>
                </c:pt>
                <c:pt idx="6">
                  <c:v>3.192518448945183</c:v>
                </c:pt>
                <c:pt idx="7">
                  <c:v>2.2787511003413834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curve)'!$C$114:$K$114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2.0477382697179757E-6</c:v>
                </c:pt>
                <c:pt idx="4">
                  <c:v>4.3209156150012333E-6</c:v>
                </c:pt>
                <c:pt idx="5">
                  <c:v>1.966467375362628E-6</c:v>
                </c:pt>
                <c:pt idx="6">
                  <c:v>1.2659971293307011E-5</c:v>
                </c:pt>
                <c:pt idx="7" formatCode="0.000">
                  <c:v>3.9468773329707136E-8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(Q rating curve)'!$A$115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curve)'!$C$115:$K$115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16.36101026857208</c:v>
                </c:pt>
                <c:pt idx="4">
                  <c:v>16.36101026857208</c:v>
                </c:pt>
                <c:pt idx="5">
                  <c:v>14.2211750644374</c:v>
                </c:pt>
                <c:pt idx="6">
                  <c:v>15.962592244725913</c:v>
                </c:pt>
                <c:pt idx="7">
                  <c:v>11.393755501706917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curve)'!$C$116:$K$116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2.2411398941884645E-6</c:v>
                </c:pt>
                <c:pt idx="4">
                  <c:v>4.9708886662090091E-6</c:v>
                </c:pt>
                <c:pt idx="5">
                  <c:v>1.2702950979616834E-5</c:v>
                </c:pt>
                <c:pt idx="6">
                  <c:v>2.3139399972219167E-5</c:v>
                </c:pt>
                <c:pt idx="7">
                  <c:v>3.9728026225063782E-6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397324035119311"/>
                  <c:y val="0.1145164270734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curve)'!$Z$92:$Z$100</c:f>
              <c:numCache>
                <c:formatCode>General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(Q rating curve)'!$AI$16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(Q rating curve)'!$AI$18:$AI$30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(Q rating curve)'!$AB$18,'tau_m (Q rating curve)'!$AB$22)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(Q rating curve)'!$AI$18,'tau_m (Q rating curve)'!$AI$22)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0.29807810025493908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2.4644747514381158E-6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0.41730934035691475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2.0094038740742404E-6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0.59615620050987816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3.2334516625754346E-6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0.8346186807138295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9.3925278228156408E-6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1.1923124010197563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2.98573775641854E-5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1.669237361427659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1.9196196833706004E-6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2.3846248020395127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4.1782404574659934E-5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3.338474722855318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1.183888238100295E-5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16.692373614276587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2.1638645798739909E-5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16"/>
  <sheetViews>
    <sheetView tabSelected="1" topLeftCell="A82" zoomScaleNormal="100" workbookViewId="0">
      <selection activeCell="N108" sqref="N108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9.140625" style="1"/>
    <col min="25" max="25" width="11" style="1" bestFit="1" customWidth="1"/>
    <col min="26" max="26" width="9.140625" style="1"/>
    <col min="35" max="35" width="12" bestFit="1" customWidth="1"/>
    <col min="38" max="38" width="12" bestFit="1" customWidth="1"/>
  </cols>
  <sheetData>
    <row r="1" spans="1:39" x14ac:dyDescent="0.25">
      <c r="A1" s="212" t="s">
        <v>71</v>
      </c>
      <c r="B1" s="223"/>
      <c r="C1" s="223"/>
      <c r="D1" s="223"/>
      <c r="E1" s="223"/>
      <c r="F1" s="223"/>
      <c r="G1" s="223"/>
      <c r="H1" s="223"/>
      <c r="I1" s="223"/>
      <c r="J1" s="223"/>
      <c r="K1" s="25"/>
      <c r="L1" s="212" t="s">
        <v>60</v>
      </c>
      <c r="M1" s="223"/>
      <c r="N1" s="213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2" t="s">
        <v>38</v>
      </c>
      <c r="M8" s="213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2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4" t="s">
        <v>44</v>
      </c>
      <c r="AC15" s="225"/>
      <c r="AD15" s="225"/>
      <c r="AE15" s="226"/>
      <c r="AF15" s="31"/>
    </row>
    <row r="16" spans="1:39" x14ac:dyDescent="0.25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E19" s="70">
        <f>SQRT(D19/$M$2)</f>
        <v>0</v>
      </c>
      <c r="F19" s="137">
        <f>B14</f>
        <v>9.9492000000000018E-3</v>
      </c>
      <c r="H19">
        <v>10.346979763166001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25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/>
      <c r="E21" s="70">
        <f>SQRT(D21/$M$2)</f>
        <v>0</v>
      </c>
      <c r="F21" s="137">
        <f>D14</f>
        <v>7.6644E-3</v>
      </c>
      <c r="H21">
        <v>6.7316958777680398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26.482749271224201</v>
      </c>
      <c r="E22" s="34">
        <f t="shared" si="13"/>
        <v>0.16273521214299075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26.482749271224201</v>
      </c>
      <c r="E23" s="70">
        <f t="shared" si="13"/>
        <v>0.16273521214299075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23.019105018051601</v>
      </c>
      <c r="E24" s="34">
        <f t="shared" si="13"/>
        <v>0.15172048318553299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>
        <v>25.837849936925601</v>
      </c>
      <c r="E25" s="70">
        <f t="shared" si="13"/>
        <v>0.16074156256838365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18.442502342837901</v>
      </c>
      <c r="E26" s="34">
        <f t="shared" si="13"/>
        <v>0.13580317501015174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/>
      <c r="E27" s="70">
        <f t="shared" si="13"/>
        <v>0</v>
      </c>
      <c r="F27" s="137">
        <f>J14</f>
        <v>6.2585999999999996E-3</v>
      </c>
      <c r="H27">
        <v>10.961320932168199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25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25">
      <c r="A30" s="227" t="s">
        <v>72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25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25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25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25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25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25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12" t="s">
        <v>74</v>
      </c>
      <c r="B54" s="213"/>
      <c r="C54" s="214" t="s">
        <v>88</v>
      </c>
      <c r="D54" s="215"/>
      <c r="E54" s="215"/>
      <c r="F54" s="216"/>
      <c r="G54" s="217" t="s">
        <v>89</v>
      </c>
      <c r="H54" s="218"/>
      <c r="I54" s="218"/>
      <c r="J54" s="219"/>
      <c r="K54" s="214" t="s">
        <v>90</v>
      </c>
      <c r="L54" s="215"/>
      <c r="M54" s="215"/>
      <c r="N54" s="216"/>
      <c r="O54" s="220" t="s">
        <v>91</v>
      </c>
      <c r="P54" s="221"/>
      <c r="Q54" s="221"/>
      <c r="R54" s="222"/>
      <c r="S54" s="214" t="s">
        <v>92</v>
      </c>
      <c r="T54" s="215"/>
      <c r="U54" s="215"/>
      <c r="V54" s="216"/>
      <c r="W54" s="220" t="s">
        <v>93</v>
      </c>
      <c r="X54" s="221"/>
      <c r="Y54" s="221"/>
      <c r="Z54" s="222"/>
      <c r="AA54" s="214" t="s">
        <v>94</v>
      </c>
      <c r="AB54" s="215"/>
      <c r="AC54" s="215"/>
      <c r="AD54" s="216"/>
      <c r="AE54" s="220" t="s">
        <v>95</v>
      </c>
      <c r="AF54" s="221"/>
      <c r="AG54" s="221"/>
      <c r="AH54" s="222"/>
      <c r="AI54" s="214" t="s">
        <v>96</v>
      </c>
      <c r="AJ54" s="215"/>
      <c r="AK54" s="215"/>
      <c r="AL54" s="216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 t="shared" ref="C56:C74" si="21">$D$19/(($M$3-$M$2)*$M$4*B56/1000)</f>
        <v>0</v>
      </c>
      <c r="D56" s="68">
        <f>($B$14/1000/($M$6*60))*B32/($M$3*$M$5)</f>
        <v>0</v>
      </c>
      <c r="E56" s="60">
        <f>M10</f>
        <v>5.8823529411764719E-2</v>
      </c>
      <c r="F56" s="68" t="e">
        <f>($M$3/$M$2-1)*$M$4*D56/(E56*$E$19^3)</f>
        <v>#DIV/0!</v>
      </c>
      <c r="G56" s="152">
        <f t="shared" ref="G56:G74" si="22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3">($M$3/$M$2-1)*$M$4*H56/(I56*$E$20^3)</f>
        <v>#DIV/0!</v>
      </c>
      <c r="K56" s="60">
        <f t="shared" ref="K56:K74" si="24">$D$21/(($M$3-$M$2)*$M$4*B56/1000)</f>
        <v>0</v>
      </c>
      <c r="L56" s="68">
        <f>($D$14/1000/($M$6*60))*D32/($M$3*$M$5)</f>
        <v>0</v>
      </c>
      <c r="M56" s="60">
        <f>I56</f>
        <v>5.8823529411764719E-2</v>
      </c>
      <c r="N56" s="61" t="e">
        <f t="shared" ref="N56:N74" si="25">($M$3/$M$2-1)*$M$4*L56/(M56*$E$21^3)</f>
        <v>#DIV/0!</v>
      </c>
      <c r="O56" s="64">
        <f t="shared" ref="O56:O74" si="26">$D$22/(($M$3-$M$2)*$M$4*B56/1000)</f>
        <v>9.0894501492067119E-3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7">($M$3/$M$2-1)*$M$4*P56/(Q56*$E$22^3)</f>
        <v>0</v>
      </c>
      <c r="S56" s="60">
        <f t="shared" ref="S56:S74" si="28">$D$23/(($M$3-$M$2)*$M$4*B56/1000)</f>
        <v>9.0894501492067119E-3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29">($M$3/$M$2-1)*$M$4*T56/(U56*$E$23^3)</f>
        <v>0</v>
      </c>
      <c r="W56" s="64">
        <f t="shared" ref="W56:W74" si="30">$D$24/(($M$3-$M$2)*$M$4*B56/1000)</f>
        <v>7.9006528135763341E-3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1">($M$3/$M$2-1)*$M$4*X56/(Y56*$E$24^3)</f>
        <v>0</v>
      </c>
      <c r="AA56" s="60">
        <f t="shared" ref="AA56:AA74" si="32">$D$25/(($M$3-$M$2)*$M$4*B56/1000)</f>
        <v>8.8681068026255066E-3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3">($M$3/$M$2-1)*$M$4*AB56/(AC56*$E$25^3)</f>
        <v>0</v>
      </c>
      <c r="AE56" s="64">
        <f t="shared" ref="AE56:AE74" si="34">$D$26/(($M$3-$M$2)*$M$4*B56/1000)</f>
        <v>6.3298641676149533E-3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5">($M$3/$M$2-1)*$M$4*AF56/(AG56*$E$26^3)</f>
        <v>0</v>
      </c>
      <c r="AI56" s="60">
        <f>$D$27/(($M$3-$M$2)*$M$4*B56/1000)</f>
        <v>0</v>
      </c>
      <c r="AJ56" s="61">
        <f>($I$14/1000/($M$6*60))*J32/($M$3*$M$5)</f>
        <v>0</v>
      </c>
      <c r="AK56" s="60">
        <f>AG56</f>
        <v>5.8823529411764719E-2</v>
      </c>
      <c r="AL56" s="61" t="e">
        <f>($M$3/$M$2-1)*$M$4*AJ56/(AK56*$E$27^3)</f>
        <v>#DIV/0!</v>
      </c>
    </row>
    <row r="57" spans="1:38" x14ac:dyDescent="0.25">
      <c r="A57" s="2">
        <v>2</v>
      </c>
      <c r="B57" s="36">
        <v>128</v>
      </c>
      <c r="C57" s="60">
        <f t="shared" si="21"/>
        <v>0</v>
      </c>
      <c r="D57" s="68">
        <f t="shared" ref="D57:D74" si="36">($B$14/1000/($M$6*60))*B33/($M$3*$M$5)</f>
        <v>0</v>
      </c>
      <c r="E57" s="60">
        <f t="shared" ref="E57:E74" si="37">M11</f>
        <v>4.5248868778280493E-2</v>
      </c>
      <c r="F57" s="61" t="e">
        <f t="shared" ref="F56:F74" si="38">($M$3/$M$2-1)*$M$4*D57/(E57*$E$19^3)</f>
        <v>#DIV/0!</v>
      </c>
      <c r="G57" s="152">
        <f t="shared" si="22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3"/>
        <v>#DIV/0!</v>
      </c>
      <c r="K57" s="60">
        <f t="shared" si="24"/>
        <v>0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 t="e">
        <f t="shared" si="25"/>
        <v>#DIV/0!</v>
      </c>
      <c r="O57" s="64">
        <f t="shared" si="26"/>
        <v>1.278203927232194E-2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7"/>
        <v>0</v>
      </c>
      <c r="S57" s="60">
        <f t="shared" si="28"/>
        <v>1.278203927232194E-2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29"/>
        <v>0</v>
      </c>
      <c r="W57" s="64">
        <f t="shared" si="30"/>
        <v>1.1110293019091722E-2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1"/>
        <v>0</v>
      </c>
      <c r="AA57" s="60">
        <f t="shared" si="32"/>
        <v>1.2470775191192121E-2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3"/>
        <v>0</v>
      </c>
      <c r="AE57" s="64">
        <f t="shared" si="34"/>
        <v>8.9013714857085289E-3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5"/>
        <v>0</v>
      </c>
      <c r="AI57" s="60">
        <f t="shared" ref="AI57:AI74" si="53">$D$27/(($M$3-$M$2)*$M$4*B57/1000)</f>
        <v>0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 t="e">
        <f t="shared" ref="AL57:AL74" si="56">($M$3/$M$2-1)*$M$4*AJ57/(AK57*$E$27^3)</f>
        <v>#DIV/0!</v>
      </c>
    </row>
    <row r="58" spans="1:38" x14ac:dyDescent="0.25">
      <c r="A58" s="2">
        <v>3</v>
      </c>
      <c r="B58" s="36">
        <v>90</v>
      </c>
      <c r="C58" s="60">
        <f t="shared" si="21"/>
        <v>0</v>
      </c>
      <c r="D58" s="68">
        <f t="shared" si="36"/>
        <v>0</v>
      </c>
      <c r="E58" s="60">
        <f t="shared" si="37"/>
        <v>0.15837104072398189</v>
      </c>
      <c r="F58" s="61" t="e">
        <f t="shared" si="38"/>
        <v>#DIV/0!</v>
      </c>
      <c r="G58" s="152">
        <f t="shared" si="22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3"/>
        <v>#DIV/0!</v>
      </c>
      <c r="K58" s="60">
        <f t="shared" si="24"/>
        <v>0</v>
      </c>
      <c r="L58" s="68">
        <f t="shared" si="41"/>
        <v>0</v>
      </c>
      <c r="M58" s="60">
        <f t="shared" si="42"/>
        <v>0.15837104072398189</v>
      </c>
      <c r="N58" s="61" t="e">
        <f t="shared" si="25"/>
        <v>#DIV/0!</v>
      </c>
      <c r="O58" s="64">
        <f t="shared" si="26"/>
        <v>1.8178900298413424E-2</v>
      </c>
      <c r="P58" s="65">
        <f t="shared" si="43"/>
        <v>0</v>
      </c>
      <c r="Q58" s="64">
        <f t="shared" si="44"/>
        <v>0.15837104072398189</v>
      </c>
      <c r="R58" s="64">
        <f t="shared" si="27"/>
        <v>0</v>
      </c>
      <c r="S58" s="60">
        <f t="shared" si="28"/>
        <v>1.8178900298413424E-2</v>
      </c>
      <c r="T58" s="61">
        <f t="shared" si="45"/>
        <v>0</v>
      </c>
      <c r="U58" s="60">
        <f t="shared" si="46"/>
        <v>0.15837104072398189</v>
      </c>
      <c r="V58" s="61">
        <f t="shared" si="29"/>
        <v>0</v>
      </c>
      <c r="W58" s="64">
        <f t="shared" si="30"/>
        <v>1.5801305627152668E-2</v>
      </c>
      <c r="X58" s="65">
        <f t="shared" si="47"/>
        <v>0</v>
      </c>
      <c r="Y58" s="64">
        <f t="shared" si="48"/>
        <v>0.15837104072398189</v>
      </c>
      <c r="Z58" s="64">
        <f t="shared" si="31"/>
        <v>0</v>
      </c>
      <c r="AA58" s="60">
        <f t="shared" si="32"/>
        <v>1.7736213605251013E-2</v>
      </c>
      <c r="AB58" s="61">
        <f t="shared" si="49"/>
        <v>0</v>
      </c>
      <c r="AC58" s="60">
        <f t="shared" si="50"/>
        <v>0.15837104072398189</v>
      </c>
      <c r="AD58" s="68">
        <f t="shared" si="33"/>
        <v>0</v>
      </c>
      <c r="AE58" s="64">
        <f t="shared" si="34"/>
        <v>1.2659728335229907E-2</v>
      </c>
      <c r="AF58" s="65">
        <f t="shared" si="51"/>
        <v>0</v>
      </c>
      <c r="AG58" s="64">
        <f t="shared" si="52"/>
        <v>0.15837104072398189</v>
      </c>
      <c r="AH58" s="64">
        <f t="shared" si="35"/>
        <v>0</v>
      </c>
      <c r="AI58" s="60">
        <f t="shared" si="53"/>
        <v>0</v>
      </c>
      <c r="AJ58" s="61">
        <f t="shared" si="54"/>
        <v>0</v>
      </c>
      <c r="AK58" s="60">
        <f t="shared" si="55"/>
        <v>0.15837104072398189</v>
      </c>
      <c r="AL58" s="61" t="e">
        <f t="shared" si="56"/>
        <v>#DIV/0!</v>
      </c>
    </row>
    <row r="59" spans="1:38" x14ac:dyDescent="0.25">
      <c r="A59" s="2">
        <v>4</v>
      </c>
      <c r="B59" s="36">
        <v>64</v>
      </c>
      <c r="C59" s="60">
        <f t="shared" si="21"/>
        <v>0</v>
      </c>
      <c r="D59" s="68">
        <f t="shared" si="36"/>
        <v>0</v>
      </c>
      <c r="E59" s="60">
        <f t="shared" si="37"/>
        <v>0.19457013574660631</v>
      </c>
      <c r="F59" s="61" t="e">
        <f t="shared" si="38"/>
        <v>#DIV/0!</v>
      </c>
      <c r="G59" s="152">
        <f t="shared" si="22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3"/>
        <v>#DIV/0!</v>
      </c>
      <c r="K59" s="60">
        <f t="shared" si="24"/>
        <v>0</v>
      </c>
      <c r="L59" s="68">
        <f t="shared" si="41"/>
        <v>0</v>
      </c>
      <c r="M59" s="60">
        <f t="shared" si="42"/>
        <v>0.19457013574660631</v>
      </c>
      <c r="N59" s="61" t="e">
        <f t="shared" si="25"/>
        <v>#DIV/0!</v>
      </c>
      <c r="O59" s="64">
        <f t="shared" si="26"/>
        <v>2.5564078544643879E-2</v>
      </c>
      <c r="P59" s="65">
        <f t="shared" si="43"/>
        <v>0</v>
      </c>
      <c r="Q59" s="64">
        <f t="shared" si="44"/>
        <v>0.19457013574660631</v>
      </c>
      <c r="R59" s="64">
        <f t="shared" si="27"/>
        <v>0</v>
      </c>
      <c r="S59" s="60">
        <f t="shared" si="28"/>
        <v>2.5564078544643879E-2</v>
      </c>
      <c r="T59" s="61">
        <f t="shared" si="45"/>
        <v>0</v>
      </c>
      <c r="U59" s="60">
        <f t="shared" si="46"/>
        <v>0.19457013574660631</v>
      </c>
      <c r="V59" s="61">
        <f t="shared" si="29"/>
        <v>0</v>
      </c>
      <c r="W59" s="64">
        <f t="shared" si="30"/>
        <v>2.2220586038183443E-2</v>
      </c>
      <c r="X59" s="65">
        <f t="shared" si="47"/>
        <v>0</v>
      </c>
      <c r="Y59" s="64">
        <f t="shared" si="48"/>
        <v>0.19457013574660631</v>
      </c>
      <c r="Z59" s="64">
        <f t="shared" si="31"/>
        <v>0</v>
      </c>
      <c r="AA59" s="60">
        <f t="shared" si="32"/>
        <v>2.4941550382384242E-2</v>
      </c>
      <c r="AB59" s="61">
        <f t="shared" si="49"/>
        <v>0</v>
      </c>
      <c r="AC59" s="60">
        <f t="shared" si="50"/>
        <v>0.19457013574660631</v>
      </c>
      <c r="AD59" s="68">
        <f t="shared" si="33"/>
        <v>0</v>
      </c>
      <c r="AE59" s="64">
        <f t="shared" si="34"/>
        <v>1.7802742971417058E-2</v>
      </c>
      <c r="AF59" s="65">
        <f t="shared" si="51"/>
        <v>0</v>
      </c>
      <c r="AG59" s="64">
        <f t="shared" si="52"/>
        <v>0.19457013574660631</v>
      </c>
      <c r="AH59" s="64">
        <f t="shared" si="35"/>
        <v>0</v>
      </c>
      <c r="AI59" s="60">
        <f t="shared" si="53"/>
        <v>0</v>
      </c>
      <c r="AJ59" s="61">
        <f t="shared" si="54"/>
        <v>0</v>
      </c>
      <c r="AK59" s="60">
        <f t="shared" si="55"/>
        <v>0.19457013574660631</v>
      </c>
      <c r="AL59" s="61" t="e">
        <f t="shared" si="56"/>
        <v>#DIV/0!</v>
      </c>
    </row>
    <row r="60" spans="1:38" x14ac:dyDescent="0.25">
      <c r="A60" s="2">
        <v>5</v>
      </c>
      <c r="B60" s="36">
        <v>45</v>
      </c>
      <c r="C60" s="60">
        <f t="shared" si="21"/>
        <v>0</v>
      </c>
      <c r="D60" s="68">
        <f t="shared" si="36"/>
        <v>0</v>
      </c>
      <c r="E60" s="60">
        <f t="shared" si="37"/>
        <v>0.19457013574660631</v>
      </c>
      <c r="F60" s="61" t="e">
        <f t="shared" si="38"/>
        <v>#DIV/0!</v>
      </c>
      <c r="G60" s="152">
        <f t="shared" si="22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3"/>
        <v>#DIV/0!</v>
      </c>
      <c r="K60" s="60">
        <f t="shared" si="24"/>
        <v>0</v>
      </c>
      <c r="L60" s="68">
        <f t="shared" si="41"/>
        <v>0</v>
      </c>
      <c r="M60" s="60">
        <f t="shared" si="42"/>
        <v>0.19457013574660631</v>
      </c>
      <c r="N60" s="61" t="e">
        <f t="shared" si="25"/>
        <v>#DIV/0!</v>
      </c>
      <c r="O60" s="64">
        <f t="shared" si="26"/>
        <v>3.6357800596826848E-2</v>
      </c>
      <c r="P60" s="65">
        <f t="shared" si="43"/>
        <v>0</v>
      </c>
      <c r="Q60" s="64">
        <f t="shared" si="44"/>
        <v>0.19457013574660631</v>
      </c>
      <c r="R60" s="64">
        <f t="shared" si="27"/>
        <v>0</v>
      </c>
      <c r="S60" s="60">
        <f t="shared" si="28"/>
        <v>3.6357800596826848E-2</v>
      </c>
      <c r="T60" s="61">
        <f t="shared" si="45"/>
        <v>0</v>
      </c>
      <c r="U60" s="60">
        <f t="shared" si="46"/>
        <v>0.19457013574660631</v>
      </c>
      <c r="V60" s="61">
        <f t="shared" si="29"/>
        <v>0</v>
      </c>
      <c r="W60" s="64">
        <f t="shared" si="30"/>
        <v>3.1602611254305336E-2</v>
      </c>
      <c r="X60" s="65">
        <f t="shared" si="47"/>
        <v>0</v>
      </c>
      <c r="Y60" s="64">
        <f t="shared" si="48"/>
        <v>0.19457013574660631</v>
      </c>
      <c r="Z60" s="64">
        <f t="shared" si="31"/>
        <v>0</v>
      </c>
      <c r="AA60" s="60">
        <f t="shared" si="32"/>
        <v>3.5472427210502026E-2</v>
      </c>
      <c r="AB60" s="61">
        <f t="shared" si="49"/>
        <v>0</v>
      </c>
      <c r="AC60" s="60">
        <f t="shared" si="50"/>
        <v>0.19457013574660631</v>
      </c>
      <c r="AD60" s="68">
        <f t="shared" si="33"/>
        <v>0</v>
      </c>
      <c r="AE60" s="64">
        <f t="shared" si="34"/>
        <v>2.5319456670459813E-2</v>
      </c>
      <c r="AF60" s="65">
        <f t="shared" si="51"/>
        <v>0</v>
      </c>
      <c r="AG60" s="64">
        <f t="shared" si="52"/>
        <v>0.19457013574660631</v>
      </c>
      <c r="AH60" s="64">
        <f t="shared" si="35"/>
        <v>0</v>
      </c>
      <c r="AI60" s="60">
        <f t="shared" si="53"/>
        <v>0</v>
      </c>
      <c r="AJ60" s="61">
        <f t="shared" si="54"/>
        <v>0</v>
      </c>
      <c r="AK60" s="60">
        <f t="shared" si="55"/>
        <v>0.19457013574660631</v>
      </c>
      <c r="AL60" s="61" t="e">
        <f t="shared" si="56"/>
        <v>#DIV/0!</v>
      </c>
    </row>
    <row r="61" spans="1:38" x14ac:dyDescent="0.25">
      <c r="A61" s="2">
        <v>6</v>
      </c>
      <c r="B61" s="36">
        <v>32</v>
      </c>
      <c r="C61" s="60">
        <f t="shared" si="21"/>
        <v>0</v>
      </c>
      <c r="D61" s="68">
        <f t="shared" si="36"/>
        <v>0</v>
      </c>
      <c r="E61" s="60">
        <f t="shared" si="37"/>
        <v>0.12217194570135748</v>
      </c>
      <c r="F61" s="61" t="e">
        <f t="shared" si="38"/>
        <v>#DIV/0!</v>
      </c>
      <c r="G61" s="152">
        <f t="shared" si="22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3"/>
        <v>#DIV/0!</v>
      </c>
      <c r="K61" s="60">
        <f t="shared" si="24"/>
        <v>0</v>
      </c>
      <c r="L61" s="68">
        <f t="shared" si="41"/>
        <v>0</v>
      </c>
      <c r="M61" s="60">
        <f t="shared" si="42"/>
        <v>0.12217194570135748</v>
      </c>
      <c r="N61" s="61" t="e">
        <f t="shared" si="25"/>
        <v>#DIV/0!</v>
      </c>
      <c r="O61" s="64">
        <f t="shared" si="26"/>
        <v>5.1128157089287758E-2</v>
      </c>
      <c r="P61" s="65">
        <f t="shared" si="43"/>
        <v>0</v>
      </c>
      <c r="Q61" s="64">
        <f t="shared" si="44"/>
        <v>0.12217194570135748</v>
      </c>
      <c r="R61" s="64">
        <f t="shared" si="27"/>
        <v>0</v>
      </c>
      <c r="S61" s="60">
        <f t="shared" si="28"/>
        <v>5.1128157089287758E-2</v>
      </c>
      <c r="T61" s="61">
        <f t="shared" si="45"/>
        <v>0</v>
      </c>
      <c r="U61" s="60">
        <f t="shared" si="46"/>
        <v>0.12217194570135748</v>
      </c>
      <c r="V61" s="61">
        <f t="shared" si="29"/>
        <v>0</v>
      </c>
      <c r="W61" s="64">
        <f t="shared" si="30"/>
        <v>4.4441172076366886E-2</v>
      </c>
      <c r="X61" s="65">
        <f t="shared" si="47"/>
        <v>0</v>
      </c>
      <c r="Y61" s="64">
        <f t="shared" si="48"/>
        <v>0.12217194570135748</v>
      </c>
      <c r="Z61" s="64">
        <f t="shared" si="31"/>
        <v>0</v>
      </c>
      <c r="AA61" s="60">
        <f t="shared" si="32"/>
        <v>4.9883100764768484E-2</v>
      </c>
      <c r="AB61" s="61">
        <f t="shared" si="49"/>
        <v>0</v>
      </c>
      <c r="AC61" s="60">
        <f t="shared" si="50"/>
        <v>0.12217194570135748</v>
      </c>
      <c r="AD61" s="68">
        <f t="shared" si="33"/>
        <v>0</v>
      </c>
      <c r="AE61" s="64">
        <f t="shared" si="34"/>
        <v>3.5605485942834116E-2</v>
      </c>
      <c r="AF61" s="65">
        <f t="shared" si="51"/>
        <v>0</v>
      </c>
      <c r="AG61" s="64">
        <f t="shared" si="52"/>
        <v>0.12217194570135748</v>
      </c>
      <c r="AH61" s="64">
        <f t="shared" si="35"/>
        <v>0</v>
      </c>
      <c r="AI61" s="60">
        <f t="shared" si="53"/>
        <v>0</v>
      </c>
      <c r="AJ61" s="61">
        <f t="shared" si="54"/>
        <v>0</v>
      </c>
      <c r="AK61" s="60">
        <f t="shared" si="55"/>
        <v>0.12217194570135748</v>
      </c>
      <c r="AL61" s="61" t="e">
        <f t="shared" si="56"/>
        <v>#DIV/0!</v>
      </c>
    </row>
    <row r="62" spans="1:38" x14ac:dyDescent="0.25">
      <c r="A62" s="2">
        <v>7</v>
      </c>
      <c r="B62" s="36">
        <v>22.6</v>
      </c>
      <c r="C62" s="60">
        <f t="shared" si="21"/>
        <v>0</v>
      </c>
      <c r="D62" s="68">
        <f t="shared" si="36"/>
        <v>0</v>
      </c>
      <c r="E62" s="60">
        <f t="shared" si="37"/>
        <v>0.11312217194570137</v>
      </c>
      <c r="F62" s="61" t="e">
        <f t="shared" si="38"/>
        <v>#DIV/0!</v>
      </c>
      <c r="G62" s="152">
        <f t="shared" si="22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3"/>
        <v>#DIV/0!</v>
      </c>
      <c r="K62" s="60">
        <f t="shared" si="24"/>
        <v>0</v>
      </c>
      <c r="L62" s="68">
        <f t="shared" si="41"/>
        <v>0</v>
      </c>
      <c r="M62" s="60">
        <f t="shared" si="42"/>
        <v>0.11312217194570137</v>
      </c>
      <c r="N62" s="61" t="e">
        <f t="shared" si="25"/>
        <v>#DIV/0!</v>
      </c>
      <c r="O62" s="64">
        <f t="shared" si="26"/>
        <v>7.2393850745894162E-2</v>
      </c>
      <c r="P62" s="65">
        <f t="shared" si="43"/>
        <v>0</v>
      </c>
      <c r="Q62" s="64">
        <f t="shared" si="44"/>
        <v>0.11312217194570137</v>
      </c>
      <c r="R62" s="64">
        <f t="shared" si="27"/>
        <v>0</v>
      </c>
      <c r="S62" s="60">
        <f t="shared" si="28"/>
        <v>7.2393850745894162E-2</v>
      </c>
      <c r="T62" s="61">
        <f t="shared" si="45"/>
        <v>0</v>
      </c>
      <c r="U62" s="60">
        <f t="shared" si="46"/>
        <v>0.11312217194570137</v>
      </c>
      <c r="V62" s="61">
        <f t="shared" si="29"/>
        <v>0</v>
      </c>
      <c r="W62" s="64">
        <f t="shared" si="30"/>
        <v>6.2925553382466373E-2</v>
      </c>
      <c r="X62" s="65">
        <f t="shared" si="47"/>
        <v>0</v>
      </c>
      <c r="Y62" s="64">
        <f t="shared" si="48"/>
        <v>0.11312217194570137</v>
      </c>
      <c r="Z62" s="64">
        <f t="shared" si="31"/>
        <v>0</v>
      </c>
      <c r="AA62" s="60">
        <f t="shared" si="32"/>
        <v>7.0630939135955362E-2</v>
      </c>
      <c r="AB62" s="61">
        <f t="shared" si="49"/>
        <v>0</v>
      </c>
      <c r="AC62" s="60">
        <f t="shared" si="50"/>
        <v>0.11312217194570137</v>
      </c>
      <c r="AD62" s="68">
        <f t="shared" si="33"/>
        <v>0</v>
      </c>
      <c r="AE62" s="64">
        <f t="shared" si="34"/>
        <v>5.041484735268547E-2</v>
      </c>
      <c r="AF62" s="65">
        <f t="shared" si="51"/>
        <v>0</v>
      </c>
      <c r="AG62" s="64">
        <f t="shared" si="52"/>
        <v>0.11312217194570137</v>
      </c>
      <c r="AH62" s="64">
        <f t="shared" si="35"/>
        <v>0</v>
      </c>
      <c r="AI62" s="60">
        <f t="shared" si="53"/>
        <v>0</v>
      </c>
      <c r="AJ62" s="61">
        <f t="shared" si="54"/>
        <v>0</v>
      </c>
      <c r="AK62" s="60">
        <f t="shared" si="55"/>
        <v>0.11312217194570137</v>
      </c>
      <c r="AL62" s="61" t="e">
        <f t="shared" si="56"/>
        <v>#DIV/0!</v>
      </c>
    </row>
    <row r="63" spans="1:38" x14ac:dyDescent="0.25">
      <c r="A63" s="2">
        <v>8</v>
      </c>
      <c r="B63" s="36">
        <v>16</v>
      </c>
      <c r="C63" s="60">
        <f t="shared" si="21"/>
        <v>0</v>
      </c>
      <c r="D63" s="68">
        <f t="shared" si="36"/>
        <v>0</v>
      </c>
      <c r="E63" s="60">
        <f t="shared" si="37"/>
        <v>4.5248868778280549E-2</v>
      </c>
      <c r="F63" s="61" t="e">
        <f t="shared" si="38"/>
        <v>#DIV/0!</v>
      </c>
      <c r="G63" s="152">
        <f t="shared" si="22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3"/>
        <v>#DIV/0!</v>
      </c>
      <c r="K63" s="60">
        <f t="shared" si="24"/>
        <v>0</v>
      </c>
      <c r="L63" s="68">
        <f t="shared" si="41"/>
        <v>0</v>
      </c>
      <c r="M63" s="60">
        <f t="shared" si="42"/>
        <v>4.5248868778280549E-2</v>
      </c>
      <c r="N63" s="61" t="e">
        <f t="shared" si="25"/>
        <v>#DIV/0!</v>
      </c>
      <c r="O63" s="64">
        <f t="shared" si="26"/>
        <v>0.10225631417857552</v>
      </c>
      <c r="P63" s="65">
        <f t="shared" si="43"/>
        <v>0</v>
      </c>
      <c r="Q63" s="64">
        <f t="shared" si="44"/>
        <v>4.5248868778280549E-2</v>
      </c>
      <c r="R63" s="64">
        <f t="shared" si="27"/>
        <v>0</v>
      </c>
      <c r="S63" s="60">
        <f t="shared" si="28"/>
        <v>0.10225631417857552</v>
      </c>
      <c r="T63" s="61">
        <f t="shared" si="45"/>
        <v>0</v>
      </c>
      <c r="U63" s="60">
        <f t="shared" si="46"/>
        <v>4.5248868778280549E-2</v>
      </c>
      <c r="V63" s="61">
        <f t="shared" si="29"/>
        <v>0</v>
      </c>
      <c r="W63" s="64">
        <f t="shared" si="30"/>
        <v>8.8882344152733772E-2</v>
      </c>
      <c r="X63" s="65">
        <f t="shared" si="47"/>
        <v>0</v>
      </c>
      <c r="Y63" s="64">
        <f t="shared" si="48"/>
        <v>4.5248868778280549E-2</v>
      </c>
      <c r="Z63" s="64">
        <f t="shared" si="31"/>
        <v>0</v>
      </c>
      <c r="AA63" s="60">
        <f t="shared" si="32"/>
        <v>9.9766201529536969E-2</v>
      </c>
      <c r="AB63" s="61">
        <f t="shared" si="49"/>
        <v>0</v>
      </c>
      <c r="AC63" s="60">
        <f t="shared" si="50"/>
        <v>4.5248868778280549E-2</v>
      </c>
      <c r="AD63" s="68">
        <f t="shared" si="33"/>
        <v>0</v>
      </c>
      <c r="AE63" s="64">
        <f t="shared" si="34"/>
        <v>7.1210971885668231E-2</v>
      </c>
      <c r="AF63" s="65">
        <f t="shared" si="51"/>
        <v>0</v>
      </c>
      <c r="AG63" s="64">
        <f t="shared" si="52"/>
        <v>4.5248868778280549E-2</v>
      </c>
      <c r="AH63" s="64">
        <f t="shared" si="35"/>
        <v>0</v>
      </c>
      <c r="AI63" s="60">
        <f t="shared" si="53"/>
        <v>0</v>
      </c>
      <c r="AJ63" s="61">
        <f t="shared" si="54"/>
        <v>0</v>
      </c>
      <c r="AK63" s="60">
        <f t="shared" si="55"/>
        <v>4.5248868778280549E-2</v>
      </c>
      <c r="AL63" s="61" t="e">
        <f t="shared" si="56"/>
        <v>#DIV/0!</v>
      </c>
    </row>
    <row r="64" spans="1:38" x14ac:dyDescent="0.25">
      <c r="A64" s="2">
        <v>9</v>
      </c>
      <c r="B64" s="58">
        <v>11</v>
      </c>
      <c r="C64" s="60">
        <f t="shared" si="21"/>
        <v>0</v>
      </c>
      <c r="D64" s="68">
        <f>($B$14/1000/($M$6*60))*B40/($M$3*$M$5)</f>
        <v>1.0062893081761007E-11</v>
      </c>
      <c r="E64" s="60">
        <f t="shared" si="37"/>
        <v>6.7873303167420851E-3</v>
      </c>
      <c r="F64" s="61" t="e">
        <f t="shared" si="38"/>
        <v>#DIV/0!</v>
      </c>
      <c r="G64" s="152">
        <f t="shared" si="22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3"/>
        <v>#DIV/0!</v>
      </c>
      <c r="K64" s="60">
        <f t="shared" si="24"/>
        <v>0</v>
      </c>
      <c r="L64" s="68">
        <f t="shared" si="41"/>
        <v>0</v>
      </c>
      <c r="M64" s="60">
        <f t="shared" si="42"/>
        <v>6.7873303167420851E-3</v>
      </c>
      <c r="N64" s="61" t="e">
        <f t="shared" si="25"/>
        <v>#DIV/0!</v>
      </c>
      <c r="O64" s="64">
        <f t="shared" si="26"/>
        <v>0.14873645698701893</v>
      </c>
      <c r="P64" s="65">
        <f t="shared" si="43"/>
        <v>0</v>
      </c>
      <c r="Q64" s="64">
        <f t="shared" si="44"/>
        <v>6.7873303167420851E-3</v>
      </c>
      <c r="R64" s="64">
        <f t="shared" si="27"/>
        <v>0</v>
      </c>
      <c r="S64" s="60">
        <f t="shared" si="28"/>
        <v>0.14873645698701893</v>
      </c>
      <c r="T64" s="61">
        <f t="shared" si="45"/>
        <v>0</v>
      </c>
      <c r="U64" s="60">
        <f t="shared" si="46"/>
        <v>6.7873303167420851E-3</v>
      </c>
      <c r="V64" s="61">
        <f t="shared" si="29"/>
        <v>0</v>
      </c>
      <c r="W64" s="64">
        <f t="shared" si="30"/>
        <v>0.12928340967670365</v>
      </c>
      <c r="X64" s="65">
        <f t="shared" si="47"/>
        <v>0</v>
      </c>
      <c r="Y64" s="64">
        <f t="shared" si="48"/>
        <v>6.7873303167420851E-3</v>
      </c>
      <c r="Z64" s="64">
        <f t="shared" si="31"/>
        <v>0</v>
      </c>
      <c r="AA64" s="60">
        <f t="shared" si="32"/>
        <v>0.14511447495205376</v>
      </c>
      <c r="AB64" s="61">
        <f t="shared" si="49"/>
        <v>0</v>
      </c>
      <c r="AC64" s="60">
        <f t="shared" si="50"/>
        <v>6.7873303167420851E-3</v>
      </c>
      <c r="AD64" s="68">
        <f t="shared" si="33"/>
        <v>0</v>
      </c>
      <c r="AE64" s="64">
        <f t="shared" si="34"/>
        <v>0.10357959547006287</v>
      </c>
      <c r="AF64" s="65">
        <f t="shared" si="51"/>
        <v>0</v>
      </c>
      <c r="AG64" s="64">
        <f t="shared" si="52"/>
        <v>6.7873303167420851E-3</v>
      </c>
      <c r="AH64" s="64">
        <f t="shared" si="35"/>
        <v>0</v>
      </c>
      <c r="AI64" s="60">
        <f t="shared" si="53"/>
        <v>0</v>
      </c>
      <c r="AJ64" s="61">
        <f t="shared" si="54"/>
        <v>0</v>
      </c>
      <c r="AK64" s="60">
        <f t="shared" si="55"/>
        <v>6.7873303167420851E-3</v>
      </c>
      <c r="AL64" s="61" t="e">
        <f t="shared" si="56"/>
        <v>#DIV/0!</v>
      </c>
    </row>
    <row r="65" spans="1:38" x14ac:dyDescent="0.25">
      <c r="A65" s="2">
        <v>10</v>
      </c>
      <c r="B65" s="58">
        <v>8</v>
      </c>
      <c r="C65" s="60">
        <f t="shared" si="21"/>
        <v>0</v>
      </c>
      <c r="D65" s="68">
        <f t="shared" si="36"/>
        <v>0</v>
      </c>
      <c r="E65" s="60">
        <f t="shared" si="37"/>
        <v>5.4298642533936597E-3</v>
      </c>
      <c r="F65" s="61" t="e">
        <f t="shared" si="38"/>
        <v>#DIV/0!</v>
      </c>
      <c r="G65" s="152">
        <f t="shared" si="22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3"/>
        <v>#DIV/0!</v>
      </c>
      <c r="K65" s="60">
        <f t="shared" si="24"/>
        <v>0</v>
      </c>
      <c r="L65" s="68">
        <f t="shared" si="41"/>
        <v>0</v>
      </c>
      <c r="M65" s="60">
        <f t="shared" si="42"/>
        <v>5.4298642533936597E-3</v>
      </c>
      <c r="N65" s="68" t="e">
        <f t="shared" si="25"/>
        <v>#DIV/0!</v>
      </c>
      <c r="O65" s="64">
        <f t="shared" si="26"/>
        <v>0.20451262835715103</v>
      </c>
      <c r="P65" s="65">
        <f t="shared" si="43"/>
        <v>0</v>
      </c>
      <c r="Q65" s="64">
        <f t="shared" si="44"/>
        <v>5.4298642533936597E-3</v>
      </c>
      <c r="R65" s="64">
        <f t="shared" si="27"/>
        <v>0</v>
      </c>
      <c r="S65" s="60">
        <f t="shared" si="28"/>
        <v>0.20451262835715103</v>
      </c>
      <c r="T65" s="61">
        <f t="shared" si="45"/>
        <v>0</v>
      </c>
      <c r="U65" s="60">
        <f t="shared" si="46"/>
        <v>5.4298642533936597E-3</v>
      </c>
      <c r="V65" s="61">
        <f t="shared" si="29"/>
        <v>0</v>
      </c>
      <c r="W65" s="64">
        <f t="shared" si="30"/>
        <v>0.17776468830546754</v>
      </c>
      <c r="X65" s="65">
        <f t="shared" si="47"/>
        <v>0</v>
      </c>
      <c r="Y65" s="64">
        <f t="shared" si="48"/>
        <v>5.4298642533936597E-3</v>
      </c>
      <c r="Z65" s="64">
        <f t="shared" si="31"/>
        <v>0</v>
      </c>
      <c r="AA65" s="60">
        <f t="shared" si="32"/>
        <v>0.19953240305907394</v>
      </c>
      <c r="AB65" s="61">
        <f t="shared" si="49"/>
        <v>0</v>
      </c>
      <c r="AC65" s="60">
        <f t="shared" si="50"/>
        <v>5.4298642533936597E-3</v>
      </c>
      <c r="AD65" s="68">
        <f t="shared" si="33"/>
        <v>0</v>
      </c>
      <c r="AE65" s="64">
        <f t="shared" si="34"/>
        <v>0.14242194377133646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5"/>
        <v>2.9823349202297402E-6</v>
      </c>
      <c r="AI65" s="60">
        <f t="shared" si="53"/>
        <v>0</v>
      </c>
      <c r="AJ65" s="61">
        <f t="shared" si="54"/>
        <v>0</v>
      </c>
      <c r="AK65" s="60">
        <f t="shared" si="55"/>
        <v>5.4298642533936597E-3</v>
      </c>
      <c r="AL65" s="61" t="e">
        <f t="shared" si="56"/>
        <v>#DIV/0!</v>
      </c>
    </row>
    <row r="66" spans="1:38" x14ac:dyDescent="0.25">
      <c r="A66" s="2">
        <f>A65+1</f>
        <v>11</v>
      </c>
      <c r="B66" s="58">
        <v>5.6</v>
      </c>
      <c r="C66" s="60">
        <f t="shared" si="21"/>
        <v>0</v>
      </c>
      <c r="D66" s="68">
        <f t="shared" si="36"/>
        <v>0</v>
      </c>
      <c r="E66" s="60">
        <f t="shared" si="37"/>
        <v>3.6199095022624445E-3</v>
      </c>
      <c r="F66" s="61" t="e">
        <f t="shared" si="38"/>
        <v>#DIV/0!</v>
      </c>
      <c r="G66" s="152">
        <f t="shared" si="22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3"/>
        <v>#DIV/0!</v>
      </c>
      <c r="K66" s="60">
        <f t="shared" si="24"/>
        <v>0</v>
      </c>
      <c r="L66" s="68">
        <f t="shared" si="41"/>
        <v>0</v>
      </c>
      <c r="M66" s="60">
        <f t="shared" si="42"/>
        <v>3.6199095022624445E-3</v>
      </c>
      <c r="N66" s="61" t="e">
        <f t="shared" si="25"/>
        <v>#DIV/0!</v>
      </c>
      <c r="O66" s="64">
        <f t="shared" si="26"/>
        <v>0.2921608976530729</v>
      </c>
      <c r="P66" s="65">
        <f t="shared" si="43"/>
        <v>0</v>
      </c>
      <c r="Q66" s="64">
        <f t="shared" si="44"/>
        <v>3.6199095022624445E-3</v>
      </c>
      <c r="R66" s="64">
        <f t="shared" si="27"/>
        <v>0</v>
      </c>
      <c r="S66" s="60">
        <f t="shared" si="28"/>
        <v>0.2921608976530729</v>
      </c>
      <c r="T66" s="61">
        <f t="shared" si="45"/>
        <v>2.5501886792452829E-12</v>
      </c>
      <c r="U66" s="60">
        <f t="shared" si="46"/>
        <v>3.6199095022624445E-3</v>
      </c>
      <c r="V66" s="61">
        <f t="shared" si="29"/>
        <v>2.6459580142658723E-6</v>
      </c>
      <c r="W66" s="64">
        <f t="shared" si="30"/>
        <v>0.25394955472209652</v>
      </c>
      <c r="X66" s="65">
        <f t="shared" si="47"/>
        <v>0</v>
      </c>
      <c r="Y66" s="64">
        <f t="shared" si="48"/>
        <v>3.6199095022624445E-3</v>
      </c>
      <c r="Z66" s="64">
        <f t="shared" si="31"/>
        <v>0</v>
      </c>
      <c r="AA66" s="60">
        <f t="shared" si="32"/>
        <v>0.28504629008439136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3"/>
        <v>2.6353990691174777E-6</v>
      </c>
      <c r="AE66" s="64">
        <f t="shared" si="34"/>
        <v>0.20345991967333782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5"/>
        <v>4.6531611104789272E-6</v>
      </c>
      <c r="AI66" s="60">
        <f t="shared" si="53"/>
        <v>0</v>
      </c>
      <c r="AJ66" s="61">
        <f t="shared" si="54"/>
        <v>2.6930589295293192E-12</v>
      </c>
      <c r="AK66" s="60">
        <f t="shared" si="55"/>
        <v>3.6199095022624445E-3</v>
      </c>
      <c r="AL66" s="61" t="e">
        <f t="shared" si="56"/>
        <v>#DIV/0!</v>
      </c>
    </row>
    <row r="67" spans="1:38" x14ac:dyDescent="0.25">
      <c r="A67" s="2">
        <f t="shared" ref="A67:A74" si="57">A66+1</f>
        <v>12</v>
      </c>
      <c r="B67" s="58">
        <v>4</v>
      </c>
      <c r="C67" s="60">
        <f t="shared" si="21"/>
        <v>0</v>
      </c>
      <c r="D67" s="68">
        <f t="shared" si="36"/>
        <v>0</v>
      </c>
      <c r="E67" s="60">
        <f t="shared" si="37"/>
        <v>2.7149321266968368E-3</v>
      </c>
      <c r="F67" s="61" t="e">
        <f t="shared" si="38"/>
        <v>#DIV/0!</v>
      </c>
      <c r="G67" s="152">
        <f t="shared" si="22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3"/>
        <v>#DIV/0!</v>
      </c>
      <c r="K67" s="60">
        <f t="shared" si="24"/>
        <v>0</v>
      </c>
      <c r="L67" s="68">
        <f t="shared" si="41"/>
        <v>0</v>
      </c>
      <c r="M67" s="60">
        <f t="shared" si="42"/>
        <v>2.7149321266968368E-3</v>
      </c>
      <c r="N67" s="61" t="e">
        <f t="shared" si="25"/>
        <v>#DIV/0!</v>
      </c>
      <c r="O67" s="64">
        <f t="shared" si="26"/>
        <v>0.40902525671430207</v>
      </c>
      <c r="P67" s="65">
        <f t="shared" si="43"/>
        <v>0</v>
      </c>
      <c r="Q67" s="64">
        <f t="shared" si="44"/>
        <v>2.7149321266968368E-3</v>
      </c>
      <c r="R67" s="64">
        <f t="shared" si="27"/>
        <v>0</v>
      </c>
      <c r="S67" s="60">
        <f t="shared" si="28"/>
        <v>0.40902525671430207</v>
      </c>
      <c r="T67" s="61">
        <f t="shared" si="45"/>
        <v>2.6528301886792455E-12</v>
      </c>
      <c r="U67" s="60">
        <f t="shared" si="46"/>
        <v>2.7149321266968368E-3</v>
      </c>
      <c r="V67" s="61">
        <f t="shared" si="29"/>
        <v>3.669938806409995E-6</v>
      </c>
      <c r="W67" s="64">
        <f t="shared" si="30"/>
        <v>0.35552937661093509</v>
      </c>
      <c r="X67" s="65">
        <f t="shared" si="47"/>
        <v>0</v>
      </c>
      <c r="Y67" s="64">
        <f t="shared" si="48"/>
        <v>2.7149321266968368E-3</v>
      </c>
      <c r="Z67" s="64">
        <f t="shared" si="31"/>
        <v>0</v>
      </c>
      <c r="AA67" s="60">
        <f t="shared" si="32"/>
        <v>0.39906480611814787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3"/>
        <v>2.1487666270981803E-6</v>
      </c>
      <c r="AE67" s="64">
        <f t="shared" si="34"/>
        <v>0.28484388754267292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5"/>
        <v>9.3841743373493836E-6</v>
      </c>
      <c r="AI67" s="60">
        <f t="shared" si="53"/>
        <v>0</v>
      </c>
      <c r="AJ67" s="61">
        <f t="shared" si="54"/>
        <v>5.160631230043812E-12</v>
      </c>
      <c r="AK67" s="60">
        <f t="shared" si="55"/>
        <v>2.7149321266968368E-3</v>
      </c>
      <c r="AL67" s="61" t="e">
        <f t="shared" si="56"/>
        <v>#DIV/0!</v>
      </c>
    </row>
    <row r="68" spans="1:38" x14ac:dyDescent="0.25">
      <c r="A68" s="2">
        <f t="shared" si="57"/>
        <v>13</v>
      </c>
      <c r="B68" s="58">
        <v>2.8</v>
      </c>
      <c r="C68" s="60">
        <f t="shared" si="21"/>
        <v>0</v>
      </c>
      <c r="D68" s="68">
        <f t="shared" si="36"/>
        <v>0</v>
      </c>
      <c r="E68" s="60">
        <f t="shared" si="37"/>
        <v>1.8099547511312222E-3</v>
      </c>
      <c r="F68" s="61" t="e">
        <f t="shared" si="38"/>
        <v>#DIV/0!</v>
      </c>
      <c r="G68" s="152">
        <f t="shared" si="22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3"/>
        <v>#DIV/0!</v>
      </c>
      <c r="K68" s="60">
        <f>$D$21/(($M$3-$M$2)*$M$4*B68/1000)</f>
        <v>0</v>
      </c>
      <c r="L68" s="68">
        <f t="shared" si="41"/>
        <v>6.7924528301886789E-14</v>
      </c>
      <c r="M68" s="60">
        <f t="shared" si="42"/>
        <v>1.8099547511312222E-3</v>
      </c>
      <c r="N68" s="61" t="e">
        <f t="shared" si="25"/>
        <v>#DIV/0!</v>
      </c>
      <c r="O68" s="64">
        <f t="shared" si="26"/>
        <v>0.58432179530614581</v>
      </c>
      <c r="P68" s="65">
        <f t="shared" si="43"/>
        <v>2.2716981132075474E-12</v>
      </c>
      <c r="Q68" s="64">
        <f t="shared" si="44"/>
        <v>1.8099547511312222E-3</v>
      </c>
      <c r="R68" s="64">
        <f t="shared" si="27"/>
        <v>4.7140181254455619E-6</v>
      </c>
      <c r="S68" s="60">
        <f t="shared" si="28"/>
        <v>0.58432179530614581</v>
      </c>
      <c r="T68" s="61">
        <f t="shared" si="45"/>
        <v>3.8480503144654095E-12</v>
      </c>
      <c r="U68" s="60">
        <f t="shared" si="46"/>
        <v>1.8099547511312222E-3</v>
      </c>
      <c r="V68" s="61">
        <f t="shared" si="29"/>
        <v>7.9851186319839774E-6</v>
      </c>
      <c r="W68" s="64">
        <f t="shared" si="30"/>
        <v>0.50789910944419303</v>
      </c>
      <c r="X68" s="65">
        <f t="shared" si="47"/>
        <v>2.5333333333333333E-13</v>
      </c>
      <c r="Y68" s="64">
        <f t="shared" si="48"/>
        <v>1.8099547511312222E-3</v>
      </c>
      <c r="Z68" s="64">
        <f t="shared" si="31"/>
        <v>6.4870152681704804E-7</v>
      </c>
      <c r="AA68" s="60">
        <f t="shared" si="32"/>
        <v>0.57009258016878273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3"/>
        <v>3.4577085833868152E-6</v>
      </c>
      <c r="AE68" s="64">
        <f t="shared" si="34"/>
        <v>0.40691983934667564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5"/>
        <v>3.5392769836461339E-5</v>
      </c>
      <c r="AI68" s="60">
        <f t="shared" si="53"/>
        <v>0</v>
      </c>
      <c r="AJ68" s="61">
        <f t="shared" si="54"/>
        <v>7.0658563100193013E-12</v>
      </c>
      <c r="AK68" s="60">
        <f t="shared" si="55"/>
        <v>1.8099547511312222E-3</v>
      </c>
      <c r="AL68" s="61" t="e">
        <f t="shared" si="56"/>
        <v>#DIV/0!</v>
      </c>
    </row>
    <row r="69" spans="1:38" x14ac:dyDescent="0.25">
      <c r="A69" s="2">
        <f t="shared" si="57"/>
        <v>14</v>
      </c>
      <c r="B69" s="58">
        <v>2</v>
      </c>
      <c r="C69" s="60">
        <f t="shared" si="21"/>
        <v>0</v>
      </c>
      <c r="D69" s="68">
        <f t="shared" si="36"/>
        <v>0</v>
      </c>
      <c r="E69" s="60">
        <f t="shared" si="37"/>
        <v>1.3574660633484115E-3</v>
      </c>
      <c r="F69" s="61" t="e">
        <f t="shared" si="38"/>
        <v>#DIV/0!</v>
      </c>
      <c r="G69" s="152">
        <f t="shared" si="22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3"/>
        <v>#DIV/0!</v>
      </c>
      <c r="K69" s="60">
        <f t="shared" si="24"/>
        <v>0</v>
      </c>
      <c r="L69" s="68">
        <f t="shared" si="41"/>
        <v>3.2201257861635218E-13</v>
      </c>
      <c r="M69" s="60">
        <f t="shared" si="42"/>
        <v>1.3574660633484115E-3</v>
      </c>
      <c r="N69" s="61" t="e">
        <f t="shared" si="25"/>
        <v>#DIV/0!</v>
      </c>
      <c r="O69" s="64">
        <f t="shared" si="26"/>
        <v>0.81805051342860413</v>
      </c>
      <c r="P69" s="65">
        <f t="shared" si="43"/>
        <v>1.7315723270440253E-12</v>
      </c>
      <c r="Q69" s="64">
        <f t="shared" si="44"/>
        <v>1.3574660633484115E-3</v>
      </c>
      <c r="R69" s="64">
        <f t="shared" si="27"/>
        <v>4.7909319686145326E-6</v>
      </c>
      <c r="S69" s="60">
        <f t="shared" si="28"/>
        <v>0.81805051342860413</v>
      </c>
      <c r="T69" s="61">
        <f t="shared" si="45"/>
        <v>6.0186163522012576E-12</v>
      </c>
      <c r="U69" s="60">
        <f t="shared" si="46"/>
        <v>1.3574660633484115E-3</v>
      </c>
      <c r="V69" s="61">
        <f t="shared" si="29"/>
        <v>1.6652369085737913E-5</v>
      </c>
      <c r="W69" s="64">
        <f t="shared" si="30"/>
        <v>0.71105875322187018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1"/>
        <v>7.318023182365138E-7</v>
      </c>
      <c r="AA69" s="60">
        <f t="shared" si="32"/>
        <v>0.79812961223629575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3"/>
        <v>1.0043949148378976E-5</v>
      </c>
      <c r="AE69" s="64">
        <f t="shared" si="34"/>
        <v>0.56968777508534585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5"/>
        <v>1.7486783066407361E-6</v>
      </c>
      <c r="AI69" s="60">
        <f t="shared" si="53"/>
        <v>0</v>
      </c>
      <c r="AJ69" s="61">
        <f t="shared" si="54"/>
        <v>3.9711207943906922E-12</v>
      </c>
      <c r="AK69" s="60">
        <f t="shared" si="55"/>
        <v>1.3574660633484115E-3</v>
      </c>
      <c r="AL69" s="61" t="e">
        <f t="shared" si="56"/>
        <v>#DIV/0!</v>
      </c>
    </row>
    <row r="70" spans="1:38" x14ac:dyDescent="0.25">
      <c r="A70" s="2">
        <f t="shared" si="57"/>
        <v>15</v>
      </c>
      <c r="B70" s="58">
        <v>1.4</v>
      </c>
      <c r="C70" s="60">
        <f t="shared" si="21"/>
        <v>0</v>
      </c>
      <c r="D70" s="68">
        <f t="shared" si="36"/>
        <v>1.4138364779874215E-12</v>
      </c>
      <c r="E70" s="60">
        <f t="shared" si="37"/>
        <v>9.0497737556561458E-4</v>
      </c>
      <c r="F70" s="61" t="e">
        <f t="shared" si="38"/>
        <v>#DIV/0!</v>
      </c>
      <c r="G70" s="152">
        <f t="shared" si="22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3"/>
        <v>#DIV/0!</v>
      </c>
      <c r="K70" s="60">
        <f t="shared" si="24"/>
        <v>0</v>
      </c>
      <c r="L70" s="68">
        <f t="shared" si="41"/>
        <v>7.9044025157232712E-13</v>
      </c>
      <c r="M70" s="60">
        <f t="shared" si="42"/>
        <v>9.0497737556561458E-4</v>
      </c>
      <c r="N70" s="61" t="e">
        <f t="shared" si="25"/>
        <v>#DIV/0!</v>
      </c>
      <c r="O70" s="64">
        <f t="shared" si="26"/>
        <v>1.1686435906122916</v>
      </c>
      <c r="P70" s="65">
        <f t="shared" si="43"/>
        <v>2.5660377358490567E-12</v>
      </c>
      <c r="Q70" s="64">
        <f t="shared" si="44"/>
        <v>9.0497737556561458E-4</v>
      </c>
      <c r="R70" s="64">
        <f t="shared" si="27"/>
        <v>1.0649609054162688E-5</v>
      </c>
      <c r="S70" s="60">
        <f t="shared" si="28"/>
        <v>1.1686435906122916</v>
      </c>
      <c r="T70" s="61">
        <f t="shared" si="45"/>
        <v>8.8777358490566047E-12</v>
      </c>
      <c r="U70" s="60">
        <f t="shared" si="46"/>
        <v>9.0497737556561458E-4</v>
      </c>
      <c r="V70" s="61">
        <f t="shared" si="29"/>
        <v>3.6844515089445802E-5</v>
      </c>
      <c r="W70" s="64">
        <f t="shared" si="30"/>
        <v>1.0157982188883861</v>
      </c>
      <c r="X70" s="65">
        <f t="shared" si="47"/>
        <v>1.1874213836477989E-12</v>
      </c>
      <c r="Y70" s="64">
        <f t="shared" si="48"/>
        <v>9.0497737556561458E-4</v>
      </c>
      <c r="Z70" s="64">
        <f t="shared" si="31"/>
        <v>6.0811741937963365E-6</v>
      </c>
      <c r="AA70" s="60">
        <f t="shared" si="32"/>
        <v>1.1401851603375655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3"/>
        <v>3.1928144117941109E-5</v>
      </c>
      <c r="AE70" s="64">
        <f t="shared" si="34"/>
        <v>0.81383967869335128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5"/>
        <v>8.5032476972574035E-5</v>
      </c>
      <c r="AI70" s="60">
        <f t="shared" si="53"/>
        <v>0</v>
      </c>
      <c r="AJ70" s="61">
        <f t="shared" si="54"/>
        <v>8.1065638285492748E-12</v>
      </c>
      <c r="AK70" s="60">
        <f t="shared" si="55"/>
        <v>9.0497737556561458E-4</v>
      </c>
      <c r="AL70" s="61" t="e">
        <f t="shared" si="56"/>
        <v>#DIV/0!</v>
      </c>
    </row>
    <row r="71" spans="1:38" x14ac:dyDescent="0.25">
      <c r="A71" s="2">
        <f t="shared" si="57"/>
        <v>16</v>
      </c>
      <c r="B71" s="58">
        <v>1</v>
      </c>
      <c r="C71" s="60">
        <f t="shared" si="21"/>
        <v>0</v>
      </c>
      <c r="D71" s="68">
        <f t="shared" si="36"/>
        <v>1.7640251572327042E-12</v>
      </c>
      <c r="E71" s="60">
        <f t="shared" si="37"/>
        <v>2.5343191042496417E-2</v>
      </c>
      <c r="F71" s="61" t="e">
        <f t="shared" si="38"/>
        <v>#DIV/0!</v>
      </c>
      <c r="G71" s="152">
        <f t="shared" si="22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3"/>
        <v>#DIV/0!</v>
      </c>
      <c r="K71" s="60">
        <f t="shared" si="24"/>
        <v>0</v>
      </c>
      <c r="L71" s="68">
        <f t="shared" si="41"/>
        <v>1.1446540880503145E-12</v>
      </c>
      <c r="M71" s="60">
        <f t="shared" si="42"/>
        <v>2.5343191042496417E-2</v>
      </c>
      <c r="N71" s="61" t="e">
        <f t="shared" si="25"/>
        <v>#DIV/0!</v>
      </c>
      <c r="O71" s="64">
        <f t="shared" si="26"/>
        <v>1.6361010268572083</v>
      </c>
      <c r="P71" s="65">
        <f t="shared" si="43"/>
        <v>3.53811320754717E-12</v>
      </c>
      <c r="Q71" s="64">
        <f t="shared" si="44"/>
        <v>2.5343191042496417E-2</v>
      </c>
      <c r="R71" s="64">
        <f t="shared" si="27"/>
        <v>5.2434698568189284E-7</v>
      </c>
      <c r="S71" s="60">
        <f t="shared" si="28"/>
        <v>1.6361010268572083</v>
      </c>
      <c r="T71" s="61">
        <f t="shared" si="45"/>
        <v>9.9768553459119503E-12</v>
      </c>
      <c r="U71" s="60">
        <f t="shared" si="46"/>
        <v>2.5343191042496417E-2</v>
      </c>
      <c r="V71" s="61">
        <f t="shared" si="29"/>
        <v>1.478566037981549E-6</v>
      </c>
      <c r="W71" s="64">
        <f t="shared" si="30"/>
        <v>1.4221175064437404</v>
      </c>
      <c r="X71" s="65">
        <f t="shared" si="47"/>
        <v>1.0872955974842767E-12</v>
      </c>
      <c r="Y71" s="64">
        <f t="shared" si="48"/>
        <v>2.5343191042496417E-2</v>
      </c>
      <c r="Z71" s="64">
        <f t="shared" si="31"/>
        <v>1.9884131762870344E-7</v>
      </c>
      <c r="AA71" s="60">
        <f t="shared" si="32"/>
        <v>1.5962592244725915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3"/>
        <v>2.0527554293921522E-6</v>
      </c>
      <c r="AE71" s="64">
        <f t="shared" si="34"/>
        <v>1.1393755501706917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5"/>
        <v>2.6495663645668649E-6</v>
      </c>
      <c r="AI71" s="60">
        <f t="shared" si="53"/>
        <v>0</v>
      </c>
      <c r="AJ71" s="61">
        <f t="shared" si="54"/>
        <v>6.3017578950986087E-12</v>
      </c>
      <c r="AK71" s="60">
        <f t="shared" si="55"/>
        <v>2.5343191042496417E-2</v>
      </c>
      <c r="AL71" s="61" t="e">
        <f t="shared" si="56"/>
        <v>#DIV/0!</v>
      </c>
    </row>
    <row r="72" spans="1:38" x14ac:dyDescent="0.25">
      <c r="A72" s="2">
        <f t="shared" si="57"/>
        <v>17</v>
      </c>
      <c r="B72" s="58">
        <v>0.7</v>
      </c>
      <c r="C72" s="60">
        <f t="shared" si="21"/>
        <v>0</v>
      </c>
      <c r="D72" s="68">
        <f t="shared" si="36"/>
        <v>2.1308176100628931E-12</v>
      </c>
      <c r="E72" s="60">
        <f t="shared" si="37"/>
        <v>1.8954130943692853E-3</v>
      </c>
      <c r="F72" s="61" t="e">
        <f t="shared" si="38"/>
        <v>#DIV/0!</v>
      </c>
      <c r="G72" s="152">
        <f t="shared" si="22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3"/>
        <v>#DIV/0!</v>
      </c>
      <c r="K72" s="60">
        <f t="shared" si="24"/>
        <v>0</v>
      </c>
      <c r="L72" s="68">
        <f t="shared" si="41"/>
        <v>2.088050314465409E-12</v>
      </c>
      <c r="M72" s="60">
        <f t="shared" si="42"/>
        <v>1.8954130943692853E-3</v>
      </c>
      <c r="N72" s="61" t="e">
        <f t="shared" si="25"/>
        <v>#DIV/0!</v>
      </c>
      <c r="O72" s="64">
        <f t="shared" si="26"/>
        <v>2.3372871812245832</v>
      </c>
      <c r="P72" s="65">
        <f t="shared" si="43"/>
        <v>4.847044025157234E-12</v>
      </c>
      <c r="Q72" s="64">
        <f t="shared" si="44"/>
        <v>1.8954130943692853E-3</v>
      </c>
      <c r="R72" s="64">
        <f t="shared" si="27"/>
        <v>9.6046476263041247E-6</v>
      </c>
      <c r="S72" s="60">
        <f t="shared" si="28"/>
        <v>2.3372871812245832</v>
      </c>
      <c r="T72" s="61">
        <f t="shared" si="45"/>
        <v>1.0863396226415096E-11</v>
      </c>
      <c r="U72" s="60">
        <f t="shared" si="46"/>
        <v>1.8954130943692853E-3</v>
      </c>
      <c r="V72" s="61">
        <f t="shared" si="29"/>
        <v>2.1526334862670091E-5</v>
      </c>
      <c r="W72" s="64">
        <f t="shared" si="30"/>
        <v>2.0315964377767721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1"/>
        <v>8.7350950481177565E-6</v>
      </c>
      <c r="AA72" s="60">
        <f t="shared" si="32"/>
        <v>2.2803703206751309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3"/>
        <v>4.468023462496148E-5</v>
      </c>
      <c r="AE72" s="64">
        <f t="shared" si="34"/>
        <v>1.6276793573867026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5"/>
        <v>3.3068753057819528E-5</v>
      </c>
      <c r="AI72" s="60">
        <f t="shared" si="53"/>
        <v>0</v>
      </c>
      <c r="AJ72" s="61">
        <f t="shared" si="54"/>
        <v>6.8148084437072457E-12</v>
      </c>
      <c r="AK72" s="60">
        <f t="shared" si="55"/>
        <v>1.8954130943692853E-3</v>
      </c>
      <c r="AL72" s="61" t="e">
        <f t="shared" si="56"/>
        <v>#DIV/0!</v>
      </c>
    </row>
    <row r="73" spans="1:38" x14ac:dyDescent="0.25">
      <c r="A73" s="2">
        <f t="shared" si="57"/>
        <v>18</v>
      </c>
      <c r="B73" s="58">
        <v>0.5</v>
      </c>
      <c r="C73" s="60">
        <f t="shared" si="21"/>
        <v>0</v>
      </c>
      <c r="D73" s="68">
        <f t="shared" si="36"/>
        <v>2.6867924528301891E-12</v>
      </c>
      <c r="E73" s="60">
        <f t="shared" si="37"/>
        <v>8.650709206137662E-3</v>
      </c>
      <c r="F73" s="61" t="e">
        <f t="shared" si="38"/>
        <v>#DIV/0!</v>
      </c>
      <c r="G73" s="152">
        <f t="shared" si="22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3"/>
        <v>#DIV/0!</v>
      </c>
      <c r="K73" s="60">
        <f t="shared" si="24"/>
        <v>0</v>
      </c>
      <c r="L73" s="68">
        <f t="shared" si="41"/>
        <v>3.2357232704402514E-12</v>
      </c>
      <c r="M73" s="60">
        <f t="shared" si="42"/>
        <v>8.650709206137662E-3</v>
      </c>
      <c r="N73" s="61" t="e">
        <f t="shared" si="25"/>
        <v>#DIV/0!</v>
      </c>
      <c r="O73" s="64">
        <f t="shared" si="26"/>
        <v>3.2722020537144165</v>
      </c>
      <c r="P73" s="65">
        <f t="shared" si="43"/>
        <v>4.7164779874213837E-12</v>
      </c>
      <c r="Q73" s="64">
        <f t="shared" si="44"/>
        <v>8.650709206137662E-3</v>
      </c>
      <c r="R73" s="64">
        <f t="shared" si="27"/>
        <v>2.0477382697179757E-6</v>
      </c>
      <c r="S73" s="60">
        <f t="shared" si="28"/>
        <v>3.2722020537144165</v>
      </c>
      <c r="T73" s="61">
        <f t="shared" si="45"/>
        <v>9.9522012578616371E-12</v>
      </c>
      <c r="U73" s="60">
        <f t="shared" si="46"/>
        <v>8.650709206137662E-3</v>
      </c>
      <c r="V73" s="61">
        <f t="shared" si="29"/>
        <v>4.3209156150012333E-6</v>
      </c>
      <c r="W73" s="64">
        <f t="shared" si="30"/>
        <v>2.8442350128874807</v>
      </c>
      <c r="X73" s="65">
        <f t="shared" si="47"/>
        <v>3.6704402515723266E-12</v>
      </c>
      <c r="Y73" s="64">
        <f t="shared" si="48"/>
        <v>8.650709206137662E-3</v>
      </c>
      <c r="Z73" s="64">
        <f t="shared" si="31"/>
        <v>1.966467375362628E-6</v>
      </c>
      <c r="AA73" s="60">
        <f t="shared" si="32"/>
        <v>3.192518448945183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3"/>
        <v>1.2659971293307011E-5</v>
      </c>
      <c r="AE73" s="64">
        <f t="shared" si="34"/>
        <v>2.2787511003413834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5"/>
        <v>3.9468773329707136E-8</v>
      </c>
      <c r="AI73" s="60">
        <f t="shared" si="53"/>
        <v>0</v>
      </c>
      <c r="AJ73" s="61">
        <f t="shared" si="54"/>
        <v>6.5856702093642426E-12</v>
      </c>
      <c r="AK73" s="60">
        <f t="shared" si="55"/>
        <v>8.650709206137662E-3</v>
      </c>
      <c r="AL73" s="61" t="e">
        <f t="shared" si="56"/>
        <v>#DIV/0!</v>
      </c>
    </row>
    <row r="74" spans="1:38" x14ac:dyDescent="0.25">
      <c r="A74" s="2">
        <f t="shared" si="57"/>
        <v>19</v>
      </c>
      <c r="B74" s="58">
        <v>0.1</v>
      </c>
      <c r="C74" s="60">
        <f t="shared" si="21"/>
        <v>0</v>
      </c>
      <c r="D74" s="68">
        <f t="shared" si="36"/>
        <v>6.9710691823899367E-12</v>
      </c>
      <c r="E74" s="60">
        <f t="shared" si="37"/>
        <v>9.3595554883954112E-3</v>
      </c>
      <c r="F74" s="61" t="e">
        <f t="shared" si="38"/>
        <v>#DIV/0!</v>
      </c>
      <c r="G74" s="152">
        <f t="shared" si="22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3"/>
        <v>#DIV/0!</v>
      </c>
      <c r="K74" s="60">
        <f t="shared" si="24"/>
        <v>0</v>
      </c>
      <c r="L74" s="68">
        <f t="shared" si="41"/>
        <v>1.1632704402515723E-11</v>
      </c>
      <c r="M74" s="60">
        <f t="shared" si="42"/>
        <v>9.3595554883954112E-3</v>
      </c>
      <c r="N74" s="61" t="e">
        <f t="shared" si="25"/>
        <v>#DIV/0!</v>
      </c>
      <c r="O74" s="64">
        <f t="shared" si="26"/>
        <v>16.36101026857208</v>
      </c>
      <c r="P74" s="65">
        <f t="shared" si="43"/>
        <v>5.5849056603773594E-12</v>
      </c>
      <c r="Q74" s="64">
        <f t="shared" si="44"/>
        <v>9.3595554883954112E-3</v>
      </c>
      <c r="R74" s="64">
        <f t="shared" si="27"/>
        <v>2.2411398941884645E-6</v>
      </c>
      <c r="S74" s="60">
        <f t="shared" si="28"/>
        <v>16.36101026857208</v>
      </c>
      <c r="T74" s="61">
        <f t="shared" si="45"/>
        <v>1.2387421383647801E-11</v>
      </c>
      <c r="U74" s="60">
        <f t="shared" si="46"/>
        <v>9.3595554883954112E-3</v>
      </c>
      <c r="V74" s="61">
        <f t="shared" si="29"/>
        <v>4.9708886662090091E-6</v>
      </c>
      <c r="W74" s="64">
        <f t="shared" si="30"/>
        <v>14.2211750644374</v>
      </c>
      <c r="X74" s="65">
        <f t="shared" si="47"/>
        <v>2.5653081761006288E-11</v>
      </c>
      <c r="Y74" s="64">
        <f t="shared" si="48"/>
        <v>9.3595554883954112E-3</v>
      </c>
      <c r="Z74" s="64">
        <f t="shared" si="31"/>
        <v>1.2702950979616834E-5</v>
      </c>
      <c r="AA74" s="60">
        <f t="shared" si="32"/>
        <v>15.962592244725913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3"/>
        <v>2.3139399972219167E-5</v>
      </c>
      <c r="AE74" s="64">
        <f t="shared" si="34"/>
        <v>11.393755501706917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5"/>
        <v>3.9728026225063782E-6</v>
      </c>
      <c r="AI74" s="60">
        <f t="shared" si="53"/>
        <v>0</v>
      </c>
      <c r="AJ74" s="61">
        <f t="shared" si="54"/>
        <v>1.0435375126593103E-11</v>
      </c>
      <c r="AK74" s="60">
        <f t="shared" si="55"/>
        <v>9.3595554883954112E-3</v>
      </c>
      <c r="AL74" s="61" t="e">
        <f t="shared" si="56"/>
        <v>#DIV/0!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0</v>
      </c>
      <c r="D79" s="155">
        <f>G56</f>
        <v>0</v>
      </c>
      <c r="E79" s="77">
        <f>K56</f>
        <v>0</v>
      </c>
      <c r="F79" s="77">
        <f>O56</f>
        <v>9.0894501492067119E-3</v>
      </c>
      <c r="G79" s="77">
        <f>S56</f>
        <v>9.0894501492067119E-3</v>
      </c>
      <c r="H79" s="77">
        <f>W56</f>
        <v>7.9006528135763341E-3</v>
      </c>
      <c r="I79" s="77">
        <f>AA56</f>
        <v>8.8681068026255066E-3</v>
      </c>
      <c r="J79" s="77">
        <f>AE56</f>
        <v>6.3298641676149533E-3</v>
      </c>
      <c r="K79" s="77">
        <f>AI56</f>
        <v>0</v>
      </c>
      <c r="V79" s="6" t="s">
        <v>101</v>
      </c>
      <c r="W79" s="2">
        <v>1.0000000000000001E-5</v>
      </c>
      <c r="X79"/>
      <c r="Y79"/>
      <c r="Z79"/>
    </row>
    <row r="80" spans="1:38" x14ac:dyDescent="0.25">
      <c r="A80" s="78"/>
      <c r="B80" s="79" t="s">
        <v>87</v>
      </c>
      <c r="C80" s="80" t="e">
        <f>F56</f>
        <v>#DIV/0!</v>
      </c>
      <c r="D80" s="156" t="e">
        <f>J56</f>
        <v>#DIV/0!</v>
      </c>
      <c r="E80" s="80" t="e">
        <f>N56</f>
        <v>#DIV/0!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 t="e">
        <f>AL56</f>
        <v>#DIV/0!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0</v>
      </c>
      <c r="D81" s="155">
        <f>G57</f>
        <v>0</v>
      </c>
      <c r="E81" s="77">
        <f>K57</f>
        <v>0</v>
      </c>
      <c r="F81" s="77">
        <f>O57</f>
        <v>1.278203927232194E-2</v>
      </c>
      <c r="G81" s="77">
        <f>S57</f>
        <v>1.278203927232194E-2</v>
      </c>
      <c r="H81" s="77">
        <f>W57</f>
        <v>1.1110293019091722E-2</v>
      </c>
      <c r="I81" s="77">
        <f>AA57</f>
        <v>1.2470775191192121E-2</v>
      </c>
      <c r="J81" s="77">
        <f>AE57</f>
        <v>8.9013714857085289E-3</v>
      </c>
      <c r="K81" s="77">
        <f>AI57</f>
        <v>0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 t="e">
        <f>F57</f>
        <v>#DIV/0!</v>
      </c>
      <c r="D82" s="156" t="e">
        <f>J57</f>
        <v>#DIV/0!</v>
      </c>
      <c r="E82" s="80" t="e">
        <f>N57</f>
        <v>#DIV/0!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 t="e">
        <f>AL57</f>
        <v>#DIV/0!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0</v>
      </c>
      <c r="D83" s="155">
        <f>G58</f>
        <v>0</v>
      </c>
      <c r="E83" s="77">
        <f>K58</f>
        <v>0</v>
      </c>
      <c r="F83" s="77">
        <f>O58</f>
        <v>1.8178900298413424E-2</v>
      </c>
      <c r="G83" s="77">
        <f>S58</f>
        <v>1.8178900298413424E-2</v>
      </c>
      <c r="H83" s="77">
        <f>W58</f>
        <v>1.5801305627152668E-2</v>
      </c>
      <c r="I83" s="77">
        <f>AA58</f>
        <v>1.7736213605251013E-2</v>
      </c>
      <c r="J83" s="77">
        <f>AE58</f>
        <v>1.2659728335229907E-2</v>
      </c>
      <c r="K83" s="77">
        <f>AI58</f>
        <v>0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 t="e">
        <f>F58</f>
        <v>#DIV/0!</v>
      </c>
      <c r="D84" s="156" t="e">
        <f>J58</f>
        <v>#DIV/0!</v>
      </c>
      <c r="E84" s="80" t="e">
        <f>N58</f>
        <v>#DIV/0!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 t="e">
        <f>AL58</f>
        <v>#DIV/0!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0</v>
      </c>
      <c r="D85" s="155">
        <f>G59</f>
        <v>0</v>
      </c>
      <c r="E85" s="77">
        <f>K59</f>
        <v>0</v>
      </c>
      <c r="F85" s="77">
        <f>O59</f>
        <v>2.5564078544643879E-2</v>
      </c>
      <c r="G85" s="77">
        <f>S59</f>
        <v>2.5564078544643879E-2</v>
      </c>
      <c r="H85" s="77">
        <f>W59</f>
        <v>2.2220586038183443E-2</v>
      </c>
      <c r="I85" s="77">
        <f>AA59</f>
        <v>2.4941550382384242E-2</v>
      </c>
      <c r="J85" s="77">
        <f>AE59</f>
        <v>1.7802742971417058E-2</v>
      </c>
      <c r="K85" s="77">
        <f>AI59</f>
        <v>0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 t="e">
        <f>F59</f>
        <v>#DIV/0!</v>
      </c>
      <c r="D86" s="156" t="e">
        <f>J59</f>
        <v>#DIV/0!</v>
      </c>
      <c r="E86" s="80" t="e">
        <f>N59</f>
        <v>#DIV/0!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 t="e">
        <f>AL59</f>
        <v>#DIV/0!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0</v>
      </c>
      <c r="D87" s="155">
        <f>G60</f>
        <v>0</v>
      </c>
      <c r="E87" s="77">
        <f>K60</f>
        <v>0</v>
      </c>
      <c r="F87" s="77">
        <f>O60</f>
        <v>3.6357800596826848E-2</v>
      </c>
      <c r="G87" s="77">
        <f>S60</f>
        <v>3.6357800596826848E-2</v>
      </c>
      <c r="H87" s="77">
        <f>W60</f>
        <v>3.1602611254305336E-2</v>
      </c>
      <c r="I87" s="77">
        <f>AA60</f>
        <v>3.5472427210502026E-2</v>
      </c>
      <c r="J87" s="77">
        <f>AE60</f>
        <v>2.5319456670459813E-2</v>
      </c>
      <c r="K87" s="77">
        <f>AI60</f>
        <v>0</v>
      </c>
      <c r="V87" s="38">
        <v>32</v>
      </c>
      <c r="W87" s="126"/>
      <c r="X87" s="126"/>
      <c r="Y87" s="34"/>
      <c r="Z87" s="134"/>
    </row>
    <row r="88" spans="1:26" x14ac:dyDescent="0.25">
      <c r="A88" s="78"/>
      <c r="B88" s="79" t="s">
        <v>87</v>
      </c>
      <c r="C88" s="80" t="e">
        <f>F60</f>
        <v>#DIV/0!</v>
      </c>
      <c r="D88" s="156" t="e">
        <f>J60</f>
        <v>#DIV/0!</v>
      </c>
      <c r="E88" s="80" t="e">
        <f>N60</f>
        <v>#DIV/0!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 t="e">
        <f>AL60</f>
        <v>#DIV/0!</v>
      </c>
      <c r="V88" s="62">
        <v>22.6</v>
      </c>
      <c r="W88" s="2"/>
      <c r="X88" s="2"/>
      <c r="Y88" s="34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0</v>
      </c>
      <c r="D89" s="155">
        <f>G61</f>
        <v>0</v>
      </c>
      <c r="E89" s="77">
        <f>K61</f>
        <v>0</v>
      </c>
      <c r="F89" s="77">
        <f>O61</f>
        <v>5.1128157089287758E-2</v>
      </c>
      <c r="G89" s="77">
        <f>S61</f>
        <v>5.1128157089287758E-2</v>
      </c>
      <c r="H89" s="77">
        <f>W61</f>
        <v>4.4441172076366886E-2</v>
      </c>
      <c r="I89" s="77">
        <f>AA61</f>
        <v>4.9883100764768484E-2</v>
      </c>
      <c r="J89" s="77">
        <f>AE61</f>
        <v>3.5605485942834116E-2</v>
      </c>
      <c r="K89" s="77">
        <f>AI61</f>
        <v>0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 t="e">
        <f>F61</f>
        <v>#DIV/0!</v>
      </c>
      <c r="D90" s="156" t="e">
        <f>J61</f>
        <v>#DIV/0!</v>
      </c>
      <c r="E90" s="80" t="e">
        <f>N61</f>
        <v>#DIV/0!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 t="e">
        <f>AL61</f>
        <v>#DIV/0!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0</v>
      </c>
      <c r="D91" s="155">
        <f>G62</f>
        <v>0</v>
      </c>
      <c r="E91" s="77">
        <f>K62</f>
        <v>0</v>
      </c>
      <c r="F91" s="77">
        <f>O62</f>
        <v>7.2393850745894162E-2</v>
      </c>
      <c r="G91" s="77">
        <f>S62</f>
        <v>7.2393850745894162E-2</v>
      </c>
      <c r="H91" s="77">
        <f>W62</f>
        <v>6.2925553382466373E-2</v>
      </c>
      <c r="I91" s="77">
        <f>AA62</f>
        <v>7.0630939135955362E-2</v>
      </c>
      <c r="J91" s="77">
        <f>AE62</f>
        <v>5.041484735268547E-2</v>
      </c>
      <c r="K91" s="77">
        <f>AI62</f>
        <v>0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 t="e">
        <f>F62</f>
        <v>#DIV/0!</v>
      </c>
      <c r="D92" s="156" t="e">
        <f>J62</f>
        <v>#DIV/0!</v>
      </c>
      <c r="E92" s="80" t="e">
        <f>N62</f>
        <v>#DIV/0!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 t="e">
        <f>AL62</f>
        <v>#DIV/0!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9.4915254237288124E-2</v>
      </c>
    </row>
    <row r="93" spans="1:26" x14ac:dyDescent="0.25">
      <c r="A93" s="74">
        <f>B63</f>
        <v>16</v>
      </c>
      <c r="B93" s="75" t="s">
        <v>84</v>
      </c>
      <c r="C93" s="76">
        <f>C63</f>
        <v>0</v>
      </c>
      <c r="D93" s="155">
        <f>G63</f>
        <v>0</v>
      </c>
      <c r="E93" s="77">
        <f>K63</f>
        <v>0</v>
      </c>
      <c r="F93" s="77">
        <f>O63</f>
        <v>0.10225631417857552</v>
      </c>
      <c r="G93" s="77">
        <f>S63</f>
        <v>0.10225631417857552</v>
      </c>
      <c r="H93" s="77">
        <f>W63</f>
        <v>8.8882344152733772E-2</v>
      </c>
      <c r="I93" s="77">
        <f>AA63</f>
        <v>9.9766201529536969E-2</v>
      </c>
      <c r="J93" s="77">
        <f>AE63</f>
        <v>7.1210971885668231E-2</v>
      </c>
      <c r="K93" s="77">
        <f>AI63</f>
        <v>0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6.7796610169491525E-2</v>
      </c>
    </row>
    <row r="94" spans="1:26" x14ac:dyDescent="0.25">
      <c r="A94" s="74"/>
      <c r="B94" s="79" t="s">
        <v>87</v>
      </c>
      <c r="C94" s="80" t="e">
        <f>F63</f>
        <v>#DIV/0!</v>
      </c>
      <c r="D94" s="156" t="e">
        <f>J63</f>
        <v>#DIV/0!</v>
      </c>
      <c r="E94" s="80" t="e">
        <f>N63</f>
        <v>#DIV/0!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 t="e">
        <f>AL63</f>
        <v>#DIV/0!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4.7457627118644062E-2</v>
      </c>
    </row>
    <row r="95" spans="1:26" x14ac:dyDescent="0.25">
      <c r="A95" s="74">
        <f>B64</f>
        <v>11</v>
      </c>
      <c r="B95" s="75" t="s">
        <v>84</v>
      </c>
      <c r="C95" s="76">
        <f>C64</f>
        <v>0</v>
      </c>
      <c r="D95" s="155">
        <f>G64</f>
        <v>0</v>
      </c>
      <c r="E95" s="77">
        <f>K64</f>
        <v>0</v>
      </c>
      <c r="F95" s="77">
        <f>O64</f>
        <v>0.14873645698701893</v>
      </c>
      <c r="G95" s="77">
        <f>S64</f>
        <v>0.14873645698701893</v>
      </c>
      <c r="H95" s="77">
        <f>W64</f>
        <v>0.12928340967670365</v>
      </c>
      <c r="I95" s="77">
        <f>AA64</f>
        <v>0.14511447495205376</v>
      </c>
      <c r="J95" s="77">
        <f>AE64</f>
        <v>0.10357959547006287</v>
      </c>
      <c r="K95" s="77">
        <f>AI64</f>
        <v>0</v>
      </c>
      <c r="V95" s="193">
        <v>2</v>
      </c>
      <c r="W95" s="204">
        <v>1.0000000000000001E-5</v>
      </c>
      <c r="X95" s="205">
        <v>-4.9999999999999998E-7</v>
      </c>
      <c r="Y95" s="197">
        <f t="shared" si="58"/>
        <v>1.05</v>
      </c>
      <c r="Z95" s="127">
        <f t="shared" si="59"/>
        <v>3.3898305084745763E-2</v>
      </c>
    </row>
    <row r="96" spans="1:26" x14ac:dyDescent="0.25">
      <c r="A96" s="78"/>
      <c r="B96" s="79" t="s">
        <v>87</v>
      </c>
      <c r="C96" s="80" t="e">
        <f>F64</f>
        <v>#DIV/0!</v>
      </c>
      <c r="D96" s="155" t="e">
        <f>J64</f>
        <v>#DIV/0!</v>
      </c>
      <c r="E96" s="80" t="e">
        <f>N64</f>
        <v>#DIV/0!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 t="e">
        <f>AL64</f>
        <v>#DIV/0!</v>
      </c>
      <c r="V96" s="192">
        <v>1.4</v>
      </c>
      <c r="W96" s="206">
        <v>3.0000000000000001E-5</v>
      </c>
      <c r="X96" s="207">
        <v>3.9999999999999998E-6</v>
      </c>
      <c r="Y96" s="197">
        <f>($W$79-X96)/W96</f>
        <v>0.20000000000000004</v>
      </c>
      <c r="Z96" s="127">
        <f t="shared" si="59"/>
        <v>2.3728813559322031E-2</v>
      </c>
    </row>
    <row r="97" spans="1:26" x14ac:dyDescent="0.25">
      <c r="A97" s="74">
        <f>B65</f>
        <v>8</v>
      </c>
      <c r="B97" s="75" t="s">
        <v>84</v>
      </c>
      <c r="C97" s="76">
        <f>C65</f>
        <v>0</v>
      </c>
      <c r="D97" s="155">
        <f>G65</f>
        <v>0</v>
      </c>
      <c r="E97" s="77">
        <f>K65</f>
        <v>0</v>
      </c>
      <c r="F97" s="77">
        <f>O65</f>
        <v>0.20451262835715103</v>
      </c>
      <c r="G97" s="77">
        <f>S65</f>
        <v>0.20451262835715103</v>
      </c>
      <c r="H97" s="77">
        <f>W65</f>
        <v>0.17776468830546754</v>
      </c>
      <c r="I97" s="77">
        <f>AA65</f>
        <v>0.19953240305907394</v>
      </c>
      <c r="J97" s="77">
        <f>AE65</f>
        <v>0.14242194377133646</v>
      </c>
      <c r="K97" s="77">
        <f>AI65</f>
        <v>0</v>
      </c>
      <c r="V97" s="129">
        <v>1</v>
      </c>
      <c r="W97" s="133">
        <v>7.9999999999999996E-7</v>
      </c>
      <c r="X97" s="133">
        <v>8.9999999999999999E-8</v>
      </c>
      <c r="Y97" s="197">
        <f>($W$79-X97)/W97</f>
        <v>12.387500000000001</v>
      </c>
      <c r="Z97" s="127">
        <f>V97/$W$78</f>
        <v>1.6949152542372881E-2</v>
      </c>
    </row>
    <row r="98" spans="1:26" x14ac:dyDescent="0.25">
      <c r="A98" s="78"/>
      <c r="B98" s="79" t="s">
        <v>87</v>
      </c>
      <c r="C98" s="80" t="e">
        <f>F65</f>
        <v>#DIV/0!</v>
      </c>
      <c r="D98" s="156" t="e">
        <f>J65</f>
        <v>#DIV/0!</v>
      </c>
      <c r="E98" s="80" t="e">
        <f>N65</f>
        <v>#DIV/0!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2.9823349202297402E-6</v>
      </c>
      <c r="K98" s="80" t="e">
        <f>AL65</f>
        <v>#DIV/0!</v>
      </c>
      <c r="V98" s="130">
        <v>0.7</v>
      </c>
      <c r="W98" s="208">
        <v>1.0000000000000001E-5</v>
      </c>
      <c r="X98" s="208">
        <v>8.9999999999999996E-7</v>
      </c>
      <c r="Y98" s="197">
        <f>($W$79-X98)/W98</f>
        <v>0.91</v>
      </c>
      <c r="Z98" s="127">
        <f>V98/$W$78</f>
        <v>1.1864406779661016E-2</v>
      </c>
    </row>
    <row r="99" spans="1:26" x14ac:dyDescent="0.25">
      <c r="A99" s="74">
        <f>B66</f>
        <v>5.6</v>
      </c>
      <c r="B99" s="75" t="s">
        <v>84</v>
      </c>
      <c r="C99" s="76">
        <f>C66</f>
        <v>0</v>
      </c>
      <c r="D99" s="155">
        <f>G66</f>
        <v>0</v>
      </c>
      <c r="E99" s="77">
        <f>K66</f>
        <v>0</v>
      </c>
      <c r="F99" s="77">
        <f>O66</f>
        <v>0.2921608976530729</v>
      </c>
      <c r="G99" s="77">
        <f>S66</f>
        <v>0.2921608976530729</v>
      </c>
      <c r="H99" s="77">
        <f>W66</f>
        <v>0.25394955472209652</v>
      </c>
      <c r="I99" s="77">
        <f>AA66</f>
        <v>0.28504629008439136</v>
      </c>
      <c r="J99" s="77">
        <f>AE66</f>
        <v>0.20345991967333782</v>
      </c>
      <c r="K99" s="77">
        <f>AI66</f>
        <v>0</v>
      </c>
      <c r="V99" s="131">
        <v>0.5</v>
      </c>
      <c r="W99" s="209">
        <v>1.9999999999999999E-6</v>
      </c>
      <c r="X99" s="209">
        <v>-2.9999999999999999E-7</v>
      </c>
      <c r="Y99" s="197">
        <f>($W$79-X99)/W99</f>
        <v>5.1500000000000012</v>
      </c>
      <c r="Z99" s="127">
        <f>V99/$W$78</f>
        <v>8.4745762711864406E-3</v>
      </c>
    </row>
    <row r="100" spans="1:26" x14ac:dyDescent="0.25">
      <c r="A100" s="78"/>
      <c r="B100" s="79" t="s">
        <v>87</v>
      </c>
      <c r="C100" s="80" t="e">
        <f>F66</f>
        <v>#DIV/0!</v>
      </c>
      <c r="D100" s="156" t="e">
        <f>J66</f>
        <v>#DIV/0!</v>
      </c>
      <c r="E100" s="80" t="e">
        <f>N66</f>
        <v>#DIV/0!</v>
      </c>
      <c r="F100" s="80">
        <f>R66</f>
        <v>0</v>
      </c>
      <c r="G100" s="80">
        <f>V66</f>
        <v>2.6459580142658723E-6</v>
      </c>
      <c r="H100" s="80">
        <f>Z66</f>
        <v>0</v>
      </c>
      <c r="I100" s="80">
        <f>AD66</f>
        <v>2.6353990691174777E-6</v>
      </c>
      <c r="J100" s="80">
        <f>AH66</f>
        <v>4.6531611104789272E-6</v>
      </c>
      <c r="K100" s="80" t="e">
        <f>AL66</f>
        <v>#DIV/0!</v>
      </c>
      <c r="V100" s="132">
        <v>0.1</v>
      </c>
      <c r="W100" s="210">
        <v>5.9999999999999997E-7</v>
      </c>
      <c r="X100" s="210">
        <v>-4.9999999999999998E-8</v>
      </c>
      <c r="Y100" s="197">
        <f>($W$79-X100)/W100</f>
        <v>16.75</v>
      </c>
      <c r="Z100" s="127">
        <f>V100/$W$78</f>
        <v>1.6949152542372883E-3</v>
      </c>
    </row>
    <row r="101" spans="1:26" x14ac:dyDescent="0.25">
      <c r="A101" s="174">
        <f>B67</f>
        <v>4</v>
      </c>
      <c r="B101" s="175" t="s">
        <v>84</v>
      </c>
      <c r="C101" s="176">
        <f>C67</f>
        <v>0</v>
      </c>
      <c r="D101" s="177">
        <f>G67</f>
        <v>0</v>
      </c>
      <c r="E101" s="178">
        <f>K67</f>
        <v>0</v>
      </c>
      <c r="F101" s="178">
        <f>O67</f>
        <v>0.40902525671430207</v>
      </c>
      <c r="G101" s="178">
        <f>S67</f>
        <v>0.40902525671430207</v>
      </c>
      <c r="H101" s="178">
        <f>W67</f>
        <v>0.35552937661093509</v>
      </c>
      <c r="I101" s="178">
        <f>AA67</f>
        <v>0.39906480611814787</v>
      </c>
      <c r="J101" s="178">
        <f>AE67</f>
        <v>0.28484388754267292</v>
      </c>
      <c r="K101" s="178">
        <f>AI67</f>
        <v>0</v>
      </c>
    </row>
    <row r="102" spans="1:26" x14ac:dyDescent="0.25">
      <c r="A102" s="179"/>
      <c r="B102" s="180" t="s">
        <v>87</v>
      </c>
      <c r="C102" s="181" t="e">
        <f>F67</f>
        <v>#DIV/0!</v>
      </c>
      <c r="D102" s="182" t="e">
        <f>J67</f>
        <v>#DIV/0!</v>
      </c>
      <c r="E102" s="181" t="e">
        <f>N67</f>
        <v>#DIV/0!</v>
      </c>
      <c r="F102" s="181">
        <f>R67</f>
        <v>0</v>
      </c>
      <c r="G102" s="181">
        <f>V67</f>
        <v>3.669938806409995E-6</v>
      </c>
      <c r="H102" s="181">
        <f>Z67</f>
        <v>0</v>
      </c>
      <c r="I102" s="181">
        <f>AD67</f>
        <v>2.1487666270981803E-6</v>
      </c>
      <c r="J102" s="181">
        <f>AH67</f>
        <v>9.3841743373493836E-6</v>
      </c>
      <c r="K102" s="181" t="e">
        <f>AL67</f>
        <v>#DIV/0!</v>
      </c>
    </row>
    <row r="103" spans="1:26" x14ac:dyDescent="0.25">
      <c r="A103" s="183">
        <f>B68</f>
        <v>2.8</v>
      </c>
      <c r="B103" s="184" t="s">
        <v>84</v>
      </c>
      <c r="C103" s="185">
        <f>C68</f>
        <v>0</v>
      </c>
      <c r="D103" s="186">
        <f>G68</f>
        <v>0</v>
      </c>
      <c r="E103" s="187">
        <f>K68</f>
        <v>0</v>
      </c>
      <c r="F103" s="187">
        <f>O68</f>
        <v>0.58432179530614581</v>
      </c>
      <c r="G103" s="187">
        <f>S68</f>
        <v>0.58432179530614581</v>
      </c>
      <c r="H103" s="187">
        <f>W68</f>
        <v>0.50789910944419303</v>
      </c>
      <c r="I103" s="187">
        <f>AA68</f>
        <v>0.57009258016878273</v>
      </c>
      <c r="J103" s="187">
        <f>AE68</f>
        <v>0.40691983934667564</v>
      </c>
      <c r="K103" s="187">
        <f>AI68</f>
        <v>0</v>
      </c>
      <c r="N103" s="211" t="s">
        <v>110</v>
      </c>
      <c r="O103" s="1"/>
    </row>
    <row r="104" spans="1:26" x14ac:dyDescent="0.25">
      <c r="A104" s="188"/>
      <c r="B104" s="189" t="s">
        <v>87</v>
      </c>
      <c r="C104" s="190" t="e">
        <f>F68</f>
        <v>#DIV/0!</v>
      </c>
      <c r="D104" s="191" t="e">
        <f>J68</f>
        <v>#DIV/0!</v>
      </c>
      <c r="E104" s="190" t="e">
        <f>N68</f>
        <v>#DIV/0!</v>
      </c>
      <c r="F104" s="190">
        <f>R68</f>
        <v>4.7140181254455619E-6</v>
      </c>
      <c r="G104" s="190">
        <f>V68</f>
        <v>7.9851186319839774E-6</v>
      </c>
      <c r="H104" s="190">
        <f>Z68</f>
        <v>6.4870152681704804E-7</v>
      </c>
      <c r="I104" s="190">
        <f>AD68</f>
        <v>3.4577085833868152E-6</v>
      </c>
      <c r="J104" s="190">
        <f>AH68</f>
        <v>3.5392769836461339E-5</v>
      </c>
      <c r="K104" s="190" t="e">
        <f>AL68</f>
        <v>#DIV/0!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5">
        <f>B69</f>
        <v>2</v>
      </c>
      <c r="B105" s="166" t="s">
        <v>84</v>
      </c>
      <c r="C105" s="167">
        <f>C69</f>
        <v>0</v>
      </c>
      <c r="D105" s="168">
        <f>G69</f>
        <v>0</v>
      </c>
      <c r="E105" s="169">
        <f>K69</f>
        <v>0</v>
      </c>
      <c r="F105" s="169">
        <f>O69</f>
        <v>0.81805051342860413</v>
      </c>
      <c r="G105" s="169">
        <f>S69</f>
        <v>0.81805051342860413</v>
      </c>
      <c r="H105" s="169">
        <f>W69</f>
        <v>0.71105875322187018</v>
      </c>
      <c r="I105" s="169">
        <f>AA69</f>
        <v>0.79812961223629575</v>
      </c>
      <c r="J105" s="169">
        <f>AE69</f>
        <v>0.56968777508534585</v>
      </c>
      <c r="K105" s="169">
        <f>AI69</f>
        <v>0</v>
      </c>
      <c r="N105" s="1">
        <v>2</v>
      </c>
      <c r="O105" s="41">
        <f>0.1965*N105^(-0.609)</f>
        <v>0.12883542289668734</v>
      </c>
      <c r="P105" s="41">
        <f>O105*($M$3-$M$2)*$M$4*($N$105/1000)</f>
        <v>4.1707891454344601</v>
      </c>
    </row>
    <row r="106" spans="1:26" x14ac:dyDescent="0.25">
      <c r="A106" s="19"/>
      <c r="B106" s="170" t="s">
        <v>87</v>
      </c>
      <c r="C106" s="171" t="e">
        <f>F69</f>
        <v>#DIV/0!</v>
      </c>
      <c r="D106" s="172" t="e">
        <f>J69</f>
        <v>#DIV/0!</v>
      </c>
      <c r="E106" s="171" t="e">
        <f>N69</f>
        <v>#DIV/0!</v>
      </c>
      <c r="F106" s="171">
        <f>R69</f>
        <v>4.7909319686145326E-6</v>
      </c>
      <c r="G106" s="171">
        <f>V69</f>
        <v>1.6652369085737913E-5</v>
      </c>
      <c r="H106" s="171">
        <f>Z69</f>
        <v>7.318023182365138E-7</v>
      </c>
      <c r="I106" s="171">
        <f>AD69</f>
        <v>1.0043949148378976E-5</v>
      </c>
      <c r="J106" s="171">
        <f>AH69</f>
        <v>1.7486783066407361E-6</v>
      </c>
      <c r="K106" s="171" t="e">
        <f>AL69</f>
        <v>#DIV/0!</v>
      </c>
      <c r="N106" s="1">
        <v>1.4</v>
      </c>
      <c r="O106" s="41">
        <f t="shared" ref="O106:O112" si="60">0.1965*N106^(-0.609)</f>
        <v>0.16009235047736453</v>
      </c>
      <c r="P106" s="41">
        <f t="shared" ref="P106:P112" si="61">O106*($M$3-$M$2)*$M$4*($N$105/1000)</f>
        <v>5.1826696620037218</v>
      </c>
    </row>
    <row r="107" spans="1:26" x14ac:dyDescent="0.25">
      <c r="A107" s="120">
        <f>B70</f>
        <v>1.4</v>
      </c>
      <c r="B107" s="121" t="s">
        <v>84</v>
      </c>
      <c r="C107" s="122">
        <f>C70</f>
        <v>0</v>
      </c>
      <c r="D107" s="157">
        <f>G70</f>
        <v>0</v>
      </c>
      <c r="E107" s="123">
        <f>K70</f>
        <v>0</v>
      </c>
      <c r="F107" s="123">
        <f>O70</f>
        <v>1.1686435906122916</v>
      </c>
      <c r="G107" s="123">
        <f>S70</f>
        <v>1.1686435906122916</v>
      </c>
      <c r="H107" s="123">
        <f>W70</f>
        <v>1.0157982188883861</v>
      </c>
      <c r="I107" s="123">
        <f>AA70</f>
        <v>1.1401851603375655</v>
      </c>
      <c r="J107" s="123">
        <f>AE70</f>
        <v>0.81383967869335128</v>
      </c>
      <c r="K107" s="123">
        <f>AI70</f>
        <v>0</v>
      </c>
      <c r="N107" s="1">
        <v>1</v>
      </c>
      <c r="O107" s="41">
        <f t="shared" si="60"/>
        <v>0.19650000000000001</v>
      </c>
      <c r="P107" s="41">
        <f t="shared" si="61"/>
        <v>6.3612945000000014</v>
      </c>
    </row>
    <row r="108" spans="1:26" x14ac:dyDescent="0.25">
      <c r="A108" s="120"/>
      <c r="B108" s="124" t="s">
        <v>87</v>
      </c>
      <c r="C108" s="125" t="e">
        <f>F70</f>
        <v>#DIV/0!</v>
      </c>
      <c r="D108" s="173" t="e">
        <f>J70</f>
        <v>#DIV/0!</v>
      </c>
      <c r="E108" s="125" t="e">
        <f>N70</f>
        <v>#DIV/0!</v>
      </c>
      <c r="F108" s="125">
        <f>R70</f>
        <v>1.0649609054162688E-5</v>
      </c>
      <c r="G108" s="125">
        <f>V70</f>
        <v>3.6844515089445802E-5</v>
      </c>
      <c r="H108" s="125">
        <f>Z70</f>
        <v>6.0811741937963365E-6</v>
      </c>
      <c r="I108" s="125">
        <f>AD70</f>
        <v>3.1928144117941109E-5</v>
      </c>
      <c r="J108" s="125">
        <f>AH70</f>
        <v>8.5032476972574035E-5</v>
      </c>
      <c r="K108" s="125" t="e">
        <f>AL70</f>
        <v>#DIV/0!</v>
      </c>
      <c r="N108" s="1">
        <v>0.7</v>
      </c>
      <c r="O108" s="41">
        <f t="shared" si="60"/>
        <v>0.24417311762176089</v>
      </c>
      <c r="P108" s="41">
        <f t="shared" si="61"/>
        <v>7.9046163367692666</v>
      </c>
    </row>
    <row r="109" spans="1:26" x14ac:dyDescent="0.25">
      <c r="A109" s="81">
        <f>B71</f>
        <v>1</v>
      </c>
      <c r="B109" s="82" t="s">
        <v>84</v>
      </c>
      <c r="C109" s="83">
        <f>C71</f>
        <v>0</v>
      </c>
      <c r="D109" s="158">
        <f>G71</f>
        <v>0</v>
      </c>
      <c r="E109" s="84">
        <f>K71</f>
        <v>0</v>
      </c>
      <c r="F109" s="84">
        <f>O71</f>
        <v>1.6361010268572083</v>
      </c>
      <c r="G109" s="84">
        <f>S71</f>
        <v>1.6361010268572083</v>
      </c>
      <c r="H109" s="84">
        <f>W71</f>
        <v>1.4221175064437404</v>
      </c>
      <c r="I109" s="84">
        <f>AA71</f>
        <v>1.5962592244725915</v>
      </c>
      <c r="J109" s="84">
        <f>AE71</f>
        <v>1.1393755501706917</v>
      </c>
      <c r="K109" s="84">
        <f>AI71</f>
        <v>0</v>
      </c>
      <c r="N109" s="1">
        <v>0.5</v>
      </c>
      <c r="O109" s="41">
        <f t="shared" si="60"/>
        <v>0.29970212486485981</v>
      </c>
      <c r="P109" s="41">
        <f t="shared" si="61"/>
        <v>9.7022568882501083</v>
      </c>
    </row>
    <row r="110" spans="1:26" x14ac:dyDescent="0.25">
      <c r="A110" s="85"/>
      <c r="B110" s="86" t="s">
        <v>87</v>
      </c>
      <c r="C110" s="138" t="e">
        <f>F71</f>
        <v>#DIV/0!</v>
      </c>
      <c r="D110" s="159" t="e">
        <f>J71</f>
        <v>#DIV/0!</v>
      </c>
      <c r="E110" s="138" t="e">
        <f>N71</f>
        <v>#DIV/0!</v>
      </c>
      <c r="F110" s="138">
        <f>R71</f>
        <v>5.2434698568189284E-7</v>
      </c>
      <c r="G110" s="138">
        <f>V71</f>
        <v>1.478566037981549E-6</v>
      </c>
      <c r="H110" s="138">
        <f>Z71</f>
        <v>1.9884131762870344E-7</v>
      </c>
      <c r="I110" s="138">
        <f>AD71</f>
        <v>2.0527554293921522E-6</v>
      </c>
      <c r="J110" s="138">
        <f>AH71</f>
        <v>2.6495663645668649E-6</v>
      </c>
      <c r="K110" s="138" t="e">
        <f>AL71</f>
        <v>#DIV/0!</v>
      </c>
      <c r="N110" s="1">
        <v>0.2</v>
      </c>
      <c r="O110" s="41">
        <f t="shared" si="60"/>
        <v>0.52364298196537673</v>
      </c>
      <c r="P110" s="41">
        <f t="shared" si="61"/>
        <v>16.951894255165143</v>
      </c>
    </row>
    <row r="111" spans="1:26" x14ac:dyDescent="0.25">
      <c r="A111" s="98">
        <f>B72</f>
        <v>0.7</v>
      </c>
      <c r="B111" s="99" t="s">
        <v>84</v>
      </c>
      <c r="C111" s="100">
        <f>C72</f>
        <v>0</v>
      </c>
      <c r="D111" s="160">
        <f>G72</f>
        <v>0</v>
      </c>
      <c r="E111" s="101">
        <f>K72</f>
        <v>0</v>
      </c>
      <c r="F111" s="101">
        <f>O72</f>
        <v>2.3372871812245832</v>
      </c>
      <c r="G111" s="101">
        <f>S72</f>
        <v>2.3372871812245832</v>
      </c>
      <c r="H111" s="101">
        <f>W72</f>
        <v>2.0315964377767721</v>
      </c>
      <c r="I111" s="101">
        <f>AA72</f>
        <v>2.2803703206751309</v>
      </c>
      <c r="J111" s="101">
        <f>AE72</f>
        <v>1.6276793573867026</v>
      </c>
      <c r="K111" s="101">
        <f>AI72</f>
        <v>0</v>
      </c>
      <c r="O111" s="41"/>
      <c r="P111" s="41"/>
    </row>
    <row r="112" spans="1:26" x14ac:dyDescent="0.25">
      <c r="A112" s="102"/>
      <c r="B112" s="103" t="s">
        <v>87</v>
      </c>
      <c r="C112" s="104" t="e">
        <f>F72</f>
        <v>#DIV/0!</v>
      </c>
      <c r="D112" s="161" t="e">
        <f>J72</f>
        <v>#DIV/0!</v>
      </c>
      <c r="E112" s="104" t="e">
        <f>N72</f>
        <v>#DIV/0!</v>
      </c>
      <c r="F112" s="104">
        <f>R72</f>
        <v>9.6046476263041247E-6</v>
      </c>
      <c r="G112" s="104">
        <f>V72</f>
        <v>2.1526334862670091E-5</v>
      </c>
      <c r="H112" s="104">
        <f>Z72</f>
        <v>8.7350950481177565E-6</v>
      </c>
      <c r="I112" s="104">
        <f>AD72</f>
        <v>4.468023462496148E-5</v>
      </c>
      <c r="J112" s="104">
        <f>AH72</f>
        <v>3.3068753057819528E-5</v>
      </c>
      <c r="K112" s="104" t="e">
        <f>AL72</f>
        <v>#DIV/0!</v>
      </c>
      <c r="N112" s="1">
        <v>59</v>
      </c>
      <c r="O112" s="41">
        <f t="shared" si="60"/>
        <v>1.6402637219523231E-2</v>
      </c>
      <c r="P112" s="41">
        <f t="shared" si="61"/>
        <v>0.53100257470762557</v>
      </c>
    </row>
    <row r="113" spans="1:11" x14ac:dyDescent="0.25">
      <c r="A113" s="94">
        <f>B73</f>
        <v>0.5</v>
      </c>
      <c r="B113" s="95" t="s">
        <v>84</v>
      </c>
      <c r="C113" s="96">
        <f>C73</f>
        <v>0</v>
      </c>
      <c r="D113" s="162">
        <f>G73</f>
        <v>0</v>
      </c>
      <c r="E113" s="60">
        <f>K73</f>
        <v>0</v>
      </c>
      <c r="F113" s="60">
        <f>O73</f>
        <v>3.2722020537144165</v>
      </c>
      <c r="G113" s="60">
        <f>S73</f>
        <v>3.2722020537144165</v>
      </c>
      <c r="H113" s="60">
        <f>W73</f>
        <v>2.8442350128874807</v>
      </c>
      <c r="I113" s="60">
        <f>AA73</f>
        <v>3.192518448945183</v>
      </c>
      <c r="J113" s="60">
        <f>AE73</f>
        <v>2.2787511003413834</v>
      </c>
      <c r="K113" s="60">
        <f>AI73</f>
        <v>0</v>
      </c>
    </row>
    <row r="114" spans="1:11" x14ac:dyDescent="0.25">
      <c r="A114" s="97"/>
      <c r="B114" s="59" t="s">
        <v>87</v>
      </c>
      <c r="C114" s="61" t="e">
        <f>F73</f>
        <v>#DIV/0!</v>
      </c>
      <c r="D114" s="163" t="e">
        <f>J73</f>
        <v>#DIV/0!</v>
      </c>
      <c r="E114" s="61" t="e">
        <f>N73</f>
        <v>#DIV/0!</v>
      </c>
      <c r="F114" s="61">
        <f>R73</f>
        <v>2.0477382697179757E-6</v>
      </c>
      <c r="G114" s="61">
        <f>V73</f>
        <v>4.3209156150012333E-6</v>
      </c>
      <c r="H114" s="61">
        <f>Z73</f>
        <v>1.966467375362628E-6</v>
      </c>
      <c r="I114" s="61">
        <f>AD73</f>
        <v>1.2659971293307011E-5</v>
      </c>
      <c r="J114" s="60">
        <f>AH73</f>
        <v>3.9468773329707136E-8</v>
      </c>
      <c r="K114" s="61" t="e">
        <f>AL73</f>
        <v>#DIV/0!</v>
      </c>
    </row>
    <row r="115" spans="1:11" x14ac:dyDescent="0.25">
      <c r="A115" s="87">
        <f>B74</f>
        <v>0.1</v>
      </c>
      <c r="B115" s="88" t="s">
        <v>84</v>
      </c>
      <c r="C115" s="89">
        <f>C74</f>
        <v>0</v>
      </c>
      <c r="D115" s="148">
        <f>G74</f>
        <v>0</v>
      </c>
      <c r="E115" s="90">
        <f>K74</f>
        <v>0</v>
      </c>
      <c r="F115" s="90">
        <f>O74</f>
        <v>16.36101026857208</v>
      </c>
      <c r="G115" s="90">
        <f>S74</f>
        <v>16.36101026857208</v>
      </c>
      <c r="H115" s="90">
        <f>W74</f>
        <v>14.2211750644374</v>
      </c>
      <c r="I115" s="90">
        <f>AA74</f>
        <v>15.962592244725913</v>
      </c>
      <c r="J115" s="90">
        <f>AE74</f>
        <v>11.393755501706917</v>
      </c>
      <c r="K115" s="90">
        <f>AI74</f>
        <v>0</v>
      </c>
    </row>
    <row r="116" spans="1:11" x14ac:dyDescent="0.25">
      <c r="A116" s="91"/>
      <c r="B116" s="92" t="s">
        <v>87</v>
      </c>
      <c r="C116" s="93" t="e">
        <f>F74</f>
        <v>#DIV/0!</v>
      </c>
      <c r="D116" s="164" t="e">
        <f>J74</f>
        <v>#DIV/0!</v>
      </c>
      <c r="E116" s="93" t="e">
        <f>N74</f>
        <v>#DIV/0!</v>
      </c>
      <c r="F116" s="93">
        <f>R74</f>
        <v>2.2411398941884645E-6</v>
      </c>
      <c r="G116" s="93">
        <f>V74</f>
        <v>4.9708886662090091E-6</v>
      </c>
      <c r="H116" s="93">
        <f>Z74</f>
        <v>1.2702950979616834E-5</v>
      </c>
      <c r="I116" s="93">
        <f>AD74</f>
        <v>2.3139399972219167E-5</v>
      </c>
      <c r="J116" s="93">
        <f>AH74</f>
        <v>3.9728026225063782E-6</v>
      </c>
      <c r="K116" s="93" t="e">
        <f>AL74</f>
        <v>#DIV/0!</v>
      </c>
    </row>
  </sheetData>
  <mergeCells count="15">
    <mergeCell ref="S54:V54"/>
    <mergeCell ref="W54:Z54"/>
    <mergeCell ref="AA54:AD54"/>
    <mergeCell ref="AE54:AH54"/>
    <mergeCell ref="AI54:AL54"/>
    <mergeCell ref="A1:J1"/>
    <mergeCell ref="L1:N1"/>
    <mergeCell ref="L8:M8"/>
    <mergeCell ref="AB15:AE15"/>
    <mergeCell ref="A30:J30"/>
    <mergeCell ref="A54:B54"/>
    <mergeCell ref="C54:F54"/>
    <mergeCell ref="G54:J54"/>
    <mergeCell ref="K54:N54"/>
    <mergeCell ref="O54:R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E76" zoomScaleNormal="100" workbookViewId="0">
      <selection activeCell="P105" sqref="P105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8.85546875" style="1"/>
    <col min="25" max="25" width="11" style="1" bestFit="1" customWidth="1"/>
    <col min="26" max="26" width="8.85546875" style="1"/>
    <col min="35" max="35" width="12" bestFit="1" customWidth="1"/>
    <col min="38" max="38" width="12" bestFit="1" customWidth="1"/>
  </cols>
  <sheetData>
    <row r="1" spans="1:39" x14ac:dyDescent="0.25">
      <c r="A1" s="212" t="s">
        <v>71</v>
      </c>
      <c r="B1" s="223"/>
      <c r="C1" s="223"/>
      <c r="D1" s="223"/>
      <c r="E1" s="223"/>
      <c r="F1" s="223"/>
      <c r="G1" s="223"/>
      <c r="H1" s="223"/>
      <c r="I1" s="223"/>
      <c r="J1" s="223"/>
      <c r="K1" s="25"/>
      <c r="L1" s="212" t="s">
        <v>60</v>
      </c>
      <c r="M1" s="223"/>
      <c r="N1" s="213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2" t="s">
        <v>38</v>
      </c>
      <c r="M8" s="213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2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4" t="s">
        <v>44</v>
      </c>
      <c r="AC15" s="225"/>
      <c r="AD15" s="225"/>
      <c r="AE15" s="226"/>
      <c r="AF15" s="31"/>
    </row>
    <row r="16" spans="1:39" x14ac:dyDescent="0.25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7">
        <f>B14</f>
        <v>9.9492000000000018E-3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25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7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>
        <v>27.019110550748799</v>
      </c>
      <c r="E25" s="70">
        <f t="shared" si="13"/>
        <v>0.16437490851936254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7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25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25">
      <c r="A30" s="227" t="s">
        <v>72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25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25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25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25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25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25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12" t="s">
        <v>74</v>
      </c>
      <c r="B54" s="213"/>
      <c r="C54" s="214" t="s">
        <v>88</v>
      </c>
      <c r="D54" s="215"/>
      <c r="E54" s="215"/>
      <c r="F54" s="216"/>
      <c r="G54" s="217" t="s">
        <v>89</v>
      </c>
      <c r="H54" s="218"/>
      <c r="I54" s="218"/>
      <c r="J54" s="219"/>
      <c r="K54" s="214" t="s">
        <v>90</v>
      </c>
      <c r="L54" s="215"/>
      <c r="M54" s="215"/>
      <c r="N54" s="216"/>
      <c r="O54" s="220" t="s">
        <v>91</v>
      </c>
      <c r="P54" s="221"/>
      <c r="Q54" s="221"/>
      <c r="R54" s="222"/>
      <c r="S54" s="214" t="s">
        <v>92</v>
      </c>
      <c r="T54" s="215"/>
      <c r="U54" s="215"/>
      <c r="V54" s="216"/>
      <c r="W54" s="220" t="s">
        <v>93</v>
      </c>
      <c r="X54" s="221"/>
      <c r="Y54" s="221"/>
      <c r="Z54" s="222"/>
      <c r="AA54" s="214" t="s">
        <v>94</v>
      </c>
      <c r="AB54" s="215"/>
      <c r="AC54" s="215"/>
      <c r="AD54" s="216"/>
      <c r="AE54" s="220" t="s">
        <v>95</v>
      </c>
      <c r="AF54" s="221"/>
      <c r="AG54" s="221"/>
      <c r="AH54" s="222"/>
      <c r="AI54" s="214" t="s">
        <v>96</v>
      </c>
      <c r="AJ54" s="215"/>
      <c r="AK54" s="215"/>
      <c r="AL54" s="216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9.2735408968203266E-3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25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2">
        <f t="shared" si="23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1.3040916886153586E-2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4"/>
        <v>0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25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2">
        <f t="shared" si="23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1.8547081793640653E-2</v>
      </c>
      <c r="AB58" s="61">
        <f t="shared" si="49"/>
        <v>0</v>
      </c>
      <c r="AC58" s="60">
        <f t="shared" si="50"/>
        <v>0.15837104072398189</v>
      </c>
      <c r="AD58" s="68">
        <f t="shared" si="34"/>
        <v>0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25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2">
        <f t="shared" si="23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2.6081833772307172E-2</v>
      </c>
      <c r="AB59" s="61">
        <f t="shared" si="49"/>
        <v>0</v>
      </c>
      <c r="AC59" s="60">
        <f t="shared" si="50"/>
        <v>0.19457013574660631</v>
      </c>
      <c r="AD59" s="68">
        <f t="shared" si="34"/>
        <v>0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25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2">
        <f t="shared" si="23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3.7094163587281306E-2</v>
      </c>
      <c r="AB60" s="61">
        <f t="shared" si="49"/>
        <v>0</v>
      </c>
      <c r="AC60" s="60">
        <f t="shared" si="50"/>
        <v>0.19457013574660631</v>
      </c>
      <c r="AD60" s="68">
        <f t="shared" si="34"/>
        <v>0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25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2">
        <f t="shared" si="23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5.2163667544614344E-2</v>
      </c>
      <c r="AB61" s="61">
        <f t="shared" si="49"/>
        <v>0</v>
      </c>
      <c r="AC61" s="60">
        <f t="shared" si="50"/>
        <v>0.12217194570135748</v>
      </c>
      <c r="AD61" s="68">
        <f t="shared" si="34"/>
        <v>0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25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2">
        <f t="shared" si="23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7.3860060240161896E-2</v>
      </c>
      <c r="AB62" s="61">
        <f t="shared" si="49"/>
        <v>0</v>
      </c>
      <c r="AC62" s="60">
        <f t="shared" si="50"/>
        <v>0.11312217194570137</v>
      </c>
      <c r="AD62" s="68">
        <f t="shared" si="34"/>
        <v>0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25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2">
        <f t="shared" si="23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0.10432733508922869</v>
      </c>
      <c r="AB63" s="61">
        <f t="shared" si="49"/>
        <v>0</v>
      </c>
      <c r="AC63" s="60">
        <f t="shared" si="50"/>
        <v>4.5248868778280549E-2</v>
      </c>
      <c r="AD63" s="68">
        <f t="shared" si="34"/>
        <v>0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25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2">
        <f t="shared" si="23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0.15174885103887806</v>
      </c>
      <c r="AB64" s="61">
        <f t="shared" si="49"/>
        <v>0</v>
      </c>
      <c r="AC64" s="60">
        <f t="shared" si="50"/>
        <v>6.7873303167420851E-3</v>
      </c>
      <c r="AD64" s="68">
        <f t="shared" si="34"/>
        <v>0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25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2">
        <f t="shared" si="23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0.20865467017845737</v>
      </c>
      <c r="AB65" s="61">
        <f t="shared" si="49"/>
        <v>0</v>
      </c>
      <c r="AC65" s="60">
        <f t="shared" si="50"/>
        <v>5.4298642533936597E-3</v>
      </c>
      <c r="AD65" s="68">
        <f t="shared" si="34"/>
        <v>0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25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2">
        <f t="shared" si="23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0.29807810025493908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4"/>
        <v>2.4644747514381158E-6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25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2">
        <f t="shared" si="23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0.41730934035691475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4"/>
        <v>2.0094038740742404E-6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25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2">
        <f t="shared" si="23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0.59615620050987816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4"/>
        <v>3.2334516625754346E-6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25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2">
        <f t="shared" si="23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0.8346186807138295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4"/>
        <v>9.3925278228156408E-6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25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2">
        <f t="shared" si="23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1.1923124010197563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4"/>
        <v>2.98573775641854E-5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25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2">
        <f t="shared" si="23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1.669237361427659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4"/>
        <v>1.9196196833706004E-6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25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2">
        <f t="shared" si="23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2.3846248020395127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4"/>
        <v>4.1782404574659934E-5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25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2">
        <f t="shared" si="23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3.338474722855318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4"/>
        <v>1.183888238100295E-5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25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2">
        <f t="shared" si="23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16.692373614276587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4"/>
        <v>2.1638645798739909E-5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1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6.8795260931916171E-3</v>
      </c>
      <c r="D79" s="155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9.2735408968203266E-3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1.0000000000000001E-5</v>
      </c>
      <c r="X79"/>
      <c r="Y79"/>
      <c r="Z79"/>
    </row>
    <row r="80" spans="1:38" x14ac:dyDescent="0.25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9.674333568550712E-3</v>
      </c>
      <c r="D81" s="155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1.3040916886153586E-2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1.3759052186383234E-2</v>
      </c>
      <c r="D83" s="155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1.8547081793640653E-2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1.9348667137101424E-2</v>
      </c>
      <c r="D85" s="155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2.6081833772307172E-2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2.7518104372766469E-2</v>
      </c>
      <c r="D87" s="155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3.7094163587281306E-2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4"/>
    </row>
    <row r="88" spans="1:26" x14ac:dyDescent="0.25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3.8697334274202848E-2</v>
      </c>
      <c r="D89" s="155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5.2163667544614344E-2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5.4792685697986329E-2</v>
      </c>
      <c r="D91" s="155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7.3860060240161896E-2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5.6</v>
      </c>
    </row>
    <row r="93" spans="1:26" x14ac:dyDescent="0.25">
      <c r="A93" s="74">
        <f>B63</f>
        <v>16</v>
      </c>
      <c r="B93" s="75" t="s">
        <v>84</v>
      </c>
      <c r="C93" s="76">
        <f>C63</f>
        <v>7.7394668548405696E-2</v>
      </c>
      <c r="D93" s="155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0.10432733508922869</v>
      </c>
      <c r="J93" s="77">
        <f>AE63</f>
        <v>9.3034093105270999E-2</v>
      </c>
      <c r="K93" s="77">
        <f>AI63</f>
        <v>7.5262786118469871E-2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4</v>
      </c>
    </row>
    <row r="94" spans="1:26" x14ac:dyDescent="0.25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2.8</v>
      </c>
    </row>
    <row r="95" spans="1:26" x14ac:dyDescent="0.25">
      <c r="A95" s="74">
        <f>B64</f>
        <v>11</v>
      </c>
      <c r="B95" s="75" t="s">
        <v>84</v>
      </c>
      <c r="C95" s="76">
        <f>C64</f>
        <v>0.11257406334313555</v>
      </c>
      <c r="D95" s="155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0.15174885103887806</v>
      </c>
      <c r="J95" s="77">
        <f>AE64</f>
        <v>0.13532231724403052</v>
      </c>
      <c r="K95" s="77">
        <f>AI64</f>
        <v>0.10947314344504708</v>
      </c>
      <c r="V95" s="193">
        <v>2</v>
      </c>
      <c r="W95" s="204">
        <v>9.0000000000000002E-6</v>
      </c>
      <c r="X95" s="205">
        <v>-2E-8</v>
      </c>
      <c r="Y95" s="197">
        <f t="shared" si="58"/>
        <v>1.1133333333333333</v>
      </c>
      <c r="Z95" s="127">
        <f t="shared" si="59"/>
        <v>2</v>
      </c>
    </row>
    <row r="96" spans="1:26" x14ac:dyDescent="0.25">
      <c r="A96" s="78"/>
      <c r="B96" s="79" t="s">
        <v>87</v>
      </c>
      <c r="C96" s="80">
        <f>F64</f>
        <v>8.4566986728614479E-6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2.0000000000000002E-5</v>
      </c>
      <c r="X96" s="207">
        <v>3.0000000000000001E-6</v>
      </c>
      <c r="Y96" s="197">
        <f>($W$79-X96)/W96</f>
        <v>0.35000000000000003</v>
      </c>
      <c r="Z96" s="127">
        <f t="shared" si="59"/>
        <v>1.4</v>
      </c>
    </row>
    <row r="97" spans="1:26" x14ac:dyDescent="0.25">
      <c r="A97" s="74">
        <f>B65</f>
        <v>8</v>
      </c>
      <c r="B97" s="75" t="s">
        <v>84</v>
      </c>
      <c r="C97" s="76">
        <f>C65</f>
        <v>0.15478933709681139</v>
      </c>
      <c r="D97" s="155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0.20865467017845737</v>
      </c>
      <c r="J97" s="77">
        <f>AE65</f>
        <v>0.186068186210542</v>
      </c>
      <c r="K97" s="77">
        <f>AI65</f>
        <v>0.15052557223693974</v>
      </c>
      <c r="V97" s="129">
        <v>1</v>
      </c>
      <c r="W97" s="133">
        <v>6.9999999999999997E-7</v>
      </c>
      <c r="X97" s="133">
        <v>-2E-8</v>
      </c>
      <c r="Y97" s="197">
        <f>($W$79-X97)/W97</f>
        <v>14.314285714285715</v>
      </c>
      <c r="Z97" s="127">
        <f>V97/$W$78</f>
        <v>1</v>
      </c>
    </row>
    <row r="98" spans="1:26" x14ac:dyDescent="0.25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1.9971633630813803E-6</v>
      </c>
      <c r="K98" s="80">
        <f>AL65</f>
        <v>0</v>
      </c>
      <c r="V98" s="130">
        <v>0.7</v>
      </c>
      <c r="W98" s="128">
        <f>0.000009</f>
        <v>9.0000000000000002E-6</v>
      </c>
      <c r="X98" s="208">
        <v>-9.9999999999999995E-7</v>
      </c>
      <c r="Y98" s="197">
        <f>($W$79-X98)/W98</f>
        <v>1.2222222222222223</v>
      </c>
      <c r="Z98" s="127">
        <f>V98/$W$78</f>
        <v>0.7</v>
      </c>
    </row>
    <row r="99" spans="1:26" x14ac:dyDescent="0.25">
      <c r="A99" s="74">
        <f>B66</f>
        <v>5.6</v>
      </c>
      <c r="B99" s="75" t="s">
        <v>84</v>
      </c>
      <c r="C99" s="76">
        <f>C66</f>
        <v>0.22112762442401629</v>
      </c>
      <c r="D99" s="155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0.29807810025493908</v>
      </c>
      <c r="J99" s="77">
        <f>AE66</f>
        <v>0.26581169458648857</v>
      </c>
      <c r="K99" s="77">
        <f>AI66</f>
        <v>0.21503653176705678</v>
      </c>
      <c r="V99" s="131">
        <v>0.5</v>
      </c>
      <c r="W99" s="209">
        <v>9.9999999999999995E-7</v>
      </c>
      <c r="X99" s="209">
        <v>-8.0000000000000002E-8</v>
      </c>
      <c r="Y99" s="197">
        <f>($W$79-X99)/W99</f>
        <v>10.08</v>
      </c>
      <c r="Z99" s="127">
        <f>V99/$W$78</f>
        <v>0.5</v>
      </c>
    </row>
    <row r="100" spans="1:26" x14ac:dyDescent="0.25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>
        <f>AD66</f>
        <v>2.4644747514381158E-6</v>
      </c>
      <c r="J100" s="80">
        <f>AH66</f>
        <v>3.1160560905908248E-6</v>
      </c>
      <c r="K100" s="80">
        <f>AL66</f>
        <v>4.4250813266616357E-6</v>
      </c>
      <c r="V100" s="132">
        <v>0.1</v>
      </c>
      <c r="W100" s="210">
        <v>4.9999999999999998E-7</v>
      </c>
      <c r="X100" s="210">
        <v>9.9999999999999995E-7</v>
      </c>
      <c r="Y100" s="197">
        <f>($W$79-X100)/W100</f>
        <v>18</v>
      </c>
      <c r="Z100" s="127">
        <f>V100/$W$78</f>
        <v>0.1</v>
      </c>
    </row>
    <row r="101" spans="1:26" x14ac:dyDescent="0.25">
      <c r="A101" s="174">
        <f>B67</f>
        <v>4</v>
      </c>
      <c r="B101" s="175" t="s">
        <v>84</v>
      </c>
      <c r="C101" s="176">
        <f>C67</f>
        <v>0.30957867419362278</v>
      </c>
      <c r="D101" s="177">
        <f>G67</f>
        <v>0</v>
      </c>
      <c r="E101" s="178">
        <f>K67</f>
        <v>0.23822846438549874</v>
      </c>
      <c r="F101" s="178">
        <f>O67</f>
        <v>0.42184560134441512</v>
      </c>
      <c r="G101" s="178">
        <f>S67</f>
        <v>0.42640638996593461</v>
      </c>
      <c r="H101" s="178">
        <f>W67</f>
        <v>0.39645594948645019</v>
      </c>
      <c r="I101" s="178">
        <f>AA67</f>
        <v>0.41730934035691475</v>
      </c>
      <c r="J101" s="178">
        <f>AE67</f>
        <v>0.37213637242108399</v>
      </c>
      <c r="K101" s="178">
        <f>AI67</f>
        <v>0.30105114447387948</v>
      </c>
    </row>
    <row r="102" spans="1:26" x14ac:dyDescent="0.25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3.4478507289048625E-6</v>
      </c>
      <c r="H102" s="181">
        <f>Z67</f>
        <v>0</v>
      </c>
      <c r="I102" s="181">
        <f>AD67</f>
        <v>2.0094038740742404E-6</v>
      </c>
      <c r="J102" s="181">
        <f>AH67</f>
        <v>6.2842469677681044E-6</v>
      </c>
      <c r="K102" s="181">
        <f>AL67</f>
        <v>1.1306207791917831E-5</v>
      </c>
    </row>
    <row r="103" spans="1:26" x14ac:dyDescent="0.25">
      <c r="A103" s="183">
        <f>B68</f>
        <v>2.8</v>
      </c>
      <c r="B103" s="184" t="s">
        <v>84</v>
      </c>
      <c r="C103" s="185">
        <f>C68</f>
        <v>0.44225524884803258</v>
      </c>
      <c r="D103" s="186">
        <f>G68</f>
        <v>0</v>
      </c>
      <c r="E103" s="187">
        <f>K68</f>
        <v>0.34032637769356966</v>
      </c>
      <c r="F103" s="187">
        <f>O68</f>
        <v>0.60263657334916454</v>
      </c>
      <c r="G103" s="187">
        <f>S68</f>
        <v>0.6091519856656209</v>
      </c>
      <c r="H103" s="187">
        <f>W68</f>
        <v>0.56636564212350027</v>
      </c>
      <c r="I103" s="187">
        <f>AA68</f>
        <v>0.59615620050987816</v>
      </c>
      <c r="J103" s="187">
        <f>AE68</f>
        <v>0.53162338917297713</v>
      </c>
      <c r="K103" s="187">
        <f>AI68</f>
        <v>0.43007306353411356</v>
      </c>
      <c r="N103" s="211" t="s">
        <v>110</v>
      </c>
      <c r="O103" s="1"/>
    </row>
    <row r="104" spans="1:26" x14ac:dyDescent="0.25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3.1710418507035042E-7</v>
      </c>
      <c r="F104" s="190">
        <f>R68</f>
        <v>4.5007630498156041E-6</v>
      </c>
      <c r="G104" s="190">
        <f>V68</f>
        <v>7.5018954124223111E-6</v>
      </c>
      <c r="H104" s="190">
        <f>Z68</f>
        <v>5.5089108944120354E-7</v>
      </c>
      <c r="I104" s="190">
        <f>AD68</f>
        <v>3.2334516625754346E-6</v>
      </c>
      <c r="J104" s="190">
        <f>AH68</f>
        <v>2.3701276055845272E-5</v>
      </c>
      <c r="K104" s="190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5">
        <f>B69</f>
        <v>2</v>
      </c>
      <c r="B105" s="166" t="s">
        <v>84</v>
      </c>
      <c r="C105" s="167">
        <f>C69</f>
        <v>0.61915734838724557</v>
      </c>
      <c r="D105" s="168">
        <f>G69</f>
        <v>0</v>
      </c>
      <c r="E105" s="169">
        <f>K69</f>
        <v>0.47645692877099749</v>
      </c>
      <c r="F105" s="169">
        <f>O69</f>
        <v>0.84369120268883024</v>
      </c>
      <c r="G105" s="169">
        <f>S69</f>
        <v>0.85281277993186921</v>
      </c>
      <c r="H105" s="169">
        <f>W69</f>
        <v>0.79291189897290038</v>
      </c>
      <c r="I105" s="169">
        <f>AA69</f>
        <v>0.8346186807138295</v>
      </c>
      <c r="J105" s="169">
        <f>AE69</f>
        <v>0.74427274484216799</v>
      </c>
      <c r="K105" s="169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29.425949486493163</v>
      </c>
      <c r="Q105">
        <v>24.95575235493418</v>
      </c>
    </row>
    <row r="106" spans="1:26" x14ac:dyDescent="0.25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2.0044116389632102E-6</v>
      </c>
      <c r="F106" s="171">
        <f>R69</f>
        <v>4.5741974266343184E-6</v>
      </c>
      <c r="G106" s="171">
        <f>V69</f>
        <v>1.5644643117746867E-5</v>
      </c>
      <c r="H106" s="171">
        <f>Z69</f>
        <v>6.21462043302095E-7</v>
      </c>
      <c r="I106" s="171">
        <f>AD69</f>
        <v>9.3925278228156408E-6</v>
      </c>
      <c r="J106" s="171">
        <f>AH69</f>
        <v>1.1710275140959129E-6</v>
      </c>
      <c r="K106" s="171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37.516189412064882</v>
      </c>
      <c r="Q106">
        <v>31.010299517052808</v>
      </c>
    </row>
    <row r="107" spans="1:26" x14ac:dyDescent="0.25">
      <c r="A107" s="120">
        <f>B70</f>
        <v>1.4</v>
      </c>
      <c r="B107" s="121" t="s">
        <v>84</v>
      </c>
      <c r="C107" s="122">
        <f>C70</f>
        <v>0.88451049769606516</v>
      </c>
      <c r="D107" s="157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1.1923124010197563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47.177172900000002</v>
      </c>
      <c r="Q107">
        <v>38.062554750000004</v>
      </c>
    </row>
    <row r="108" spans="1:26" x14ac:dyDescent="0.25">
      <c r="A108" s="120"/>
      <c r="B108" s="124" t="s">
        <v>87</v>
      </c>
      <c r="C108" s="125">
        <f>F70</f>
        <v>8.9112462265277194E-6</v>
      </c>
      <c r="D108" s="173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>
        <f>AD70</f>
        <v>2.98573775641854E-5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60.147855390513122</v>
      </c>
      <c r="Q108">
        <v>47.296960091381493</v>
      </c>
    </row>
    <row r="109" spans="1:26" x14ac:dyDescent="0.25">
      <c r="A109" s="81">
        <f>B71</f>
        <v>1</v>
      </c>
      <c r="B109" s="82" t="s">
        <v>84</v>
      </c>
      <c r="C109" s="83">
        <f>C71</f>
        <v>1.2383146967744911</v>
      </c>
      <c r="D109" s="158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1.669237361427659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75.636833532189314</v>
      </c>
      <c r="Q109">
        <v>58.05307143185783</v>
      </c>
    </row>
    <row r="110" spans="1:26" x14ac:dyDescent="0.25">
      <c r="A110" s="85"/>
      <c r="B110" s="86" t="s">
        <v>87</v>
      </c>
      <c r="C110" s="138">
        <f>F71</f>
        <v>3.9702738221239402E-7</v>
      </c>
      <c r="D110" s="159" t="e">
        <f>J71</f>
        <v>#DIV/0!</v>
      </c>
      <c r="E110" s="138">
        <f>N71</f>
        <v>3.8164187997568175E-7</v>
      </c>
      <c r="F110" s="138">
        <f>R71</f>
        <v>5.0062631827835725E-7</v>
      </c>
      <c r="G110" s="138">
        <f>V71</f>
        <v>1.3890899169448274E-6</v>
      </c>
      <c r="H110" s="138">
        <f>Z71</f>
        <v>1.6886026248754945E-7</v>
      </c>
      <c r="I110" s="138">
        <f>AD71</f>
        <v>1.9196196833706004E-6</v>
      </c>
      <c r="J110" s="138">
        <f>AH71</f>
        <v>1.7743201259763386E-6</v>
      </c>
      <c r="K110" s="138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141.16612226564374</v>
      </c>
      <c r="Q110">
        <v>101.43099068962043</v>
      </c>
    </row>
    <row r="111" spans="1:26" x14ac:dyDescent="0.25">
      <c r="A111" s="98">
        <f>B72</f>
        <v>0.7</v>
      </c>
      <c r="B111" s="99" t="s">
        <v>84</v>
      </c>
      <c r="C111" s="100">
        <f>C72</f>
        <v>1.7690209953921303</v>
      </c>
      <c r="D111" s="160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2.3846248020395127</v>
      </c>
      <c r="J111" s="101">
        <f>AE72</f>
        <v>2.1264935566919085</v>
      </c>
      <c r="K111" s="101">
        <f>AI72</f>
        <v>1.7202922541364543</v>
      </c>
    </row>
    <row r="112" spans="1:26" x14ac:dyDescent="0.25">
      <c r="A112" s="102"/>
      <c r="B112" s="103" t="s">
        <v>87</v>
      </c>
      <c r="C112" s="104">
        <f>F72</f>
        <v>6.4123819646710365E-6</v>
      </c>
      <c r="D112" s="161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>
        <f>AD72</f>
        <v>4.1782404574659934E-5</v>
      </c>
      <c r="J112" s="104">
        <f>AH72</f>
        <v>2.2144964880327705E-5</v>
      </c>
      <c r="K112" s="104">
        <f>AL72</f>
        <v>2.1385671409275137E-5</v>
      </c>
    </row>
    <row r="113" spans="1:11" x14ac:dyDescent="0.25">
      <c r="A113" s="94">
        <f>B73</f>
        <v>0.5</v>
      </c>
      <c r="B113" s="95" t="s">
        <v>84</v>
      </c>
      <c r="C113" s="96">
        <f>C73</f>
        <v>2.4766293935489823</v>
      </c>
      <c r="D113" s="162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3.338474722855318</v>
      </c>
      <c r="J113" s="60">
        <f>AE73</f>
        <v>2.977090979368672</v>
      </c>
      <c r="K113" s="60">
        <f>AI73</f>
        <v>2.4084091557910359</v>
      </c>
    </row>
    <row r="114" spans="1:11" x14ac:dyDescent="0.25">
      <c r="A114" s="97"/>
      <c r="B114" s="59" t="s">
        <v>87</v>
      </c>
      <c r="C114" s="61">
        <f>F73</f>
        <v>1.7715743737385892E-6</v>
      </c>
      <c r="D114" s="163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>
        <f>AD73</f>
        <v>1.183888238100295E-5</v>
      </c>
      <c r="J114" s="60">
        <f>AH73</f>
        <v>2.6430830268312849E-8</v>
      </c>
      <c r="K114" s="61">
        <f>AL73</f>
        <v>4.5281559825277573E-6</v>
      </c>
    </row>
    <row r="115" spans="1:11" x14ac:dyDescent="0.25">
      <c r="A115" s="87">
        <f>B74</f>
        <v>0.1</v>
      </c>
      <c r="B115" s="88" t="s">
        <v>84</v>
      </c>
      <c r="C115" s="89">
        <f>C74</f>
        <v>12.38314696774491</v>
      </c>
      <c r="D115" s="148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16.692373614276587</v>
      </c>
      <c r="J115" s="90">
        <f>AE74</f>
        <v>14.885454896843356</v>
      </c>
      <c r="K115" s="90">
        <f>AI74</f>
        <v>12.042045778955178</v>
      </c>
    </row>
    <row r="116" spans="1:11" x14ac:dyDescent="0.25">
      <c r="A116" s="91"/>
      <c r="B116" s="92" t="s">
        <v>87</v>
      </c>
      <c r="C116" s="93">
        <f>F74</f>
        <v>4.2483584496948035E-6</v>
      </c>
      <c r="D116" s="164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>
        <f>AD74</f>
        <v>2.1638645798739909E-5</v>
      </c>
      <c r="J116" s="93">
        <f>AH74</f>
        <v>2.6604442688858546E-6</v>
      </c>
      <c r="K116" s="93">
        <f>AL74</f>
        <v>6.6317165504044697E-6</v>
      </c>
    </row>
  </sheetData>
  <mergeCells count="15">
    <mergeCell ref="S54:V54"/>
    <mergeCell ref="W54:Z54"/>
    <mergeCell ref="AA54:AD54"/>
    <mergeCell ref="AE54:AH54"/>
    <mergeCell ref="AI54:AL54"/>
    <mergeCell ref="A54:B54"/>
    <mergeCell ref="C54:F54"/>
    <mergeCell ref="G54:J54"/>
    <mergeCell ref="K54:N54"/>
    <mergeCell ref="O54:R54"/>
    <mergeCell ref="AB15:AE15"/>
    <mergeCell ref="A1:J1"/>
    <mergeCell ref="L1:N1"/>
    <mergeCell ref="A30:J30"/>
    <mergeCell ref="L8:M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E53" sqref="AE53"/>
    </sheetView>
  </sheetViews>
  <sheetFormatPr defaultRowHeight="15" x14ac:dyDescent="0.25"/>
  <cols>
    <col min="1" max="1" width="8.85546875" style="1"/>
    <col min="26" max="26" width="13.42578125" style="1" bestFit="1" customWidth="1"/>
    <col min="31" max="31" width="12.5703125" customWidth="1"/>
  </cols>
  <sheetData>
    <row r="1" spans="1:33" x14ac:dyDescent="0.25">
      <c r="A1" s="17" t="s">
        <v>34</v>
      </c>
    </row>
    <row r="2" spans="1:33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25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25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25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25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25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25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25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25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25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25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25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25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25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25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25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25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25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25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25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25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25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25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25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25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25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25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25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25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25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25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25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25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25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25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25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25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25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25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25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25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25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25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25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25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25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25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25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25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25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25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25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25">
      <c r="A55" s="18" t="s">
        <v>37</v>
      </c>
    </row>
    <row r="56" spans="1:33" x14ac:dyDescent="0.25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25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25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25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25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25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25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25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25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25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25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25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25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25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25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25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25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25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25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25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25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25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25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25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25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25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25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25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25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25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25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25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25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25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25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25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25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25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25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25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25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25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25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25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25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25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25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25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25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25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25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25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(Q rating curve)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2024-12-05T04:13:15Z</dcterms:modified>
</cp:coreProperties>
</file>