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"/>
    </mc:Choice>
  </mc:AlternateContent>
  <xr:revisionPtr revIDLastSave="0" documentId="13_ncr:1_{F042420A-4B33-4847-AB08-00C7663EFD46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H10" i="1"/>
  <c r="H7" i="1"/>
  <c r="G7" i="1"/>
  <c r="H6" i="1"/>
  <c r="G6" i="1"/>
  <c r="H3" i="1"/>
  <c r="G3" i="1"/>
  <c r="H4" i="1"/>
  <c r="G4" i="1"/>
  <c r="H9" i="1"/>
  <c r="G9" i="1"/>
  <c r="G5" i="1"/>
  <c r="H8" i="1"/>
  <c r="G8" i="1"/>
  <c r="H2" i="1"/>
  <c r="G2" i="1"/>
  <c r="F8" i="1"/>
  <c r="E8" i="1"/>
  <c r="E5" i="1"/>
  <c r="E4" i="1"/>
  <c r="F4" i="1"/>
</calcChain>
</file>

<file path=xl/sharedStrings.xml><?xml version="1.0" encoding="utf-8"?>
<sst xmlns="http://schemas.openxmlformats.org/spreadsheetml/2006/main" count="59" uniqueCount="50">
  <si>
    <t>Article Name</t>
  </si>
  <si>
    <t>Citation</t>
  </si>
  <si>
    <t xml:space="preserve">DOI </t>
  </si>
  <si>
    <t xml:space="preserve">min VHF </t>
  </si>
  <si>
    <t>VHF units</t>
  </si>
  <si>
    <t xml:space="preserve">max VHF </t>
  </si>
  <si>
    <t>m/s</t>
  </si>
  <si>
    <t xml:space="preserve"> https://doi.org/10.1002/hyp.70107</t>
  </si>
  <si>
    <t>Frye, et al., 2025</t>
  </si>
  <si>
    <t>Morphology-Induced Thermal Refuge in a Gravel-Bed River</t>
  </si>
  <si>
    <t>m3/s</t>
  </si>
  <si>
    <t>Fluvial pools as reach-scale thermal regulators</t>
  </si>
  <si>
    <t>Tranmer, et al., 2025</t>
  </si>
  <si>
    <t>https://doi.org/10.1016/j.scitotenv.2024.177890</t>
  </si>
  <si>
    <t>From</t>
  </si>
  <si>
    <t>Table</t>
  </si>
  <si>
    <t>Figure</t>
  </si>
  <si>
    <t>cm/s</t>
  </si>
  <si>
    <t>Multi-scale streambed topographic and discharge effects on hyporheic exchange at the stream network scale in confined streams</t>
  </si>
  <si>
    <t>Marzadri, et al., 2014</t>
  </si>
  <si>
    <t>http://dx.doi.org/10.1016/j.jhydrol.2014.09.076</t>
  </si>
  <si>
    <t>Effects of habitat quality and ambient hyporheicﬂows on salmon spawning site selection</t>
  </si>
  <si>
    <t>Benjankar, et al., 2016</t>
  </si>
  <si>
    <t xml:space="preserve"> https://doi.org/10.1002/2015JG003079</t>
  </si>
  <si>
    <t>-</t>
  </si>
  <si>
    <t>Text</t>
  </si>
  <si>
    <t>L/s</t>
  </si>
  <si>
    <t>Burkholder, et al., 2008</t>
  </si>
  <si>
    <t>Inﬂuence of hyporheic ﬂow and geomorphology ontemperature of a large, gravel-bed river, Clackamas River,Oregon, USA</t>
  </si>
  <si>
    <t>cm3/s</t>
  </si>
  <si>
    <t>Table (Reach Scale)</t>
  </si>
  <si>
    <t>Dudunake, et al., 2020</t>
  </si>
  <si>
    <t xml:space="preserve"> https://doi.org/10.1029/2020WR027719</t>
  </si>
  <si>
    <t xml:space="preserve"> https://doi.org/10.1002/hyp.6984</t>
  </si>
  <si>
    <t>Local and Reach‐Scale Hyporheic Flow Response From
Boulder‐Induced Geomorphic Changes</t>
  </si>
  <si>
    <t>A large flood resets riverine morphology, improves connectivity and enhances habitats of a regulated river</t>
  </si>
  <si>
    <t>Aramburú-Paucar, et al., 2024</t>
  </si>
  <si>
    <t>Gariglio, et al., 2013</t>
  </si>
  <si>
    <t>cm/day</t>
  </si>
  <si>
    <t>Spatiotemporal variability of hyporheic exchange through a pool-riffle-pool sequence</t>
  </si>
  <si>
    <t xml:space="preserve"> https://doi.org/10.1002/wrcr.20419</t>
  </si>
  <si>
    <t>https://doi.org/10.1016/j.scitotenv.2024.170717</t>
  </si>
  <si>
    <t>min VHF in m/day</t>
  </si>
  <si>
    <t>max VHF in m/day</t>
  </si>
  <si>
    <t xml:space="preserve">Note: </t>
  </si>
  <si>
    <t>Hyporheic/Darcinian Flux</t>
  </si>
  <si>
    <t>Hyporheic Discharge</t>
  </si>
  <si>
    <t xml:space="preserve">* When coverting to flux, I am assuming a unit (1m) streambed area </t>
  </si>
  <si>
    <t>*</t>
  </si>
  <si>
    <t>RANGE OF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</si>
</sst>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scitotenv.2024.170717" TargetMode="External"/><Relationship Id="rId1" Type="http://schemas.openxmlformats.org/officeDocument/2006/relationships/hyperlink" Target="https://doi.org/10.1016/j.scitotenv.2024.177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L10" sqref="L10"/>
    </sheetView>
  </sheetViews>
  <sheetFormatPr defaultRowHeight="15" x14ac:dyDescent="0.25"/>
  <cols>
    <col min="1" max="1" width="27.5703125" customWidth="1"/>
    <col min="2" max="2" width="16.85546875" customWidth="1"/>
    <col min="3" max="3" width="15.28515625" customWidth="1"/>
    <col min="4" max="4" width="15.85546875" customWidth="1"/>
    <col min="5" max="5" width="17.42578125" customWidth="1"/>
    <col min="6" max="6" width="16.28515625" customWidth="1"/>
    <col min="7" max="7" width="21.140625" customWidth="1"/>
    <col min="8" max="8" width="18.42578125" customWidth="1"/>
    <col min="9" max="9" width="21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8" t="s">
        <v>42</v>
      </c>
      <c r="H1" s="9" t="s">
        <v>43</v>
      </c>
      <c r="I1" s="1" t="s">
        <v>14</v>
      </c>
    </row>
    <row r="2" spans="1:10" x14ac:dyDescent="0.25">
      <c r="A2" s="2" t="s">
        <v>9</v>
      </c>
      <c r="B2" s="2" t="s">
        <v>8</v>
      </c>
      <c r="C2" s="2" t="s">
        <v>7</v>
      </c>
      <c r="D2" s="4" t="s">
        <v>6</v>
      </c>
      <c r="E2" s="4">
        <v>-4.4000000000000002E-6</v>
      </c>
      <c r="F2" s="4">
        <v>2.1999999999999999E-5</v>
      </c>
      <c r="G2" s="10">
        <f>E2*86400</f>
        <v>-0.38016</v>
      </c>
      <c r="H2" s="11">
        <f>F2*86400</f>
        <v>1.9008</v>
      </c>
      <c r="I2" s="4" t="s">
        <v>15</v>
      </c>
    </row>
    <row r="3" spans="1:10" x14ac:dyDescent="0.25">
      <c r="A3" s="2" t="s">
        <v>11</v>
      </c>
      <c r="B3" s="2" t="s">
        <v>12</v>
      </c>
      <c r="C3" s="3" t="s">
        <v>13</v>
      </c>
      <c r="D3" s="7" t="s">
        <v>10</v>
      </c>
      <c r="E3" s="7">
        <v>1E-4</v>
      </c>
      <c r="F3" s="7">
        <v>1.1000000000000001E-3</v>
      </c>
      <c r="G3" s="12">
        <f>E3*86400/1</f>
        <v>8.64</v>
      </c>
      <c r="H3" s="13">
        <f>F3*86400/10</f>
        <v>9.5040000000000013</v>
      </c>
      <c r="I3" s="7" t="s">
        <v>16</v>
      </c>
      <c r="J3" t="s">
        <v>48</v>
      </c>
    </row>
    <row r="4" spans="1:10" x14ac:dyDescent="0.25">
      <c r="A4" s="2" t="s">
        <v>18</v>
      </c>
      <c r="B4" s="2" t="s">
        <v>19</v>
      </c>
      <c r="C4" s="2" t="s">
        <v>20</v>
      </c>
      <c r="D4" s="4" t="s">
        <v>17</v>
      </c>
      <c r="E4" s="4">
        <f>1*10^-3</f>
        <v>1E-3</v>
      </c>
      <c r="F4" s="4">
        <f>6.5*10^-3</f>
        <v>6.5000000000000006E-3</v>
      </c>
      <c r="G4" s="14">
        <f>E4*864</f>
        <v>0.86399999999999999</v>
      </c>
      <c r="H4" s="15">
        <f>F4*864</f>
        <v>5.6160000000000005</v>
      </c>
      <c r="I4" s="4" t="s">
        <v>16</v>
      </c>
    </row>
    <row r="5" spans="1:10" x14ac:dyDescent="0.25">
      <c r="A5" s="2" t="s">
        <v>21</v>
      </c>
      <c r="B5" s="2" t="s">
        <v>22</v>
      </c>
      <c r="C5" s="2" t="s">
        <v>23</v>
      </c>
      <c r="D5" s="4" t="s">
        <v>6</v>
      </c>
      <c r="E5" s="4">
        <f>5*10^-5</f>
        <v>5.0000000000000002E-5</v>
      </c>
      <c r="F5" s="4" t="s">
        <v>24</v>
      </c>
      <c r="G5" s="10">
        <f>E5*86400</f>
        <v>4.32</v>
      </c>
      <c r="H5" s="15" t="s">
        <v>24</v>
      </c>
      <c r="I5" s="4" t="s">
        <v>25</v>
      </c>
    </row>
    <row r="6" spans="1:10" x14ac:dyDescent="0.25">
      <c r="A6" s="2" t="s">
        <v>28</v>
      </c>
      <c r="B6" s="2" t="s">
        <v>27</v>
      </c>
      <c r="C6" s="2" t="s">
        <v>33</v>
      </c>
      <c r="D6" s="7" t="s">
        <v>26</v>
      </c>
      <c r="E6" s="7">
        <v>0.01</v>
      </c>
      <c r="F6" s="7">
        <v>50</v>
      </c>
      <c r="G6" s="12">
        <f>E6*0.001*86400</f>
        <v>0.8640000000000001</v>
      </c>
      <c r="H6" s="13">
        <f>F6*0.001*86400</f>
        <v>4320</v>
      </c>
      <c r="I6" s="7" t="s">
        <v>16</v>
      </c>
      <c r="J6" t="s">
        <v>48</v>
      </c>
    </row>
    <row r="7" spans="1:10" x14ac:dyDescent="0.25">
      <c r="A7" s="2" t="s">
        <v>34</v>
      </c>
      <c r="B7" s="2" t="s">
        <v>31</v>
      </c>
      <c r="C7" s="3" t="s">
        <v>32</v>
      </c>
      <c r="D7" s="7" t="s">
        <v>29</v>
      </c>
      <c r="E7" s="7">
        <v>31.2</v>
      </c>
      <c r="F7" s="7">
        <v>52.7</v>
      </c>
      <c r="G7" s="16">
        <f>E7*10^-6*86400</f>
        <v>2.6956799999999999</v>
      </c>
      <c r="H7" s="17">
        <f>F7*10^-6*86400</f>
        <v>4.55328</v>
      </c>
      <c r="I7" s="7" t="s">
        <v>30</v>
      </c>
      <c r="J7" t="s">
        <v>48</v>
      </c>
    </row>
    <row r="8" spans="1:10" x14ac:dyDescent="0.25">
      <c r="A8" s="2" t="s">
        <v>35</v>
      </c>
      <c r="B8" s="2" t="s">
        <v>36</v>
      </c>
      <c r="C8" s="3" t="s">
        <v>41</v>
      </c>
      <c r="D8" s="4" t="s">
        <v>6</v>
      </c>
      <c r="E8" s="4">
        <f>-7*10^-5</f>
        <v>-7.0000000000000007E-5</v>
      </c>
      <c r="F8" s="4">
        <f>-1*10^-5</f>
        <v>-1.0000000000000001E-5</v>
      </c>
      <c r="G8" s="10">
        <f>E8*86400</f>
        <v>-6.0480000000000009</v>
      </c>
      <c r="H8" s="11">
        <f>F8*86400</f>
        <v>-0.8640000000000001</v>
      </c>
      <c r="I8" s="4" t="s">
        <v>16</v>
      </c>
    </row>
    <row r="9" spans="1:10" x14ac:dyDescent="0.25">
      <c r="A9" s="2" t="s">
        <v>39</v>
      </c>
      <c r="B9" s="2" t="s">
        <v>37</v>
      </c>
      <c r="C9" s="2" t="s">
        <v>40</v>
      </c>
      <c r="D9" s="4" t="s">
        <v>38</v>
      </c>
      <c r="E9" s="4">
        <v>-17.600000000000001</v>
      </c>
      <c r="F9" s="4">
        <v>64</v>
      </c>
      <c r="G9" s="18">
        <f>E9*0.01</f>
        <v>-0.17600000000000002</v>
      </c>
      <c r="H9" s="19">
        <f>F9*0.01</f>
        <v>0.64</v>
      </c>
      <c r="I9" s="4" t="s">
        <v>15</v>
      </c>
    </row>
    <row r="10" spans="1:10" x14ac:dyDescent="0.25">
      <c r="F10" t="s">
        <v>49</v>
      </c>
      <c r="G10" s="20">
        <f>MIN(G2,G4:G5,G8:G9)</f>
        <v>-6.0480000000000009</v>
      </c>
      <c r="H10" s="20">
        <f>MAX(H2,H4,H8:H9)</f>
        <v>5.6160000000000005</v>
      </c>
    </row>
    <row r="11" spans="1:10" x14ac:dyDescent="0.25">
      <c r="B11" s="2" t="s">
        <v>44</v>
      </c>
      <c r="C11" s="5" t="s">
        <v>45</v>
      </c>
    </row>
    <row r="12" spans="1:10" x14ac:dyDescent="0.25">
      <c r="C12" s="6" t="s">
        <v>46</v>
      </c>
      <c r="E12" t="s">
        <v>47</v>
      </c>
    </row>
    <row r="17" spans="2:4" x14ac:dyDescent="0.25">
      <c r="B17" s="2"/>
      <c r="C17" s="20"/>
      <c r="D17" s="20"/>
    </row>
  </sheetData>
  <hyperlinks>
    <hyperlink ref="C3" r:id="rId1" xr:uid="{66464E5A-4D41-43F9-9E90-F1CBBAE0C4B3}"/>
    <hyperlink ref="C8" r:id="rId2" xr:uid="{17FBBEC2-79D0-4BCC-B5E5-C1FCE8ED98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2025-10-18T01:39:38Z</dcterms:modified>
</cp:coreProperties>
</file>