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defaultThemeVersion="124226"/>
  <xr:revisionPtr revIDLastSave="5" documentId="8_{81FDA58D-D1EA-4BB3-AE1C-951D1F5AD6B8}" xr6:coauthVersionLast="47" xr6:coauthVersionMax="47" xr10:uidLastSave="{FAD9DB31-3BC2-4B60-AC90-8CE9ED9A6179}"/>
  <bookViews>
    <workbookView xWindow="-120" yWindow="-120" windowWidth="29040" windowHeight="15720" activeTab="3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Curva viento" sheetId="10" r:id="rId5"/>
    <sheet name="Prod" sheetId="3" r:id="rId6"/>
    <sheet name="Reserva" sheetId="6" r:id="rId7"/>
    <sheet name="Flujos" sheetId="8" r:id="rId8"/>
    <sheet name="Commitment" sheetId="4" r:id="rId9"/>
    <sheet name="cmg" sheetId="12" r:id="rId10"/>
  </sheets>
  <externalReferences>
    <externalReference r:id="rId11"/>
  </externalReferences>
  <definedNames>
    <definedName name="capa">Gen!$F$3:$F$8</definedName>
    <definedName name="cenc">Gen!$E$3:$E$8</definedName>
    <definedName name="cv">Gen!$D$3:$D$8</definedName>
    <definedName name="dem">dem!$B$3:$B$27</definedName>
    <definedName name="Fij">Flujos!$E$3:$AB$3</definedName>
    <definedName name="Pmax">Gen!$G$3:$G$8</definedName>
    <definedName name="Pmin">Gen!$H$3:$H$8</definedName>
    <definedName name="Prob">ERV!$K$3:$K$8</definedName>
    <definedName name="Psol1" localSheetId="6">Reserva!$C$3:$Z$3</definedName>
    <definedName name="Psol1">Prod!$C$3:$Z$3</definedName>
    <definedName name="Pw">ERV!$J$5:$J$29</definedName>
    <definedName name="R_do">Gen!$L$3:$L$8</definedName>
    <definedName name="R_up">Gen!$K$3:$K$8</definedName>
    <definedName name="Rsol">Reserva!$C$3:$Z$3</definedName>
    <definedName name="t_do">Gen!$J$3:$J$8</definedName>
    <definedName name="t_up">Gen!$I$3:$I$8</definedName>
    <definedName name="Tmax">Lineas!$E$3:$E$6</definedName>
    <definedName name="X">Commitment!$C$3:$Z$3</definedName>
    <definedName name="Xij">Lineas!$D$3:$D$6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<sst xmlns="http://schemas.openxmlformats.org/spreadsheetml/2006/main" uniqueCount="96">
  <si>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</si>
  <si>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</si>
  <si>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</si>
  <si>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</si>
  <si>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</si>
  <si>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</si>
  <si>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</si>
  <si>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</si>
  <si>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</si>
  <si>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</si>
  <si>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</si>
  <si>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</si>
  <si>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</si>
  <si>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</si>
  <si>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</si>
  <si>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</si>
  <si>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>Xc</t>
  </si>
  <si>
    <t>Xg</t>
  </si>
  <si>
    <t>Xo</t>
  </si>
  <si>
    <t xml:space="preserve">Predespacho </t>
  </si>
  <si>
    <t>Resultados</t>
  </si>
  <si>
    <t>Demanda del día</t>
  </si>
  <si>
    <t>Rc</t>
  </si>
  <si>
    <t>Rg</t>
  </si>
  <si>
    <t>Ro</t>
  </si>
  <si>
    <t>Barra conexión</t>
  </si>
  <si>
    <t>Pw</t>
  </si>
  <si>
    <t xml:space="preserve">Desde </t>
  </si>
  <si>
    <t>Hasta</t>
  </si>
  <si>
    <t>Xij</t>
  </si>
  <si>
    <t>Datos de líneas</t>
  </si>
  <si>
    <t>Pf</t>
  </si>
  <si>
    <t>Rf</t>
  </si>
  <si>
    <t>Rw</t>
  </si>
  <si>
    <t>Xw</t>
  </si>
  <si>
    <t>Xf</t>
  </si>
  <si>
    <t>Nombre</t>
  </si>
  <si>
    <t>F12</t>
  </si>
  <si>
    <t>F13</t>
  </si>
  <si>
    <t>F23</t>
  </si>
  <si>
    <t>Flujos por las lineas</t>
  </si>
  <si>
    <t>Parque equivalente</t>
  </si>
  <si>
    <t>hora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</si>
  <si>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</si>
  <si>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</si>
  <si>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</si>
  <si>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</si>
  <si>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</si>
  <si>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</si>
  <si>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</si>
  <si>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</si>
  <si>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</si>
  <si>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</si>
  <si>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</si>
  <si>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Potencia nominal turbina</t>
  </si>
  <si>
    <t>kW</t>
  </si>
  <si>
    <t>Capacidad instalada</t>
  </si>
  <si>
    <t>MW</t>
  </si>
  <si>
    <t>Pwind1 [kW]</t>
  </si>
  <si>
    <t>Pwind2[kW]</t>
  </si>
  <si>
    <t>Pwind3[kW]</t>
  </si>
  <si>
    <t>Pwind4[kW]</t>
  </si>
  <si>
    <t>Pwind5[kW]</t>
  </si>
  <si>
    <t>Pwind1 [pu]</t>
  </si>
  <si>
    <t>Pwind2[pu]</t>
  </si>
  <si>
    <t>Pwind3[pu]</t>
  </si>
  <si>
    <t>Pwind4[pu]</t>
  </si>
  <si>
    <t>Pwind5[pu]</t>
  </si>
  <si>
    <t>PW parque1 [MW]</t>
  </si>
  <si>
    <t>PW parque 2 [MW]</t>
  </si>
  <si>
    <t>PW parque3 [MW]</t>
  </si>
  <si>
    <t>PW parque4 [MW]</t>
  </si>
  <si>
    <t>PW parque5 [MW]</t>
  </si>
  <si>
    <t>Probabilidades</t>
  </si>
  <si>
    <t>Pw1</t>
  </si>
  <si>
    <t>Pw2</t>
  </si>
  <si>
    <t>Pw3</t>
  </si>
  <si>
    <t>Pw4</t>
  </si>
  <si>
    <t>Pw5</t>
  </si>
  <si>
    <t>PwE</t>
  </si>
  <si>
    <t>Tx max [MW]</t>
  </si>
  <si>
    <t>B1</t>
  </si>
  <si>
    <t>B2</t>
  </si>
  <si>
    <t>B3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</si>
  <si>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</si>
  <si>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</si>
  <si>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</si>
  <si>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</si>
  <si>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</si>
  <si>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</si>
  <si>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</si>
  <si>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</si>
  <si>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</si>
  <si>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</si>
  <si>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Fico</t>
  </si>
  <si>
    <t>Costos marginales por 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</si>
</sst>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
</file>

<file path=xl/charts/_rels/chart1.xml.rels><?xml version="1.0" encoding="UTF-8" standalone="yes"?>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
</file>

<file path=xl/charts/_rels/chart2.xml.rels><?xml version="1.0" encoding="UTF-8" standalone="yes"?>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ERV!$D$5</c:f>
              <c:strCache>
                <c:ptCount val="1"/>
                <c:pt idx="0">
                  <c:v>Pw1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ERV!$D$6:$D$29</c:f>
              <c:numCache>
                <c:formatCode>General</c:formatCode>
                <c:ptCount val="24"/>
                <c:pt idx="0">
                  <c:v>234.74304000000001</c:v>
                </c:pt>
                <c:pt idx="1">
                  <c:v>124.67279999999977</c:v>
                </c:pt>
                <c:pt idx="2">
                  <c:v>226.61520000000024</c:v>
                </c:pt>
                <c:pt idx="3">
                  <c:v>1175.8321119999925</c:v>
                </c:pt>
                <c:pt idx="4">
                  <c:v>508.59614400000021</c:v>
                </c:pt>
                <c:pt idx="5">
                  <c:v>726.23857599999928</c:v>
                </c:pt>
                <c:pt idx="6">
                  <c:v>1687.3476199999991</c:v>
                </c:pt>
                <c:pt idx="7">
                  <c:v>1709.7278800000008</c:v>
                </c:pt>
                <c:pt idx="8">
                  <c:v>1722</c:v>
                </c:pt>
                <c:pt idx="9">
                  <c:v>1722</c:v>
                </c:pt>
                <c:pt idx="10">
                  <c:v>1722</c:v>
                </c:pt>
                <c:pt idx="11">
                  <c:v>1722</c:v>
                </c:pt>
                <c:pt idx="12">
                  <c:v>1722</c:v>
                </c:pt>
                <c:pt idx="13">
                  <c:v>1722</c:v>
                </c:pt>
                <c:pt idx="14">
                  <c:v>1714.3084000000006</c:v>
                </c:pt>
                <c:pt idx="15">
                  <c:v>878.73889599999916</c:v>
                </c:pt>
                <c:pt idx="16">
                  <c:v>420.48484800000017</c:v>
                </c:pt>
                <c:pt idx="17">
                  <c:v>112.27439999999967</c:v>
                </c:pt>
                <c:pt idx="18">
                  <c:v>898.31918400000006</c:v>
                </c:pt>
                <c:pt idx="19">
                  <c:v>1722</c:v>
                </c:pt>
                <c:pt idx="20">
                  <c:v>1722</c:v>
                </c:pt>
                <c:pt idx="21">
                  <c:v>1722</c:v>
                </c:pt>
                <c:pt idx="22">
                  <c:v>1722</c:v>
                </c:pt>
                <c:pt idx="23">
                  <c:v>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9-4560-9532-11F4CD95FDA3}"/>
            </c:ext>
          </c:extLst>
        </c:ser>
        <c:ser>
          <c:idx val="1"/>
          <c:order val="1"/>
          <c:tx>
            <c:strRef>
              <c:f>ERV!$E$5</c:f>
              <c:strCache>
                <c:ptCount val="1"/>
                <c:pt idx="0">
                  <c:v>Pw2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ERV!$E$6:$E$29</c:f>
              <c:numCache>
                <c:formatCode>General</c:formatCode>
                <c:ptCount val="24"/>
                <c:pt idx="0">
                  <c:v>1722</c:v>
                </c:pt>
                <c:pt idx="1">
                  <c:v>1722</c:v>
                </c:pt>
                <c:pt idx="2">
                  <c:v>1722</c:v>
                </c:pt>
                <c:pt idx="3">
                  <c:v>1722</c:v>
                </c:pt>
                <c:pt idx="4">
                  <c:v>1688.1913999999992</c:v>
                </c:pt>
                <c:pt idx="5">
                  <c:v>1675.69542</c:v>
                </c:pt>
                <c:pt idx="6">
                  <c:v>1361.8448480000075</c:v>
                </c:pt>
                <c:pt idx="7">
                  <c:v>1236.4556960000075</c:v>
                </c:pt>
                <c:pt idx="8">
                  <c:v>1402.8881439999923</c:v>
                </c:pt>
                <c:pt idx="9">
                  <c:v>560.93576000000076</c:v>
                </c:pt>
                <c:pt idx="10">
                  <c:v>499.93563200000108</c:v>
                </c:pt>
                <c:pt idx="11">
                  <c:v>447.97256000000073</c:v>
                </c:pt>
                <c:pt idx="12">
                  <c:v>430.65153600000014</c:v>
                </c:pt>
                <c:pt idx="13">
                  <c:v>359.48759000000035</c:v>
                </c:pt>
                <c:pt idx="14">
                  <c:v>439.6885920000002</c:v>
                </c:pt>
                <c:pt idx="15">
                  <c:v>945.38718399999948</c:v>
                </c:pt>
                <c:pt idx="16">
                  <c:v>310.38762999999938</c:v>
                </c:pt>
                <c:pt idx="17">
                  <c:v>473.9540960000009</c:v>
                </c:pt>
                <c:pt idx="18">
                  <c:v>444.20712000000003</c:v>
                </c:pt>
                <c:pt idx="19">
                  <c:v>1136.6715360000001</c:v>
                </c:pt>
                <c:pt idx="20">
                  <c:v>523.28136000000018</c:v>
                </c:pt>
                <c:pt idx="21">
                  <c:v>218.48735999999971</c:v>
                </c:pt>
                <c:pt idx="22">
                  <c:v>651.30632000000082</c:v>
                </c:pt>
                <c:pt idx="23">
                  <c:v>525.91716800000074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9-4560-9532-11F4CD95FDA3}"/>
            </c:ext>
          </c:extLst>
        </c:ser>
        <c:ser>
          <c:idx val="2"/>
          <c:order val="2"/>
          <c:tx>
            <c:strRef>
              <c:f>ERV!$F$5</c:f>
              <c:strCache>
                <c:ptCount val="1"/>
                <c:pt idx="0">
                  <c:v>Pw3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ERV!$F$6:$F$29</c:f>
              <c:numCache>
                <c:formatCode>General</c:formatCode>
                <c:ptCount val="24"/>
                <c:pt idx="0">
                  <c:v>654.69521600000064</c:v>
                </c:pt>
                <c:pt idx="1">
                  <c:v>415.96632000000011</c:v>
                </c:pt>
                <c:pt idx="2">
                  <c:v>1447.320336</c:v>
                </c:pt>
                <c:pt idx="3">
                  <c:v>1459.7462879999998</c:v>
                </c:pt>
                <c:pt idx="4">
                  <c:v>576.37406399999998</c:v>
                </c:pt>
                <c:pt idx="5">
                  <c:v>363.92748000000006</c:v>
                </c:pt>
                <c:pt idx="6">
                  <c:v>248.22917000000055</c:v>
                </c:pt>
                <c:pt idx="7">
                  <c:v>133.76495999999972</c:v>
                </c:pt>
                <c:pt idx="8">
                  <c:v>138.86207999999999</c:v>
                </c:pt>
                <c:pt idx="9">
                  <c:v>402.05829999999946</c:v>
                </c:pt>
                <c:pt idx="10">
                  <c:v>154.42895999999973</c:v>
                </c:pt>
                <c:pt idx="11">
                  <c:v>234.74304000000001</c:v>
                </c:pt>
                <c:pt idx="12">
                  <c:v>542.86164800000074</c:v>
                </c:pt>
                <c:pt idx="13">
                  <c:v>158.56175999999977</c:v>
                </c:pt>
                <c:pt idx="14">
                  <c:v>204.98688000000004</c:v>
                </c:pt>
                <c:pt idx="15">
                  <c:v>114.89183999999996</c:v>
                </c:pt>
                <c:pt idx="16">
                  <c:v>359.48759000000035</c:v>
                </c:pt>
                <c:pt idx="17">
                  <c:v>301.76901999999944</c:v>
                </c:pt>
                <c:pt idx="18">
                  <c:v>160.07712000000026</c:v>
                </c:pt>
                <c:pt idx="19">
                  <c:v>266.7722399999999</c:v>
                </c:pt>
                <c:pt idx="20">
                  <c:v>727.3682079999993</c:v>
                </c:pt>
                <c:pt idx="21">
                  <c:v>1310.6348640000001</c:v>
                </c:pt>
                <c:pt idx="22">
                  <c:v>801.54737600000055</c:v>
                </c:pt>
                <c:pt idx="23">
                  <c:v>1164.5357919999922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9-4560-9532-11F4CD95FDA3}"/>
            </c:ext>
          </c:extLst>
        </c:ser>
        <c:ser>
          <c:idx val="3"/>
          <c:order val="3"/>
          <c:tx>
            <c:strRef>
              <c:f>ERV!$G$5</c:f>
              <c:strCache>
                <c:ptCount val="1"/>
                <c:pt idx="0">
                  <c:v>Pw4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ERV!$G$6:$G$29</c:f>
              <c:numCache>
                <c:formatCode>General</c:formatCode>
                <c:ptCount val="24"/>
                <c:pt idx="0">
                  <c:v>1391.2152800000072</c:v>
                </c:pt>
                <c:pt idx="1">
                  <c:v>1603.3814649999954</c:v>
                </c:pt>
                <c:pt idx="2">
                  <c:v>1722</c:v>
                </c:pt>
                <c:pt idx="3">
                  <c:v>1682.7670999999993</c:v>
                </c:pt>
                <c:pt idx="4">
                  <c:v>1104.2887520000074</c:v>
                </c:pt>
                <c:pt idx="5">
                  <c:v>1536.1502799999953</c:v>
                </c:pt>
                <c:pt idx="6">
                  <c:v>1459.3697439999921</c:v>
                </c:pt>
                <c:pt idx="7">
                  <c:v>1321.931184</c:v>
                </c:pt>
                <c:pt idx="8">
                  <c:v>505.20724800000028</c:v>
                </c:pt>
                <c:pt idx="9">
                  <c:v>376.9859799999993</c:v>
                </c:pt>
                <c:pt idx="10">
                  <c:v>358.44290999999998</c:v>
                </c:pt>
                <c:pt idx="11">
                  <c:v>460.77505599999932</c:v>
                </c:pt>
                <c:pt idx="12">
                  <c:v>67.226879999999753</c:v>
                </c:pt>
                <c:pt idx="13">
                  <c:v>95.05440000000003</c:v>
                </c:pt>
                <c:pt idx="14">
                  <c:v>227.02848000000026</c:v>
                </c:pt>
                <c:pt idx="15">
                  <c:v>237.22271999999998</c:v>
                </c:pt>
                <c:pt idx="16">
                  <c:v>133.07616000000004</c:v>
                </c:pt>
                <c:pt idx="17">
                  <c:v>340.42217999999991</c:v>
                </c:pt>
                <c:pt idx="18">
                  <c:v>846.35611200000017</c:v>
                </c:pt>
                <c:pt idx="19">
                  <c:v>1277.1224480000076</c:v>
                </c:pt>
                <c:pt idx="20">
                  <c:v>1663.9126349999999</c:v>
                </c:pt>
                <c:pt idx="21">
                  <c:v>1681.9635000000001</c:v>
                </c:pt>
                <c:pt idx="22">
                  <c:v>1567.1089700000045</c:v>
                </c:pt>
                <c:pt idx="23">
                  <c:v>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9-4560-9532-11F4CD95FDA3}"/>
            </c:ext>
          </c:extLst>
        </c:ser>
        <c:ser>
          <c:idx val="4"/>
          <c:order val="4"/>
          <c:tx>
            <c:strRef>
              <c:f>ERV!$H$5</c:f>
              <c:strCache>
                <c:ptCount val="1"/>
                <c:pt idx="0">
                  <c:v>Pw5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ERV!$H$6:$H$29</c:f>
              <c:numCache>
                <c:formatCode>General</c:formatCode>
                <c:ptCount val="24"/>
                <c:pt idx="0">
                  <c:v>1722</c:v>
                </c:pt>
                <c:pt idx="1">
                  <c:v>1722</c:v>
                </c:pt>
                <c:pt idx="2">
                  <c:v>1722</c:v>
                </c:pt>
                <c:pt idx="3">
                  <c:v>1632.2608400000047</c:v>
                </c:pt>
                <c:pt idx="4">
                  <c:v>1081.6961120000008</c:v>
                </c:pt>
                <c:pt idx="5">
                  <c:v>747.70158399999957</c:v>
                </c:pt>
                <c:pt idx="6">
                  <c:v>834.68324799999948</c:v>
                </c:pt>
                <c:pt idx="7">
                  <c:v>124.53504000000028</c:v>
                </c:pt>
                <c:pt idx="8">
                  <c:v>294.19509000000005</c:v>
                </c:pt>
                <c:pt idx="9">
                  <c:v>726.61512000000005</c:v>
                </c:pt>
                <c:pt idx="10">
                  <c:v>657.70756799999992</c:v>
                </c:pt>
                <c:pt idx="11">
                  <c:v>846.35611200000017</c:v>
                </c:pt>
                <c:pt idx="12">
                  <c:v>415.21323200000091</c:v>
                </c:pt>
                <c:pt idx="13">
                  <c:v>685.19528000000093</c:v>
                </c:pt>
                <c:pt idx="14">
                  <c:v>172.06224000000023</c:v>
                </c:pt>
                <c:pt idx="15">
                  <c:v>92.436959999999729</c:v>
                </c:pt>
                <c:pt idx="16">
                  <c:v>215.73216000000005</c:v>
                </c:pt>
                <c:pt idx="17">
                  <c:v>45.736319999999708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62.95632000000024</c:v>
                </c:pt>
                <c:pt idx="22">
                  <c:v>0</c:v>
                </c:pt>
                <c:pt idx="23">
                  <c:v>110.89680000000031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9-4560-9532-11F4CD95FDA3}"/>
            </c:ext>
          </c:extLst>
        </c:ser>
        <c:ser>
          <c:idx val="5"/>
          <c:order val="5"/>
          <c:tx>
            <c:strRef>
              <c:f>ERV!$J$5</c:f>
              <c:strCache>
                <c:ptCount val="1"/>
                <c:pt idx="0">
                  <c:v>PwE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ERV!$J$6:$J$29</c:f>
              <c:numCache>
                <c:formatCode>General</c:formatCode>
                <c:ptCount val="24"/>
                <c:pt idx="0">
                  <c:v>1144.9307072000017</c:v>
                </c:pt>
                <c:pt idx="1">
                  <c:v>1117.6041169999992</c:v>
                </c:pt>
                <c:pt idx="2">
                  <c:v>1367.9871072000003</c:v>
                </c:pt>
                <c:pt idx="3">
                  <c:v>1534.5212679999995</c:v>
                </c:pt>
                <c:pt idx="4">
                  <c:v>991.82929440000157</c:v>
                </c:pt>
                <c:pt idx="5">
                  <c:v>1009.9426679999989</c:v>
                </c:pt>
                <c:pt idx="6">
                  <c:v>1118.294926</c:v>
                </c:pt>
                <c:pt idx="7">
                  <c:v>905.28295200000173</c:v>
                </c:pt>
                <c:pt idx="8">
                  <c:v>812.63051239999857</c:v>
                </c:pt>
                <c:pt idx="9">
                  <c:v>757.71903199999997</c:v>
                </c:pt>
                <c:pt idx="10">
                  <c:v>678.50301400000023</c:v>
                </c:pt>
                <c:pt idx="11">
                  <c:v>742.36935360000018</c:v>
                </c:pt>
                <c:pt idx="12">
                  <c:v>635.59065920000035</c:v>
                </c:pt>
                <c:pt idx="13">
                  <c:v>604.05980600000021</c:v>
                </c:pt>
                <c:pt idx="14">
                  <c:v>551.61491840000031</c:v>
                </c:pt>
                <c:pt idx="15">
                  <c:v>453.73551999999967</c:v>
                </c:pt>
                <c:pt idx="16">
                  <c:v>287.83367760000004</c:v>
                </c:pt>
                <c:pt idx="17">
                  <c:v>254.83120319999995</c:v>
                </c:pt>
                <c:pt idx="18">
                  <c:v>469.79190720000014</c:v>
                </c:pt>
                <c:pt idx="19">
                  <c:v>880.51324480000153</c:v>
                </c:pt>
                <c:pt idx="20">
                  <c:v>927.31244059999995</c:v>
                </c:pt>
                <c:pt idx="21">
                  <c:v>999.20840880000003</c:v>
                </c:pt>
                <c:pt idx="22">
                  <c:v>948.39253320000125</c:v>
                </c:pt>
                <c:pt idx="23">
                  <c:v>1049.0699519999987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49-4560-9532-11F4CD95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37864"/>
        <c:axId val="355738256"/>
      </c:lineChart>
      <c:catAx>
        <c:axId val="35573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5738256"/>
        <c:crosses val="autoZero"/>
        <c:auto val="1"/>
        <c:lblAlgn val="ctr"/>
        <c:lblOffset val="100"/>
        <c:noMultiLvlLbl val="0"/>
      </c:catAx>
      <c:valAx>
        <c:axId val="355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573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Escenarios</a:t>
            </a:r>
            <a:r>
              <a:rPr lang="es-CL" baseline="0"/>
              <a:t> de potencia eólica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viento'!$L$5</c:f>
              <c:strCache>
                <c:ptCount val="1"/>
                <c:pt idx="0">
                  <c:v>PW parque1 [MW]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'Curva viento'!$L$6:$L$29</c:f>
              <c:numCache>
                <c:formatCode>General</c:formatCode>
                <c:ptCount val="24"/>
                <c:pt idx="0">
                  <c:v>234.74304000000001</c:v>
                </c:pt>
                <c:pt idx="1">
                  <c:v>124.67279999999977</c:v>
                </c:pt>
                <c:pt idx="2">
                  <c:v>226.61520000000024</c:v>
                </c:pt>
                <c:pt idx="3">
                  <c:v>1175.8321119999925</c:v>
                </c:pt>
                <c:pt idx="4">
                  <c:v>508.59614400000021</c:v>
                </c:pt>
                <c:pt idx="5">
                  <c:v>726.23857599999928</c:v>
                </c:pt>
                <c:pt idx="6">
                  <c:v>1687.3476199999991</c:v>
                </c:pt>
                <c:pt idx="7">
                  <c:v>1709.7278800000008</c:v>
                </c:pt>
                <c:pt idx="8">
                  <c:v>1722</c:v>
                </c:pt>
                <c:pt idx="9">
                  <c:v>1722</c:v>
                </c:pt>
                <c:pt idx="10">
                  <c:v>1722</c:v>
                </c:pt>
                <c:pt idx="11">
                  <c:v>1722</c:v>
                </c:pt>
                <c:pt idx="12">
                  <c:v>1722</c:v>
                </c:pt>
                <c:pt idx="13">
                  <c:v>1722</c:v>
                </c:pt>
                <c:pt idx="14">
                  <c:v>1714.3084000000006</c:v>
                </c:pt>
                <c:pt idx="15">
                  <c:v>878.73889599999916</c:v>
                </c:pt>
                <c:pt idx="16">
                  <c:v>420.48484800000017</c:v>
                </c:pt>
                <c:pt idx="17">
                  <c:v>112.27439999999967</c:v>
                </c:pt>
                <c:pt idx="18">
                  <c:v>898.31918400000006</c:v>
                </c:pt>
                <c:pt idx="19">
                  <c:v>1722</c:v>
                </c:pt>
                <c:pt idx="20">
                  <c:v>1722</c:v>
                </c:pt>
                <c:pt idx="21">
                  <c:v>1722</c:v>
                </c:pt>
                <c:pt idx="22">
                  <c:v>1722</c:v>
                </c:pt>
                <c:pt idx="23">
                  <c:v>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7-4C04-B72B-0E4E538D8773}"/>
            </c:ext>
          </c:extLst>
        </c:ser>
        <c:ser>
          <c:idx val="1"/>
          <c:order val="1"/>
          <c:tx>
            <c:strRef>
              <c:f>'Curva viento'!$M$5</c:f>
              <c:strCache>
                <c:ptCount val="1"/>
                <c:pt idx="0">
                  <c:v>PW parque 2 [MW]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'Curva viento'!$M$6:$M$29</c:f>
              <c:numCache>
                <c:formatCode>General</c:formatCode>
                <c:ptCount val="24"/>
                <c:pt idx="0">
                  <c:v>1722</c:v>
                </c:pt>
                <c:pt idx="1">
                  <c:v>1722</c:v>
                </c:pt>
                <c:pt idx="2">
                  <c:v>1722</c:v>
                </c:pt>
                <c:pt idx="3">
                  <c:v>1722</c:v>
                </c:pt>
                <c:pt idx="4">
                  <c:v>1688.1913999999992</c:v>
                </c:pt>
                <c:pt idx="5">
                  <c:v>1675.69542</c:v>
                </c:pt>
                <c:pt idx="6">
                  <c:v>1361.8448480000075</c:v>
                </c:pt>
                <c:pt idx="7">
                  <c:v>1236.4556960000075</c:v>
                </c:pt>
                <c:pt idx="8">
                  <c:v>1402.8881439999923</c:v>
                </c:pt>
                <c:pt idx="9">
                  <c:v>560.93576000000076</c:v>
                </c:pt>
                <c:pt idx="10">
                  <c:v>499.93563200000108</c:v>
                </c:pt>
                <c:pt idx="11">
                  <c:v>447.97256000000073</c:v>
                </c:pt>
                <c:pt idx="12">
                  <c:v>430.65153600000014</c:v>
                </c:pt>
                <c:pt idx="13">
                  <c:v>359.48759000000035</c:v>
                </c:pt>
                <c:pt idx="14">
                  <c:v>439.6885920000002</c:v>
                </c:pt>
                <c:pt idx="15">
                  <c:v>945.38718399999948</c:v>
                </c:pt>
                <c:pt idx="16">
                  <c:v>310.38762999999938</c:v>
                </c:pt>
                <c:pt idx="17">
                  <c:v>473.9540960000009</c:v>
                </c:pt>
                <c:pt idx="18">
                  <c:v>444.20712000000003</c:v>
                </c:pt>
                <c:pt idx="19">
                  <c:v>1136.6715360000001</c:v>
                </c:pt>
                <c:pt idx="20">
                  <c:v>523.28136000000018</c:v>
                </c:pt>
                <c:pt idx="21">
                  <c:v>218.48735999999971</c:v>
                </c:pt>
                <c:pt idx="22">
                  <c:v>651.30632000000082</c:v>
                </c:pt>
                <c:pt idx="23">
                  <c:v>525.91716800000074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7-4C04-B72B-0E4E538D8773}"/>
            </c:ext>
          </c:extLst>
        </c:ser>
        <c:ser>
          <c:idx val="2"/>
          <c:order val="2"/>
          <c:tx>
            <c:strRef>
              <c:f>'Curva viento'!$N$5</c:f>
              <c:strCache>
                <c:ptCount val="1"/>
                <c:pt idx="0">
                  <c:v>PW parque3 [MW]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'Curva viento'!$N$6:$N$29</c:f>
              <c:numCache>
                <c:formatCode>General</c:formatCode>
                <c:ptCount val="24"/>
                <c:pt idx="0">
                  <c:v>654.69521600000064</c:v>
                </c:pt>
                <c:pt idx="1">
                  <c:v>415.96632000000011</c:v>
                </c:pt>
                <c:pt idx="2">
                  <c:v>1447.320336</c:v>
                </c:pt>
                <c:pt idx="3">
                  <c:v>1459.7462879999998</c:v>
                </c:pt>
                <c:pt idx="4">
                  <c:v>576.37406399999998</c:v>
                </c:pt>
                <c:pt idx="5">
                  <c:v>363.92748000000006</c:v>
                </c:pt>
                <c:pt idx="6">
                  <c:v>248.22917000000055</c:v>
                </c:pt>
                <c:pt idx="7">
                  <c:v>133.76495999999972</c:v>
                </c:pt>
                <c:pt idx="8">
                  <c:v>138.86207999999999</c:v>
                </c:pt>
                <c:pt idx="9">
                  <c:v>402.05829999999946</c:v>
                </c:pt>
                <c:pt idx="10">
                  <c:v>154.42895999999973</c:v>
                </c:pt>
                <c:pt idx="11">
                  <c:v>234.74304000000001</c:v>
                </c:pt>
                <c:pt idx="12">
                  <c:v>542.86164800000074</c:v>
                </c:pt>
                <c:pt idx="13">
                  <c:v>158.56175999999977</c:v>
                </c:pt>
                <c:pt idx="14">
                  <c:v>204.98688000000004</c:v>
                </c:pt>
                <c:pt idx="15">
                  <c:v>114.89183999999996</c:v>
                </c:pt>
                <c:pt idx="16">
                  <c:v>359.48759000000035</c:v>
                </c:pt>
                <c:pt idx="17">
                  <c:v>301.76901999999944</c:v>
                </c:pt>
                <c:pt idx="18">
                  <c:v>160.07712000000026</c:v>
                </c:pt>
                <c:pt idx="19">
                  <c:v>266.7722399999999</c:v>
                </c:pt>
                <c:pt idx="20">
                  <c:v>727.3682079999993</c:v>
                </c:pt>
                <c:pt idx="21">
                  <c:v>1310.6348640000001</c:v>
                </c:pt>
                <c:pt idx="22">
                  <c:v>801.54737600000055</c:v>
                </c:pt>
                <c:pt idx="23">
                  <c:v>1164.5357919999922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7-4C04-B72B-0E4E538D8773}"/>
            </c:ext>
          </c:extLst>
        </c:ser>
        <c:ser>
          <c:idx val="3"/>
          <c:order val="3"/>
          <c:tx>
            <c:strRef>
              <c:f>'Curva viento'!$O$5</c:f>
              <c:strCache>
                <c:ptCount val="1"/>
                <c:pt idx="0">
                  <c:v>PW parque4 [MW]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'Curva viento'!$O$6:$O$29</c:f>
              <c:numCache>
                <c:formatCode>General</c:formatCode>
                <c:ptCount val="24"/>
                <c:pt idx="0">
                  <c:v>1391.2152800000072</c:v>
                </c:pt>
                <c:pt idx="1">
                  <c:v>1603.3814649999954</c:v>
                </c:pt>
                <c:pt idx="2">
                  <c:v>1722</c:v>
                </c:pt>
                <c:pt idx="3">
                  <c:v>1682.7670999999993</c:v>
                </c:pt>
                <c:pt idx="4">
                  <c:v>1104.2887520000074</c:v>
                </c:pt>
                <c:pt idx="5">
                  <c:v>1536.1502799999953</c:v>
                </c:pt>
                <c:pt idx="6">
                  <c:v>1459.3697439999921</c:v>
                </c:pt>
                <c:pt idx="7">
                  <c:v>1321.931184</c:v>
                </c:pt>
                <c:pt idx="8">
                  <c:v>505.20724800000028</c:v>
                </c:pt>
                <c:pt idx="9">
                  <c:v>376.9859799999993</c:v>
                </c:pt>
                <c:pt idx="10">
                  <c:v>358.44290999999998</c:v>
                </c:pt>
                <c:pt idx="11">
                  <c:v>460.77505599999932</c:v>
                </c:pt>
                <c:pt idx="12">
                  <c:v>67.226879999999753</c:v>
                </c:pt>
                <c:pt idx="13">
                  <c:v>95.05440000000003</c:v>
                </c:pt>
                <c:pt idx="14">
                  <c:v>227.02848000000026</c:v>
                </c:pt>
                <c:pt idx="15">
                  <c:v>237.22271999999998</c:v>
                </c:pt>
                <c:pt idx="16">
                  <c:v>133.07616000000004</c:v>
                </c:pt>
                <c:pt idx="17">
                  <c:v>340.42217999999991</c:v>
                </c:pt>
                <c:pt idx="18">
                  <c:v>846.35611200000017</c:v>
                </c:pt>
                <c:pt idx="19">
                  <c:v>1277.1224480000076</c:v>
                </c:pt>
                <c:pt idx="20">
                  <c:v>1663.9126349999999</c:v>
                </c:pt>
                <c:pt idx="21">
                  <c:v>1681.9635000000001</c:v>
                </c:pt>
                <c:pt idx="22">
                  <c:v>1567.1089700000045</c:v>
                </c:pt>
                <c:pt idx="23">
                  <c:v>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7-4C04-B72B-0E4E538D8773}"/>
            </c:ext>
          </c:extLst>
        </c:ser>
        <c:ser>
          <c:idx val="4"/>
          <c:order val="4"/>
          <c:tx>
            <c:strRef>
              <c:f>'Curva viento'!$P$5</c:f>
              <c:strCache>
                <c:ptCount val="1"/>
                <c:pt idx="0">
                  <c:v>PW parque5 [MW]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'Curva viento'!$P$6:$P$29</c:f>
              <c:numCache>
                <c:formatCode>General</c:formatCode>
                <c:ptCount val="24"/>
                <c:pt idx="0">
                  <c:v>1722</c:v>
                </c:pt>
                <c:pt idx="1">
                  <c:v>1722</c:v>
                </c:pt>
                <c:pt idx="2">
                  <c:v>1722</c:v>
                </c:pt>
                <c:pt idx="3">
                  <c:v>1632.2608400000047</c:v>
                </c:pt>
                <c:pt idx="4">
                  <c:v>1081.6961120000008</c:v>
                </c:pt>
                <c:pt idx="5">
                  <c:v>747.70158399999957</c:v>
                </c:pt>
                <c:pt idx="6">
                  <c:v>834.68324799999948</c:v>
                </c:pt>
                <c:pt idx="7">
                  <c:v>124.53504000000028</c:v>
                </c:pt>
                <c:pt idx="8">
                  <c:v>294.19509000000005</c:v>
                </c:pt>
                <c:pt idx="9">
                  <c:v>726.61512000000005</c:v>
                </c:pt>
                <c:pt idx="10">
                  <c:v>657.70756799999992</c:v>
                </c:pt>
                <c:pt idx="11">
                  <c:v>846.35611200000017</c:v>
                </c:pt>
                <c:pt idx="12">
                  <c:v>415.21323200000091</c:v>
                </c:pt>
                <c:pt idx="13">
                  <c:v>685.19528000000093</c:v>
                </c:pt>
                <c:pt idx="14">
                  <c:v>172.06224000000023</c:v>
                </c:pt>
                <c:pt idx="15">
                  <c:v>92.436959999999729</c:v>
                </c:pt>
                <c:pt idx="16">
                  <c:v>215.73216000000005</c:v>
                </c:pt>
                <c:pt idx="17">
                  <c:v>45.736319999999708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62.95632000000024</c:v>
                </c:pt>
                <c:pt idx="22">
                  <c:v>0</c:v>
                </c:pt>
                <c:pt idx="23">
                  <c:v>110.89680000000031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7-4C04-B72B-0E4E538D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38648"/>
        <c:axId val="355739040"/>
      </c:lineChart>
      <c:catAx>
        <c:axId val="35573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5739040"/>
        <c:crosses val="autoZero"/>
        <c:auto val="1"/>
        <c:lblAlgn val="ctr"/>
        <c:lblOffset val="100"/>
        <c:noMultiLvlLbl val="0"/>
      </c:catAx>
      <c:valAx>
        <c:axId val="355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573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511969</xdr:colOff>
      <xdr:row>1</xdr:row>
      <xdr:rowOff>146445</xdr:rowOff>
    </xdr:from>
    <xdr:to>
      <xdr:col>23</xdr:col>
      <xdr:colOff>357187</xdr:colOff>
      <xdr:row>29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2</xdr:row>
      <xdr:rowOff>176212</xdr:rowOff>
    </xdr:from>
    <xdr:to>
      <xdr:col>22</xdr:col>
      <xdr:colOff>533400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file:///D:\Elder%20Vega\Magister%20UChile\Riesgo%20y%20confiabilidad%20en%20sistemas%20electricos\Trabajo\Modelo\Modelo%20V6\UnitComEsTxV6.xlsx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"/>
      <sheetName val="Lineas"/>
      <sheetName val="Prod E"/>
      <sheetName val="Prod"/>
      <sheetName val="Flujos_E"/>
      <sheetName val="Flujos"/>
      <sheetName val="Reserva"/>
      <sheetName val="Reserva_E"/>
      <sheetName val="Commitment"/>
      <sheetName val="dem"/>
      <sheetName val="Wind"/>
      <sheetName val="Curva viento"/>
      <sheetName val="curva turbi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L6">
            <v>234.74304000000001</v>
          </cell>
          <cell r="M6">
            <v>1722</v>
          </cell>
          <cell r="N6">
            <v>654.69521600000064</v>
          </cell>
          <cell r="O6">
            <v>1391.2152800000072</v>
          </cell>
          <cell r="P6">
            <v>1722</v>
          </cell>
        </row>
        <row r="7">
          <cell r="L7">
            <v>124.67279999999977</v>
          </cell>
          <cell r="M7">
            <v>1722</v>
          </cell>
          <cell r="N7">
            <v>415.96632000000011</v>
          </cell>
          <cell r="O7">
            <v>1603.3814649999954</v>
          </cell>
          <cell r="P7">
            <v>1722</v>
          </cell>
        </row>
        <row r="8">
          <cell r="L8">
            <v>226.61520000000024</v>
          </cell>
          <cell r="M8">
            <v>1722</v>
          </cell>
          <cell r="N8">
            <v>1447.320336</v>
          </cell>
          <cell r="O8">
            <v>1722</v>
          </cell>
          <cell r="P8">
            <v>1722</v>
          </cell>
        </row>
        <row r="9">
          <cell r="L9">
            <v>1175.8321119999925</v>
          </cell>
          <cell r="M9">
            <v>1722</v>
          </cell>
          <cell r="N9">
            <v>1459.7462879999998</v>
          </cell>
          <cell r="O9">
            <v>1682.7670999999993</v>
          </cell>
          <cell r="P9">
            <v>1632.2608400000047</v>
          </cell>
        </row>
        <row r="10">
          <cell r="L10">
            <v>508.59614400000021</v>
          </cell>
          <cell r="M10">
            <v>1688.1913999999992</v>
          </cell>
          <cell r="N10">
            <v>576.37406399999998</v>
          </cell>
          <cell r="O10">
            <v>1104.2887520000074</v>
          </cell>
          <cell r="P10">
            <v>1081.6961120000008</v>
          </cell>
        </row>
        <row r="11">
          <cell r="L11">
            <v>726.23857599999928</v>
          </cell>
          <cell r="M11">
            <v>1675.69542</v>
          </cell>
          <cell r="N11">
            <v>363.92748000000006</v>
          </cell>
          <cell r="O11">
            <v>1536.1502799999953</v>
          </cell>
          <cell r="P11">
            <v>747.70158399999957</v>
          </cell>
        </row>
        <row r="12">
          <cell r="L12">
            <v>1687.3476199999991</v>
          </cell>
          <cell r="M12">
            <v>1361.8448480000075</v>
          </cell>
          <cell r="N12">
            <v>248.22917000000055</v>
          </cell>
          <cell r="O12">
            <v>1459.3697439999921</v>
          </cell>
          <cell r="P12">
            <v>834.68324799999948</v>
          </cell>
        </row>
        <row r="13">
          <cell r="L13">
            <v>1709.7278800000008</v>
          </cell>
          <cell r="M13">
            <v>1236.4556960000075</v>
          </cell>
          <cell r="N13">
            <v>133.76495999999972</v>
          </cell>
          <cell r="O13">
            <v>1321.931184</v>
          </cell>
          <cell r="P13">
            <v>124.53504000000028</v>
          </cell>
        </row>
        <row r="14">
          <cell r="L14">
            <v>1722</v>
          </cell>
          <cell r="M14">
            <v>1402.8881439999923</v>
          </cell>
          <cell r="N14">
            <v>138.86207999999999</v>
          </cell>
          <cell r="O14">
            <v>505.20724800000028</v>
          </cell>
          <cell r="P14">
            <v>294.19509000000005</v>
          </cell>
        </row>
        <row r="15">
          <cell r="L15">
            <v>1722</v>
          </cell>
          <cell r="M15">
            <v>560.93576000000076</v>
          </cell>
          <cell r="N15">
            <v>402.05829999999946</v>
          </cell>
          <cell r="O15">
            <v>376.9859799999993</v>
          </cell>
          <cell r="P15">
            <v>726.61512000000005</v>
          </cell>
        </row>
        <row r="16">
          <cell r="L16">
            <v>1722</v>
          </cell>
          <cell r="M16">
            <v>499.93563200000108</v>
          </cell>
          <cell r="N16">
            <v>154.42895999999973</v>
          </cell>
          <cell r="O16">
            <v>358.44290999999998</v>
          </cell>
          <cell r="P16">
            <v>657.70756799999992</v>
          </cell>
        </row>
        <row r="17">
          <cell r="L17">
            <v>1722</v>
          </cell>
          <cell r="M17">
            <v>447.97256000000073</v>
          </cell>
          <cell r="N17">
            <v>234.74304000000001</v>
          </cell>
          <cell r="O17">
            <v>460.77505599999932</v>
          </cell>
          <cell r="P17">
            <v>846.35611200000017</v>
          </cell>
        </row>
        <row r="18">
          <cell r="L18">
            <v>1722</v>
          </cell>
          <cell r="M18">
            <v>430.65153600000014</v>
          </cell>
          <cell r="N18">
            <v>542.86164800000074</v>
          </cell>
          <cell r="O18">
            <v>67.226879999999753</v>
          </cell>
          <cell r="P18">
            <v>415.21323200000091</v>
          </cell>
        </row>
        <row r="19">
          <cell r="L19">
            <v>1722</v>
          </cell>
          <cell r="M19">
            <v>359.48759000000035</v>
          </cell>
          <cell r="N19">
            <v>158.56175999999977</v>
          </cell>
          <cell r="O19">
            <v>95.05440000000003</v>
          </cell>
          <cell r="P19">
            <v>685.19528000000093</v>
          </cell>
        </row>
        <row r="20">
          <cell r="L20">
            <v>1714.3084000000006</v>
          </cell>
          <cell r="M20">
            <v>439.6885920000002</v>
          </cell>
          <cell r="N20">
            <v>204.98688000000004</v>
          </cell>
          <cell r="O20">
            <v>227.02848000000026</v>
          </cell>
          <cell r="P20">
            <v>172.06224000000023</v>
          </cell>
        </row>
        <row r="21">
          <cell r="L21">
            <v>878.73889599999916</v>
          </cell>
          <cell r="M21">
            <v>945.38718399999948</v>
          </cell>
          <cell r="N21">
            <v>114.89183999999996</v>
          </cell>
          <cell r="O21">
            <v>237.22271999999998</v>
          </cell>
          <cell r="P21">
            <v>92.436959999999729</v>
          </cell>
        </row>
        <row r="22">
          <cell r="L22">
            <v>420.48484800000017</v>
          </cell>
          <cell r="M22">
            <v>310.38762999999938</v>
          </cell>
          <cell r="N22">
            <v>359.48759000000035</v>
          </cell>
          <cell r="O22">
            <v>133.07616000000004</v>
          </cell>
          <cell r="P22">
            <v>215.73216000000005</v>
          </cell>
        </row>
        <row r="23">
          <cell r="L23">
            <v>112.27439999999967</v>
          </cell>
          <cell r="M23">
            <v>473.9540960000009</v>
          </cell>
          <cell r="N23">
            <v>301.76901999999944</v>
          </cell>
          <cell r="O23">
            <v>340.42217999999991</v>
          </cell>
          <cell r="P23">
            <v>45.736319999999708</v>
          </cell>
        </row>
        <row r="24">
          <cell r="L24">
            <v>898.31918400000006</v>
          </cell>
          <cell r="M24">
            <v>444.20712000000003</v>
          </cell>
          <cell r="N24">
            <v>160.07712000000026</v>
          </cell>
          <cell r="O24">
            <v>846.35611200000017</v>
          </cell>
          <cell r="P24">
            <v>0</v>
          </cell>
        </row>
        <row r="25">
          <cell r="L25">
            <v>1722</v>
          </cell>
          <cell r="M25">
            <v>1136.6715360000001</v>
          </cell>
          <cell r="N25">
            <v>266.7722399999999</v>
          </cell>
          <cell r="O25">
            <v>1277.1224480000076</v>
          </cell>
          <cell r="P25">
            <v>0</v>
          </cell>
        </row>
        <row r="26">
          <cell r="L26">
            <v>1722</v>
          </cell>
          <cell r="M26">
            <v>523.28136000000018</v>
          </cell>
          <cell r="N26">
            <v>727.3682079999993</v>
          </cell>
          <cell r="O26">
            <v>1663.9126349999999</v>
          </cell>
          <cell r="P26">
            <v>0</v>
          </cell>
        </row>
        <row r="27">
          <cell r="L27">
            <v>1722</v>
          </cell>
          <cell r="M27">
            <v>218.48735999999971</v>
          </cell>
          <cell r="N27">
            <v>1310.6348640000001</v>
          </cell>
          <cell r="O27">
            <v>1681.9635000000001</v>
          </cell>
          <cell r="P27">
            <v>62.95632000000024</v>
          </cell>
        </row>
        <row r="28">
          <cell r="L28">
            <v>1722</v>
          </cell>
          <cell r="M28">
            <v>651.30632000000082</v>
          </cell>
          <cell r="N28">
            <v>801.54737600000055</v>
          </cell>
          <cell r="O28">
            <v>1567.1089700000045</v>
          </cell>
          <cell r="P28">
            <v>0</v>
          </cell>
        </row>
        <row r="29">
          <cell r="L29">
            <v>1722</v>
          </cell>
          <cell r="M29">
            <v>525.91716800000074</v>
          </cell>
          <cell r="N29">
            <v>1164.5357919999922</v>
          </cell>
          <cell r="O29">
            <v>1722</v>
          </cell>
          <cell r="P29">
            <v>110.89680000000031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zoomScale="118" zoomScaleNormal="118" workbookViewId="0">
      <selection activeCell="O4" sqref="O4"/>
    </sheetView>
  </sheetViews>
  <sheetFormatPr baseColWidth="10" defaultColWidth="9.140625" defaultRowHeight="15" x14ac:dyDescent="0.25"/>
  <cols>
    <col min="2" max="2" width="16.28515625" bestFit="1" customWidth="1"/>
    <col min="3" max="3" width="12.710937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8" max="19" width="13.140625" customWidth="1"/>
  </cols>
  <sheetData>
    <row r="1" spans="1:25" dyDescent="0.25">
      <c r="A1" t="s">
        <v>0</v>
      </c>
    </row>
    <row r="2" spans="1:25" dyDescent="0.25">
      <c r="C2">
        <v>1</v>
      </c>
      <c r="D2">
        <f>+C2+1</f>
        <v>2</v>
      </c>
      <c r="E2">
        <f t="shared" si="0" ref="E2:J2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1" ref="K2">+J2+1</f>
        <v>9</v>
      </c>
      <c r="L2">
        <f t="shared" si="2" ref="L2">+K2+1</f>
        <v>10</v>
      </c>
      <c r="M2">
        <f t="shared" si="3" ref="M2">+L2+1</f>
        <v>11</v>
      </c>
      <c r="N2">
        <f t="shared" si="4" ref="N2:O2">+M2+1</f>
        <v>12</v>
      </c>
      <c r="O2">
        <f t="shared" si="4"/>
        <v>13</v>
      </c>
      <c r="R2" t="s">
        <v>45</v>
      </c>
    </row>
    <row r="3" spans="1:25" ht="66" dyDescent="0.25" customHeight="1">
      <c r="A3" t="s" s="5">
        <v>1</v>
      </c>
      <c r="B3" t="s" s="5">
        <v>2</v>
      </c>
      <c r="C3" t="s" s="5">
        <v>25</v>
      </c>
      <c r="D3" t="s" s="5">
        <v>3</v>
      </c>
      <c r="E3" t="s" s="6">
        <v>7</v>
      </c>
      <c r="F3" t="s" s="6">
        <v>8</v>
      </c>
      <c r="G3" t="s" s="6">
        <v>92</v>
      </c>
      <c r="H3" t="s" s="6">
        <v>93</v>
      </c>
      <c r="I3" t="s" s="6">
        <v>9</v>
      </c>
      <c r="J3" t="s" s="6">
        <v>10</v>
      </c>
      <c r="K3" t="s" s="6">
        <v>11</v>
      </c>
      <c r="L3" t="s" s="6">
        <v>12</v>
      </c>
      <c r="M3" t="s" s="6">
        <v>84</v>
      </c>
      <c r="N3" t="s" s="6">
        <v>90</v>
      </c>
      <c r="O3" t="s" s="6">
        <v>91</v>
      </c>
      <c r="R3" t="s" s="6">
        <v>51</v>
      </c>
      <c r="S3" t="s" s="6">
        <v>36</v>
      </c>
      <c r="T3" t="s" s="6">
        <v>52</v>
      </c>
      <c r="U3" t="s" s="6">
        <v>53</v>
      </c>
      <c r="X3" t="s" s="6">
        <v>85</v>
      </c>
      <c r="Y3" t="s" s="6">
        <v>86</v>
      </c>
    </row>
    <row r="4" spans="1:25" dyDescent="0.25">
      <c r="A4">
        <v>1</v>
      </c>
      <c r="B4" t="s">
        <v>4</v>
      </c>
      <c r="C4">
        <v>2</v>
      </c>
      <c r="D4">
        <v>50</v>
      </c>
      <c r="E4">
        <v>5</v>
      </c>
      <c r="F4">
        <v>6</v>
      </c>
      <c r="G4">
        <v>4079</v>
      </c>
      <c r="H4">
        <v>500</v>
      </c>
      <c r="I4">
        <v>4</v>
      </c>
      <c r="J4">
        <v>4</v>
      </c>
      <c r="K4">
        <f>+G4*1/4</f>
        <v>1019.75</v>
      </c>
      <c r="L4">
        <f>+G4*1/4</f>
        <v>1019.75</v>
      </c>
      <c r="M4">
        <v>1</v>
      </c>
      <c r="N4">
        <v>1</v>
      </c>
      <c r="O4">
        <v>7.0000000000000007E-2</v>
      </c>
      <c r="R4" t="s">
        <v>46</v>
      </c>
      <c r="S4" t="s">
        <v>4</v>
      </c>
      <c r="T4">
        <f>+G4</f>
        <v>4079</v>
      </c>
      <c r="U4" s="9">
        <f>+T4/$T$8</f>
        <v>0.42366015787287081</v>
      </c>
      <c r="X4">
        <v>1</v>
      </c>
      <c r="Y4" t="s">
        <v>87</v>
      </c>
    </row>
    <row r="5" spans="1:25" dyDescent="0.25">
      <c r="A5">
        <v>2</v>
      </c>
      <c r="B5" t="s">
        <v>5</v>
      </c>
      <c r="C5">
        <v>1</v>
      </c>
      <c r="D5">
        <v>100</v>
      </c>
      <c r="E5">
        <v>10</v>
      </c>
      <c r="F5">
        <v>11</v>
      </c>
      <c r="G5">
        <v>3042</v>
      </c>
      <c r="H5">
        <v>200</v>
      </c>
      <c r="I5">
        <v>2</v>
      </c>
      <c r="J5">
        <v>2</v>
      </c>
      <c r="K5">
        <f>+G5*2/4</f>
        <v>1521</v>
      </c>
      <c r="L5">
        <f>+G5*2/4</f>
        <v>1521</v>
      </c>
      <c r="M5">
        <v>1</v>
      </c>
      <c r="N5">
        <v>1</v>
      </c>
      <c r="O5">
        <v>7.0000000000000007E-2</v>
      </c>
      <c r="R5" t="s">
        <v>47</v>
      </c>
      <c r="S5" t="s">
        <v>5</v>
      </c>
      <c r="T5">
        <f>+G5</f>
        <v>3042</v>
      </c>
      <c r="U5" s="9">
        <f>+T5/$T$8</f>
        <v>0.31595346904860822</v>
      </c>
      <c r="X5">
        <v>2</v>
      </c>
      <c r="Y5" t="s">
        <v>88</v>
      </c>
    </row>
    <row r="6" spans="1:25" dyDescent="0.25">
      <c r="A6">
        <v>3</v>
      </c>
      <c r="B6" t="s">
        <v>6</v>
      </c>
      <c r="C6">
        <v>3</v>
      </c>
      <c r="D6">
        <v>150</v>
      </c>
      <c r="E6">
        <v>15</v>
      </c>
      <c r="F6">
        <v>16</v>
      </c>
      <c r="G6">
        <v>785</v>
      </c>
      <c r="H6">
        <v>100</v>
      </c>
      <c r="I6">
        <v>1</v>
      </c>
      <c r="J6">
        <v>1</v>
      </c>
      <c r="K6">
        <f>+G6</f>
        <v>785</v>
      </c>
      <c r="L6">
        <f>+G6</f>
        <v>785</v>
      </c>
      <c r="M6">
        <v>1</v>
      </c>
      <c r="N6">
        <v>1</v>
      </c>
      <c r="O6">
        <v>7.0000000000000007E-2</v>
      </c>
      <c r="R6" t="s">
        <v>48</v>
      </c>
      <c r="S6" t="s">
        <v>6</v>
      </c>
      <c r="T6">
        <f>+G6</f>
        <v>785</v>
      </c>
      <c r="U6" s="9">
        <f>+T6/$T$8</f>
        <v>8.1533028666389701E-2</v>
      </c>
      <c r="X6">
        <v>4</v>
      </c>
      <c r="Y6" t="s">
        <v>89</v>
      </c>
    </row>
    <row r="7" spans="1:25" ht="15.75" thickBot="1" dyDescent="0.3">
      <c r="A7">
        <v>4</v>
      </c>
      <c r="B7" t="s">
        <v>31</v>
      </c>
      <c r="C7">
        <v>3</v>
      </c>
      <c r="D7">
        <v>500</v>
      </c>
      <c r="E7">
        <v>50</v>
      </c>
      <c r="F7">
        <v>51</v>
      </c>
      <c r="G7">
        <v>10000</v>
      </c>
      <c r="H7">
        <v>0</v>
      </c>
      <c r="I7">
        <v>1</v>
      </c>
      <c r="J7">
        <v>1</v>
      </c>
      <c r="K7">
        <f>+G7</f>
        <v>10000</v>
      </c>
      <c r="L7">
        <f>+G7</f>
        <v>10000</v>
      </c>
      <c r="M7">
        <v>4</v>
      </c>
      <c r="N7">
        <v>0</v>
      </c>
      <c r="O7">
        <v>0</v>
      </c>
      <c r="R7" t="s" s="11">
        <v>49</v>
      </c>
      <c r="S7" t="s" s="11">
        <v>26</v>
      </c>
      <c r="T7" s="11">
        <v>1722</v>
      </c>
      <c r="U7" s="12">
        <f>+T7/$T$8</f>
        <v>0.17885334441213127</v>
      </c>
    </row>
    <row r="8" spans="1:25" dyDescent="0.25">
      <c r="A8">
        <v>5</v>
      </c>
      <c r="B8" t="s">
        <v>26</v>
      </c>
      <c r="C8">
        <v>2</v>
      </c>
      <c r="D8">
        <v>0</v>
      </c>
      <c r="E8">
        <v>0</v>
      </c>
      <c r="F8">
        <v>0</v>
      </c>
      <c r="G8">
        <v>1722</v>
      </c>
      <c r="H8">
        <v>1</v>
      </c>
      <c r="I8">
        <v>1</v>
      </c>
      <c r="J8">
        <v>1</v>
      </c>
      <c r="K8">
        <f>+G8</f>
        <v>1722</v>
      </c>
      <c r="L8">
        <f>+G8</f>
        <v>1722</v>
      </c>
      <c r="M8">
        <v>2</v>
      </c>
      <c r="N8">
        <v>0</v>
      </c>
      <c r="O8">
        <v>0</v>
      </c>
      <c r="R8" t="s" s="8">
        <v>50</v>
      </c>
      <c r="S8" s="8"/>
      <c r="T8" s="8">
        <f>SUM(T4:T7)</f>
        <v>9628</v>
      </c>
      <c r="U8" s="10">
        <f>+T8/$T$8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6"/>
  <sheetViews>
    <sheetView workbookViewId="0">
      <selection activeCell="H13" sqref="H13"/>
    </sheetView>
  </sheetViews>
  <sheetFormatPr baseColWidth="10" defaultRowHeight="15" x14ac:dyDescent="0.25"/>
  <sheetData>
    <row r="1" spans="1:26" dyDescent="0.25">
      <c r="A1" t="s">
        <v>95</v>
      </c>
    </row>
    <row r="3" spans="1:26" dyDescent="0.25">
      <c r="A3" t="s" s="2">
        <v>1</v>
      </c>
      <c r="B3" t="s" s="2">
        <v>44</v>
      </c>
      <c r="C3" s="2">
        <v>1</v>
      </c>
      <c r="D3" s="2">
        <f>+C3+1</f>
        <v>2</v>
      </c>
      <c r="E3" s="2">
        <f t="shared" si="0" ref="E3:Z3">+D3+1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</row>
    <row r="4" spans="1:26" dyDescent="0.25">
      <c r="A4">
        <v>1</v>
      </c>
      <c r="B4">
        <v>1</v>
      </c>
      <c r="C4">
        <v>100.0</v>
      </c>
      <c r="D4">
        <v>50.0</v>
      </c>
      <c r="E4">
        <v>50.0</v>
      </c>
      <c r="F4">
        <v>50.0</v>
      </c>
      <c r="G4">
        <v>50.0</v>
      </c>
      <c r="H4">
        <v>50.0</v>
      </c>
      <c r="I4">
        <v>50.0</v>
      </c>
      <c r="J4">
        <v>100.0</v>
      </c>
      <c r="K4">
        <v>100.0</v>
      </c>
      <c r="L4">
        <v>100.0</v>
      </c>
      <c r="M4">
        <v>100.0</v>
      </c>
      <c r="N4">
        <v>100.0</v>
      </c>
      <c r="O4">
        <v>100.0</v>
      </c>
      <c r="P4">
        <v>100.0</v>
      </c>
      <c r="Q4">
        <v>100.0</v>
      </c>
      <c r="R4">
        <v>100.0</v>
      </c>
      <c r="S4">
        <v>100.0</v>
      </c>
      <c r="T4">
        <v>100.0</v>
      </c>
      <c r="U4">
        <v>100.0</v>
      </c>
      <c r="V4">
        <v>100.0</v>
      </c>
      <c r="W4">
        <v>100.0</v>
      </c>
      <c r="X4">
        <v>100.0</v>
      </c>
      <c r="Y4">
        <v>100.0</v>
      </c>
      <c r="Z4">
        <v>100.0</v>
      </c>
    </row>
    <row r="5" spans="1:26" dyDescent="0.25">
      <c r="A5">
        <v>2</v>
      </c>
      <c r="B5">
        <f>+B4+1</f>
        <v>2</v>
      </c>
      <c r="C5">
        <v>100.0</v>
      </c>
      <c r="D5">
        <v>50.0</v>
      </c>
      <c r="E5">
        <v>50.0</v>
      </c>
      <c r="F5">
        <v>50.0</v>
      </c>
      <c r="G5">
        <v>50.0</v>
      </c>
      <c r="H5">
        <v>50.0</v>
      </c>
      <c r="I5">
        <v>50.0</v>
      </c>
      <c r="J5">
        <v>100.0</v>
      </c>
      <c r="K5">
        <v>100.0</v>
      </c>
      <c r="L5">
        <v>100.0</v>
      </c>
      <c r="M5">
        <v>100.0</v>
      </c>
      <c r="N5">
        <v>100.0</v>
      </c>
      <c r="O5">
        <v>100.0</v>
      </c>
      <c r="P5">
        <v>100.0</v>
      </c>
      <c r="Q5">
        <v>100.0</v>
      </c>
      <c r="R5">
        <v>100.0</v>
      </c>
      <c r="S5">
        <v>100.0</v>
      </c>
      <c r="T5">
        <v>100.0</v>
      </c>
      <c r="U5">
        <v>100.0</v>
      </c>
      <c r="V5">
        <v>100.0</v>
      </c>
      <c r="W5">
        <v>100.0</v>
      </c>
      <c r="X5">
        <v>100.0</v>
      </c>
      <c r="Y5">
        <v>100.0</v>
      </c>
      <c r="Z5">
        <v>100.0</v>
      </c>
    </row>
    <row r="6" spans="1:26" dyDescent="0.25">
      <c r="A6">
        <v>3</v>
      </c>
      <c r="B6">
        <v>3</v>
      </c>
      <c r="C6">
        <v>100.0</v>
      </c>
      <c r="D6">
        <v>50.0</v>
      </c>
      <c r="E6">
        <v>50.0</v>
      </c>
      <c r="F6">
        <v>50.0</v>
      </c>
      <c r="G6">
        <v>50.0</v>
      </c>
      <c r="H6">
        <v>50.0</v>
      </c>
      <c r="I6">
        <v>50.0</v>
      </c>
      <c r="J6">
        <v>100.0</v>
      </c>
      <c r="K6">
        <v>100.0</v>
      </c>
      <c r="L6">
        <v>100.0</v>
      </c>
      <c r="M6">
        <v>100.0</v>
      </c>
      <c r="N6">
        <v>100.0</v>
      </c>
      <c r="O6">
        <v>100.0</v>
      </c>
      <c r="P6">
        <v>100.0</v>
      </c>
      <c r="Q6">
        <v>100.0</v>
      </c>
      <c r="R6">
        <v>100.0</v>
      </c>
      <c r="S6">
        <v>100.0</v>
      </c>
      <c r="T6">
        <v>100.0</v>
      </c>
      <c r="U6">
        <v>100.0</v>
      </c>
      <c r="V6">
        <v>100.0</v>
      </c>
      <c r="W6">
        <v>100.0</v>
      </c>
      <c r="X6">
        <v>100.0</v>
      </c>
      <c r="Y6">
        <v>100.0</v>
      </c>
      <c r="Z6">
        <v>100.0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160" zoomScaleNormal="160" workbookViewId="0">
      <selection activeCell="I15" sqref="I15"/>
    </sheetView>
  </sheetViews>
  <sheetFormatPr baseColWidth="10" defaultRowHeight="15" x14ac:dyDescent="0.25"/>
  <sheetData>
    <row r="1" spans="1:5" dyDescent="0.25">
      <c r="A1" t="s">
        <v>30</v>
      </c>
    </row>
    <row r="2" spans="1:5" dyDescent="0.25">
      <c r="A2">
        <v>1</v>
      </c>
      <c r="B2">
        <f>+A2+1</f>
        <v>2</v>
      </c>
      <c r="C2">
        <f t="shared" si="0" ref="C2:E2">+B2+1</f>
        <v>3</v>
      </c>
      <c r="D2">
        <f t="shared" si="0"/>
        <v>4</v>
      </c>
      <c r="E2">
        <f t="shared" si="0"/>
        <v>5</v>
      </c>
    </row>
    <row r="3" spans="1:5" ht="30" dyDescent="0.25">
      <c r="A3" t="s" s="6">
        <v>1</v>
      </c>
      <c r="B3" t="s" s="6">
        <v>27</v>
      </c>
      <c r="C3" t="s" s="6">
        <v>28</v>
      </c>
      <c r="D3" t="s" s="6">
        <v>29</v>
      </c>
      <c r="E3" t="s" s="6">
        <v>80</v>
      </c>
    </row>
    <row r="4" spans="1:5" dyDescent="0.25">
      <c r="A4">
        <v>1</v>
      </c>
      <c r="B4">
        <v>1</v>
      </c>
      <c r="C4">
        <v>2</v>
      </c>
      <c r="D4" s="13">
        <v>0.1</v>
      </c>
      <c r="E4">
        <v>15000</v>
      </c>
    </row>
    <row r="5" spans="1:5" dyDescent="0.25">
      <c r="A5">
        <v>2</v>
      </c>
      <c r="B5">
        <v>1</v>
      </c>
      <c r="C5">
        <v>3</v>
      </c>
      <c r="D5">
        <v>0.1</v>
      </c>
      <c r="E5">
        <v>15000</v>
      </c>
    </row>
    <row r="6" spans="1:5" dyDescent="0.25">
      <c r="A6">
        <v>3</v>
      </c>
      <c r="B6">
        <v>2</v>
      </c>
      <c r="C6">
        <v>3</v>
      </c>
      <c r="D6">
        <v>0.1</v>
      </c>
      <c r="E6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workbookViewId="0">
      <selection activeCell="A13" sqref="A13"/>
    </sheetView>
  </sheetViews>
  <sheetFormatPr baseColWidth="10" defaultRowHeight="15" x14ac:dyDescent="0.25"/>
  <sheetData>
    <row r="1" spans="1:4" dyDescent="0.25">
      <c r="A1" t="s">
        <v>21</v>
      </c>
    </row>
    <row r="2" spans="1:4" dyDescent="0.25">
      <c r="B2" t="s">
        <v>81</v>
      </c>
      <c r="C2" t="s">
        <v>82</v>
      </c>
      <c r="D2" t="s">
        <v>83</v>
      </c>
    </row>
    <row r="3" spans="1:4" dyDescent="0.25">
      <c r="A3" t="s">
        <v>13</v>
      </c>
      <c r="B3" t="s">
        <v>14</v>
      </c>
      <c r="C3" t="s">
        <v>14</v>
      </c>
      <c r="D3" t="s">
        <v>14</v>
      </c>
    </row>
    <row r="4" spans="1:4" dyDescent="0.25">
      <c r="A4">
        <v>1</v>
      </c>
      <c r="B4">
        <v>0</v>
      </c>
      <c r="C4">
        <v>0</v>
      </c>
      <c r="D4">
        <v>5338.2034600000006</v>
      </c>
    </row>
    <row r="5" spans="1:4" dyDescent="0.25">
      <c r="A5">
        <f>+A4+1</f>
        <v>2</v>
      </c>
      <c r="B5">
        <v>0</v>
      </c>
      <c r="C5">
        <v>0</v>
      </c>
      <c r="D5">
        <v>5001.5521709999994</v>
      </c>
    </row>
    <row r="6" spans="1:4" dyDescent="0.25">
      <c r="A6">
        <f t="shared" si="0" ref="A6:A27">+A5+1</f>
        <v>3</v>
      </c>
      <c r="B6">
        <v>0</v>
      </c>
      <c r="C6">
        <v>0</v>
      </c>
      <c r="D6">
        <v>4781.856487</v>
      </c>
    </row>
    <row r="7" spans="1:4" dyDescent="0.25">
      <c r="A7">
        <f t="shared" si="0"/>
        <v>4</v>
      </c>
      <c r="B7">
        <v>0</v>
      </c>
      <c r="C7">
        <v>0</v>
      </c>
      <c r="D7">
        <v>4676.9952360000007</v>
      </c>
    </row>
    <row r="8" spans="1:4" dyDescent="0.25">
      <c r="A8">
        <f t="shared" si="0"/>
        <v>5</v>
      </c>
      <c r="B8">
        <v>0</v>
      </c>
      <c r="C8">
        <v>0</v>
      </c>
      <c r="D8">
        <v>4665.2281739999999</v>
      </c>
    </row>
    <row r="9" spans="1:4" dyDescent="0.25">
      <c r="A9">
        <f t="shared" si="0"/>
        <v>6</v>
      </c>
      <c r="B9">
        <v>0</v>
      </c>
      <c r="C9">
        <v>0</v>
      </c>
      <c r="D9">
        <v>4742.389631</v>
      </c>
    </row>
    <row r="10" spans="1:4" dyDescent="0.25">
      <c r="A10">
        <f t="shared" si="0"/>
        <v>7</v>
      </c>
      <c r="B10">
        <v>0</v>
      </c>
      <c r="C10">
        <v>0</v>
      </c>
      <c r="D10">
        <v>4874.2915639999992</v>
      </c>
    </row>
    <row r="11" spans="1:4" dyDescent="0.25">
      <c r="A11">
        <f t="shared" si="0"/>
        <v>8</v>
      </c>
      <c r="B11">
        <v>0</v>
      </c>
      <c r="C11">
        <v>0</v>
      </c>
      <c r="D11">
        <v>5062.3224829999999</v>
      </c>
    </row>
    <row r="12" spans="1:4" dyDescent="0.25">
      <c r="A12">
        <f t="shared" si="0"/>
        <v>9</v>
      </c>
      <c r="B12">
        <v>0</v>
      </c>
      <c r="C12">
        <v>0</v>
      </c>
      <c r="D12">
        <v>5686.0258039999999</v>
      </c>
    </row>
    <row r="13" spans="1:4" dyDescent="0.25">
      <c r="A13">
        <f t="shared" si="0"/>
        <v>10</v>
      </c>
      <c r="B13">
        <v>0</v>
      </c>
      <c r="C13">
        <v>0</v>
      </c>
      <c r="D13">
        <v>6217.4540690000003</v>
      </c>
    </row>
    <row r="14" spans="1:4" dyDescent="0.25">
      <c r="A14">
        <f t="shared" si="0"/>
        <v>11</v>
      </c>
      <c r="B14">
        <v>0</v>
      </c>
      <c r="C14">
        <v>0</v>
      </c>
      <c r="D14">
        <v>6557.4505790000003</v>
      </c>
    </row>
    <row r="15" spans="1:4" dyDescent="0.25">
      <c r="A15">
        <f t="shared" si="0"/>
        <v>12</v>
      </c>
      <c r="B15">
        <v>0</v>
      </c>
      <c r="C15">
        <v>0</v>
      </c>
      <c r="D15">
        <v>6737.5297159999991</v>
      </c>
    </row>
    <row r="16" spans="1:4" dyDescent="0.25">
      <c r="A16">
        <f t="shared" si="0"/>
        <v>13</v>
      </c>
      <c r="B16">
        <v>0</v>
      </c>
      <c r="C16">
        <v>0</v>
      </c>
      <c r="D16">
        <v>6790.5245830000003</v>
      </c>
    </row>
    <row r="17" spans="1:4" dyDescent="0.25">
      <c r="A17">
        <f t="shared" si="0"/>
        <v>14</v>
      </c>
      <c r="B17">
        <v>0</v>
      </c>
      <c r="C17">
        <v>0</v>
      </c>
      <c r="D17">
        <v>6802.6239659999992</v>
      </c>
    </row>
    <row r="18" spans="1:4" dyDescent="0.25">
      <c r="A18">
        <f t="shared" si="0"/>
        <v>15</v>
      </c>
      <c r="B18">
        <v>0</v>
      </c>
      <c r="C18">
        <v>0</v>
      </c>
      <c r="D18">
        <v>6898.5146350000005</v>
      </c>
    </row>
    <row r="19" spans="1:4" dyDescent="0.25">
      <c r="A19">
        <f t="shared" si="0"/>
        <v>16</v>
      </c>
      <c r="B19">
        <v>0</v>
      </c>
      <c r="C19">
        <v>0</v>
      </c>
      <c r="D19">
        <v>6914.8818099999999</v>
      </c>
    </row>
    <row r="20" spans="1:4" dyDescent="0.25">
      <c r="A20">
        <f t="shared" si="0"/>
        <v>17</v>
      </c>
      <c r="B20">
        <v>0</v>
      </c>
      <c r="C20">
        <v>0</v>
      </c>
      <c r="D20">
        <v>6894.1615189999993</v>
      </c>
    </row>
    <row r="21" spans="1:4" dyDescent="0.25">
      <c r="A21">
        <f t="shared" si="0"/>
        <v>18</v>
      </c>
      <c r="B21">
        <v>0</v>
      </c>
      <c r="C21">
        <v>0</v>
      </c>
      <c r="D21">
        <v>6761.9770929999995</v>
      </c>
    </row>
    <row r="22" spans="1:4" dyDescent="0.25">
      <c r="A22">
        <f t="shared" si="0"/>
        <v>19</v>
      </c>
      <c r="B22">
        <v>0</v>
      </c>
      <c r="C22">
        <v>0</v>
      </c>
      <c r="D22">
        <v>6559.7448189999996</v>
      </c>
    </row>
    <row r="23" spans="1:4" dyDescent="0.25">
      <c r="A23">
        <f t="shared" si="0"/>
        <v>20</v>
      </c>
      <c r="B23">
        <v>0</v>
      </c>
      <c r="C23">
        <v>0</v>
      </c>
      <c r="D23">
        <v>6370.2013339999994</v>
      </c>
    </row>
    <row r="24" spans="1:4" dyDescent="0.25">
      <c r="A24">
        <f t="shared" si="0"/>
        <v>21</v>
      </c>
      <c r="B24">
        <v>0</v>
      </c>
      <c r="C24">
        <v>0</v>
      </c>
      <c r="D24">
        <v>6303.6924030000009</v>
      </c>
    </row>
    <row r="25" spans="1:4" dyDescent="0.25">
      <c r="A25">
        <f t="shared" si="0"/>
        <v>22</v>
      </c>
      <c r="B25">
        <v>0</v>
      </c>
      <c r="C25">
        <v>0</v>
      </c>
      <c r="D25">
        <v>6790.8585400000002</v>
      </c>
    </row>
    <row r="26" spans="1:4" dyDescent="0.25">
      <c r="A26">
        <f t="shared" si="0"/>
        <v>23</v>
      </c>
      <c r="B26">
        <v>0</v>
      </c>
      <c r="C26">
        <v>0</v>
      </c>
      <c r="D26">
        <v>6799.0245279999999</v>
      </c>
    </row>
    <row r="27" spans="1:4" dyDescent="0.25">
      <c r="A27">
        <f t="shared" si="0"/>
        <v>24</v>
      </c>
      <c r="B27">
        <v>0</v>
      </c>
      <c r="C27">
        <v>0</v>
      </c>
      <c r="D27">
        <v>6384.8215380000001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tabSelected="1" zoomScale="80" zoomScaleNormal="80" workbookViewId="0">
      <selection activeCell="D6" sqref="D6"/>
    </sheetView>
  </sheetViews>
  <sheetFormatPr baseColWidth="10" defaultRowHeight="15" x14ac:dyDescent="0.25"/>
  <sheetData>
    <row r="1" spans="1:13" dyDescent="0.25">
      <c r="A1" t="s">
        <v>43</v>
      </c>
    </row>
    <row r="3" spans="1:13" dyDescent="0.25">
      <c r="K3" t="s">
        <v>73</v>
      </c>
    </row>
    <row r="4" spans="1:13" dyDescent="0.25">
      <c r="D4" s="1">
        <v>0.2</v>
      </c>
      <c r="E4" s="1">
        <v>0.2</v>
      </c>
      <c r="F4" s="1">
        <v>0.2</v>
      </c>
      <c r="G4" s="1">
        <v>0.2</v>
      </c>
      <c r="H4" s="1">
        <v>0.2</v>
      </c>
      <c r="K4" s="1">
        <f>+D4</f>
        <v>0.2</v>
      </c>
      <c r="L4">
        <v>4079</v>
      </c>
      <c r="M4">
        <f>+L4*K4</f>
        <v>815.80000000000007</v>
      </c>
    </row>
    <row r="5" spans="1:13" dyDescent="0.25">
      <c r="B5" t="s" s="7">
        <v>13</v>
      </c>
      <c r="C5" t="s">
        <v>44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J5" t="s">
        <v>79</v>
      </c>
      <c r="K5" s="1">
        <f>+E4</f>
        <v>0.2</v>
      </c>
      <c r="L5">
        <v>3416.2</v>
      </c>
      <c r="M5">
        <f t="shared" si="0" ref="M5:M8">+L5*K5</f>
        <v>683.24</v>
      </c>
    </row>
    <row r="6" spans="1:13" dyDescent="0.25">
      <c r="B6">
        <v>1</v>
      </c>
      <c r="C6">
        <v>2</v>
      </c>
      <c r="D6">
        <f>+'[1]Curva viento'!L6</f>
        <v>234.74304000000001</v>
      </c>
      <c r="E6">
        <f>+'[1]Curva viento'!M6</f>
        <v>1722</v>
      </c>
      <c r="F6">
        <f>+'[1]Curva viento'!N6</f>
        <v>654.69521600000064</v>
      </c>
      <c r="G6">
        <f>+'[1]Curva viento'!O6</f>
        <v>1391.2152800000072</v>
      </c>
      <c r="H6">
        <f>+'[1]Curva viento'!P6</f>
        <v>1722</v>
      </c>
      <c r="J6">
        <f>D6*$D$4+E6*$E$4+F6*$F$4+G6*$G$4+H6*$H$4</f>
        <v>1144.9307072000017</v>
      </c>
      <c r="K6" s="1">
        <f>+F4</f>
        <v>0.2</v>
      </c>
      <c r="L6">
        <v>4079</v>
      </c>
      <c r="M6">
        <f t="shared" si="0"/>
        <v>815.80000000000007</v>
      </c>
    </row>
    <row r="7" spans="1:13" dyDescent="0.25">
      <c r="B7">
        <f>+B6+1</f>
        <v>2</v>
      </c>
      <c r="C7">
        <v>2</v>
      </c>
      <c r="D7">
        <f>+'[1]Curva viento'!L7</f>
        <v>124.67279999999977</v>
      </c>
      <c r="E7">
        <f>+'[1]Curva viento'!M7</f>
        <v>1722</v>
      </c>
      <c r="F7">
        <f>+'[1]Curva viento'!N7</f>
        <v>415.96632000000011</v>
      </c>
      <c r="G7">
        <f>+'[1]Curva viento'!O7</f>
        <v>1603.3814649999954</v>
      </c>
      <c r="H7">
        <f>+'[1]Curva viento'!P7</f>
        <v>1722</v>
      </c>
      <c r="J7">
        <f t="shared" si="1" ref="J7:J29">D7*$D$4+E7*$E$4+F7*$F$4+G7*$G$4+H7*$H$4</f>
        <v>1117.6041169999992</v>
      </c>
      <c r="K7" s="1">
        <f>+G4</f>
        <v>0.2</v>
      </c>
      <c r="L7">
        <v>3746.99</v>
      </c>
      <c r="M7">
        <f t="shared" si="0"/>
        <v>749.39800000000002</v>
      </c>
    </row>
    <row r="8" spans="1:13" dyDescent="0.25">
      <c r="B8">
        <f t="shared" si="2" ref="B8:B29">+B7+1</f>
        <v>3</v>
      </c>
      <c r="C8">
        <v>2</v>
      </c>
      <c r="D8">
        <f>+'[1]Curva viento'!L8</f>
        <v>226.61520000000024</v>
      </c>
      <c r="E8">
        <f>+'[1]Curva viento'!M8</f>
        <v>1722</v>
      </c>
      <c r="F8">
        <f>+'[1]Curva viento'!N8</f>
        <v>1447.320336</v>
      </c>
      <c r="G8">
        <f>+'[1]Curva viento'!O8</f>
        <v>1722</v>
      </c>
      <c r="H8">
        <f>+'[1]Curva viento'!P8</f>
        <v>1722</v>
      </c>
      <c r="J8">
        <f t="shared" si="1"/>
        <v>1367.9871072000003</v>
      </c>
      <c r="K8" s="1">
        <f>+H4</f>
        <v>0.2</v>
      </c>
      <c r="L8">
        <v>3416.2</v>
      </c>
      <c r="M8">
        <f t="shared" si="0"/>
        <v>683.24</v>
      </c>
    </row>
    <row r="9" spans="1:13" dyDescent="0.25">
      <c r="B9">
        <f t="shared" si="2"/>
        <v>4</v>
      </c>
      <c r="C9">
        <v>2</v>
      </c>
      <c r="D9">
        <f>+'[1]Curva viento'!L9</f>
        <v>1175.8321119999925</v>
      </c>
      <c r="E9">
        <f>+'[1]Curva viento'!M9</f>
        <v>1722</v>
      </c>
      <c r="F9">
        <f>+'[1]Curva viento'!N9</f>
        <v>1459.7462879999998</v>
      </c>
      <c r="G9">
        <f>+'[1]Curva viento'!O9</f>
        <v>1682.7670999999993</v>
      </c>
      <c r="H9">
        <f>+'[1]Curva viento'!P9</f>
        <v>1632.2608400000047</v>
      </c>
      <c r="J9">
        <f t="shared" si="1"/>
        <v>1534.5212679999995</v>
      </c>
      <c r="M9">
        <f>SUM(M4:M8)</f>
        <v>3747.4780000000001</v>
      </c>
    </row>
    <row r="10" spans="1:13" dyDescent="0.25">
      <c r="B10">
        <f t="shared" si="2"/>
        <v>5</v>
      </c>
      <c r="C10">
        <v>2</v>
      </c>
      <c r="D10">
        <f>+'[1]Curva viento'!L10</f>
        <v>508.59614400000021</v>
      </c>
      <c r="E10">
        <f>+'[1]Curva viento'!M10</f>
        <v>1688.1913999999992</v>
      </c>
      <c r="F10">
        <f>+'[1]Curva viento'!N10</f>
        <v>576.37406399999998</v>
      </c>
      <c r="G10">
        <f>+'[1]Curva viento'!O10</f>
        <v>1104.2887520000074</v>
      </c>
      <c r="H10">
        <f>+'[1]Curva viento'!P10</f>
        <v>1081.6961120000008</v>
      </c>
      <c r="J10">
        <f t="shared" si="1"/>
        <v>991.82929440000157</v>
      </c>
    </row>
    <row r="11" spans="1:13" dyDescent="0.25">
      <c r="B11">
        <f t="shared" si="2"/>
        <v>6</v>
      </c>
      <c r="C11">
        <v>2</v>
      </c>
      <c r="D11">
        <f>+'[1]Curva viento'!L11</f>
        <v>726.23857599999928</v>
      </c>
      <c r="E11">
        <f>+'[1]Curva viento'!M11</f>
        <v>1675.69542</v>
      </c>
      <c r="F11">
        <f>+'[1]Curva viento'!N11</f>
        <v>363.92748000000006</v>
      </c>
      <c r="G11">
        <f>+'[1]Curva viento'!O11</f>
        <v>1536.1502799999953</v>
      </c>
      <c r="H11">
        <f>+'[1]Curva viento'!P11</f>
        <v>747.70158399999957</v>
      </c>
      <c r="J11">
        <f t="shared" si="1"/>
        <v>1009.9426679999989</v>
      </c>
    </row>
    <row r="12" spans="1:13" dyDescent="0.25">
      <c r="B12">
        <f t="shared" si="2"/>
        <v>7</v>
      </c>
      <c r="C12">
        <v>2</v>
      </c>
      <c r="D12">
        <f>+'[1]Curva viento'!L12</f>
        <v>1687.3476199999991</v>
      </c>
      <c r="E12">
        <f>+'[1]Curva viento'!M12</f>
        <v>1361.8448480000075</v>
      </c>
      <c r="F12">
        <f>+'[1]Curva viento'!N12</f>
        <v>248.22917000000055</v>
      </c>
      <c r="G12">
        <f>+'[1]Curva viento'!O12</f>
        <v>1459.3697439999921</v>
      </c>
      <c r="H12">
        <f>+'[1]Curva viento'!P12</f>
        <v>834.68324799999948</v>
      </c>
      <c r="J12">
        <f t="shared" si="1"/>
        <v>1118.294926</v>
      </c>
    </row>
    <row r="13" spans="1:13" dyDescent="0.25">
      <c r="B13">
        <f t="shared" si="2"/>
        <v>8</v>
      </c>
      <c r="C13">
        <v>2</v>
      </c>
      <c r="D13">
        <f>+'[1]Curva viento'!L13</f>
        <v>1709.7278800000008</v>
      </c>
      <c r="E13">
        <f>+'[1]Curva viento'!M13</f>
        <v>1236.4556960000075</v>
      </c>
      <c r="F13">
        <f>+'[1]Curva viento'!N13</f>
        <v>133.76495999999972</v>
      </c>
      <c r="G13">
        <f>+'[1]Curva viento'!O13</f>
        <v>1321.931184</v>
      </c>
      <c r="H13">
        <f>+'[1]Curva viento'!P13</f>
        <v>124.53504000000028</v>
      </c>
      <c r="J13">
        <f t="shared" si="1"/>
        <v>905.28295200000173</v>
      </c>
    </row>
    <row r="14" spans="1:13" dyDescent="0.25">
      <c r="B14">
        <f t="shared" si="2"/>
        <v>9</v>
      </c>
      <c r="C14">
        <v>2</v>
      </c>
      <c r="D14">
        <f>+'[1]Curva viento'!L14</f>
        <v>1722</v>
      </c>
      <c r="E14">
        <f>+'[1]Curva viento'!M14</f>
        <v>1402.8881439999923</v>
      </c>
      <c r="F14">
        <f>+'[1]Curva viento'!N14</f>
        <v>138.86207999999999</v>
      </c>
      <c r="G14">
        <f>+'[1]Curva viento'!O14</f>
        <v>505.20724800000028</v>
      </c>
      <c r="H14">
        <f>+'[1]Curva viento'!P14</f>
        <v>294.19509000000005</v>
      </c>
      <c r="J14">
        <f t="shared" si="1"/>
        <v>812.63051239999857</v>
      </c>
    </row>
    <row r="15" spans="1:13" dyDescent="0.25">
      <c r="B15">
        <f t="shared" si="2"/>
        <v>10</v>
      </c>
      <c r="C15">
        <v>2</v>
      </c>
      <c r="D15">
        <f>+'[1]Curva viento'!L15</f>
        <v>1722</v>
      </c>
      <c r="E15">
        <f>+'[1]Curva viento'!M15</f>
        <v>560.93576000000076</v>
      </c>
      <c r="F15">
        <f>+'[1]Curva viento'!N15</f>
        <v>402.05829999999946</v>
      </c>
      <c r="G15">
        <f>+'[1]Curva viento'!O15</f>
        <v>376.9859799999993</v>
      </c>
      <c r="H15">
        <f>+'[1]Curva viento'!P15</f>
        <v>726.61512000000005</v>
      </c>
      <c r="J15">
        <f t="shared" si="1"/>
        <v>757.71903199999997</v>
      </c>
    </row>
    <row r="16" spans="1:13" dyDescent="0.25">
      <c r="B16">
        <f t="shared" si="2"/>
        <v>11</v>
      </c>
      <c r="C16">
        <v>2</v>
      </c>
      <c r="D16">
        <f>+'[1]Curva viento'!L16</f>
        <v>1722</v>
      </c>
      <c r="E16">
        <f>+'[1]Curva viento'!M16</f>
        <v>499.93563200000108</v>
      </c>
      <c r="F16">
        <f>+'[1]Curva viento'!N16</f>
        <v>154.42895999999973</v>
      </c>
      <c r="G16">
        <f>+'[1]Curva viento'!O16</f>
        <v>358.44290999999998</v>
      </c>
      <c r="H16">
        <f>+'[1]Curva viento'!P16</f>
        <v>657.70756799999992</v>
      </c>
      <c r="J16">
        <f t="shared" si="1"/>
        <v>678.50301400000023</v>
      </c>
    </row>
    <row r="17" spans="1:13" dyDescent="0.25">
      <c r="B17">
        <f t="shared" si="2"/>
        <v>12</v>
      </c>
      <c r="C17">
        <v>2</v>
      </c>
      <c r="D17">
        <f>+'[1]Curva viento'!L17</f>
        <v>1722</v>
      </c>
      <c r="E17">
        <f>+'[1]Curva viento'!M17</f>
        <v>447.97256000000073</v>
      </c>
      <c r="F17">
        <f>+'[1]Curva viento'!N17</f>
        <v>234.74304000000001</v>
      </c>
      <c r="G17">
        <f>+'[1]Curva viento'!O17</f>
        <v>460.77505599999932</v>
      </c>
      <c r="H17">
        <f>+'[1]Curva viento'!P17</f>
        <v>846.35611200000017</v>
      </c>
      <c r="J17">
        <f t="shared" si="1"/>
        <v>742.36935360000018</v>
      </c>
    </row>
    <row r="18" spans="1:13" dyDescent="0.25">
      <c r="B18">
        <f t="shared" si="2"/>
        <v>13</v>
      </c>
      <c r="C18">
        <v>2</v>
      </c>
      <c r="D18">
        <f>+'[1]Curva viento'!L18</f>
        <v>1722</v>
      </c>
      <c r="E18">
        <f>+'[1]Curva viento'!M18</f>
        <v>430.65153600000014</v>
      </c>
      <c r="F18">
        <f>+'[1]Curva viento'!N18</f>
        <v>542.86164800000074</v>
      </c>
      <c r="G18">
        <f>+'[1]Curva viento'!O18</f>
        <v>67.226879999999753</v>
      </c>
      <c r="H18">
        <f>+'[1]Curva viento'!P18</f>
        <v>415.21323200000091</v>
      </c>
      <c r="J18">
        <f t="shared" si="1"/>
        <v>635.59065920000035</v>
      </c>
    </row>
    <row r="19" spans="1:13" dyDescent="0.25">
      <c r="B19">
        <f t="shared" si="2"/>
        <v>14</v>
      </c>
      <c r="C19">
        <v>2</v>
      </c>
      <c r="D19">
        <f>+'[1]Curva viento'!L19</f>
        <v>1722</v>
      </c>
      <c r="E19">
        <f>+'[1]Curva viento'!M19</f>
        <v>359.48759000000035</v>
      </c>
      <c r="F19">
        <f>+'[1]Curva viento'!N19</f>
        <v>158.56175999999977</v>
      </c>
      <c r="G19">
        <f>+'[1]Curva viento'!O19</f>
        <v>95.05440000000003</v>
      </c>
      <c r="H19">
        <f>+'[1]Curva viento'!P19</f>
        <v>685.19528000000093</v>
      </c>
      <c r="J19">
        <f t="shared" si="1"/>
        <v>604.05980600000021</v>
      </c>
    </row>
    <row r="20" spans="1:13" dyDescent="0.25">
      <c r="B20">
        <f t="shared" si="2"/>
        <v>15</v>
      </c>
      <c r="C20">
        <v>2</v>
      </c>
      <c r="D20">
        <f>+'[1]Curva viento'!L20</f>
        <v>1714.3084000000006</v>
      </c>
      <c r="E20">
        <f>+'[1]Curva viento'!M20</f>
        <v>439.6885920000002</v>
      </c>
      <c r="F20">
        <f>+'[1]Curva viento'!N20</f>
        <v>204.98688000000004</v>
      </c>
      <c r="G20">
        <f>+'[1]Curva viento'!O20</f>
        <v>227.02848000000026</v>
      </c>
      <c r="H20">
        <f>+'[1]Curva viento'!P20</f>
        <v>172.06224000000023</v>
      </c>
      <c r="J20">
        <f t="shared" si="1"/>
        <v>551.61491840000031</v>
      </c>
    </row>
    <row r="21" spans="1:13" dyDescent="0.25">
      <c r="B21">
        <f t="shared" si="2"/>
        <v>16</v>
      </c>
      <c r="C21">
        <v>2</v>
      </c>
      <c r="D21">
        <f>+'[1]Curva viento'!L21</f>
        <v>878.73889599999916</v>
      </c>
      <c r="E21">
        <f>+'[1]Curva viento'!M21</f>
        <v>945.38718399999948</v>
      </c>
      <c r="F21">
        <f>+'[1]Curva viento'!N21</f>
        <v>114.89183999999996</v>
      </c>
      <c r="G21">
        <f>+'[1]Curva viento'!O21</f>
        <v>237.22271999999998</v>
      </c>
      <c r="H21">
        <f>+'[1]Curva viento'!P21</f>
        <v>92.436959999999729</v>
      </c>
      <c r="J21">
        <f t="shared" si="1"/>
        <v>453.73551999999967</v>
      </c>
    </row>
    <row r="22" spans="1:13" dyDescent="0.25">
      <c r="B22">
        <f t="shared" si="2"/>
        <v>17</v>
      </c>
      <c r="C22">
        <v>2</v>
      </c>
      <c r="D22">
        <f>+'[1]Curva viento'!L22</f>
        <v>420.48484800000017</v>
      </c>
      <c r="E22">
        <f>+'[1]Curva viento'!M22</f>
        <v>310.38762999999938</v>
      </c>
      <c r="F22">
        <f>+'[1]Curva viento'!N22</f>
        <v>359.48759000000035</v>
      </c>
      <c r="G22">
        <f>+'[1]Curva viento'!O22</f>
        <v>133.07616000000004</v>
      </c>
      <c r="H22">
        <f>+'[1]Curva viento'!P22</f>
        <v>215.73216000000005</v>
      </c>
      <c r="J22">
        <f t="shared" si="1"/>
        <v>287.83367760000004</v>
      </c>
    </row>
    <row r="23" spans="1:13" dyDescent="0.25">
      <c r="B23">
        <f t="shared" si="2"/>
        <v>18</v>
      </c>
      <c r="C23">
        <v>2</v>
      </c>
      <c r="D23">
        <f>+'[1]Curva viento'!L23</f>
        <v>112.27439999999967</v>
      </c>
      <c r="E23">
        <f>+'[1]Curva viento'!M23</f>
        <v>473.9540960000009</v>
      </c>
      <c r="F23">
        <f>+'[1]Curva viento'!N23</f>
        <v>301.76901999999944</v>
      </c>
      <c r="G23">
        <f>+'[1]Curva viento'!O23</f>
        <v>340.42217999999991</v>
      </c>
      <c r="H23">
        <f>+'[1]Curva viento'!P23</f>
        <v>45.736319999999708</v>
      </c>
      <c r="J23">
        <f t="shared" si="1"/>
        <v>254.83120319999995</v>
      </c>
    </row>
    <row r="24" spans="1:13" dyDescent="0.25">
      <c r="B24">
        <f t="shared" si="2"/>
        <v>19</v>
      </c>
      <c r="C24">
        <v>2</v>
      </c>
      <c r="D24">
        <f>+'[1]Curva viento'!L24</f>
        <v>898.31918400000006</v>
      </c>
      <c r="E24">
        <f>+'[1]Curva viento'!M24</f>
        <v>444.20712000000003</v>
      </c>
      <c r="F24">
        <f>+'[1]Curva viento'!N24</f>
        <v>160.07712000000026</v>
      </c>
      <c r="G24">
        <f>+'[1]Curva viento'!O24</f>
        <v>846.35611200000017</v>
      </c>
      <c r="H24">
        <f>+'[1]Curva viento'!P24</f>
        <v>0</v>
      </c>
      <c r="J24">
        <f t="shared" si="1"/>
        <v>469.79190720000014</v>
      </c>
    </row>
    <row r="25" spans="1:13" dyDescent="0.25">
      <c r="B25">
        <f t="shared" si="2"/>
        <v>20</v>
      </c>
      <c r="C25">
        <v>2</v>
      </c>
      <c r="D25">
        <f>+'[1]Curva viento'!L25</f>
        <v>1722</v>
      </c>
      <c r="E25">
        <f>+'[1]Curva viento'!M25</f>
        <v>1136.6715360000001</v>
      </c>
      <c r="F25">
        <f>+'[1]Curva viento'!N25</f>
        <v>266.7722399999999</v>
      </c>
      <c r="G25">
        <f>+'[1]Curva viento'!O25</f>
        <v>1277.1224480000076</v>
      </c>
      <c r="H25">
        <f>+'[1]Curva viento'!P25</f>
        <v>0</v>
      </c>
      <c r="J25">
        <f t="shared" si="1"/>
        <v>880.51324480000153</v>
      </c>
    </row>
    <row r="26" spans="1:13" dyDescent="0.25">
      <c r="B26">
        <f t="shared" si="2"/>
        <v>21</v>
      </c>
      <c r="C26">
        <v>2</v>
      </c>
      <c r="D26">
        <f>+'[1]Curva viento'!L26</f>
        <v>1722</v>
      </c>
      <c r="E26">
        <f>+'[1]Curva viento'!M26</f>
        <v>523.28136000000018</v>
      </c>
      <c r="F26">
        <f>+'[1]Curva viento'!N26</f>
        <v>727.3682079999993</v>
      </c>
      <c r="G26">
        <f>+'[1]Curva viento'!O26</f>
        <v>1663.9126349999999</v>
      </c>
      <c r="H26">
        <f>+'[1]Curva viento'!P26</f>
        <v>0</v>
      </c>
      <c r="J26">
        <f t="shared" si="1"/>
        <v>927.31244059999995</v>
      </c>
    </row>
    <row r="27" spans="1:13" dyDescent="0.25">
      <c r="B27">
        <f t="shared" si="2"/>
        <v>22</v>
      </c>
      <c r="C27">
        <v>2</v>
      </c>
      <c r="D27">
        <f>+'[1]Curva viento'!L27</f>
        <v>1722</v>
      </c>
      <c r="E27">
        <f>+'[1]Curva viento'!M27</f>
        <v>218.48735999999971</v>
      </c>
      <c r="F27">
        <f>+'[1]Curva viento'!N27</f>
        <v>1310.6348640000001</v>
      </c>
      <c r="G27">
        <f>+'[1]Curva viento'!O27</f>
        <v>1681.9635000000001</v>
      </c>
      <c r="H27">
        <f>+'[1]Curva viento'!P27</f>
        <v>62.95632000000024</v>
      </c>
      <c r="J27">
        <f t="shared" si="1"/>
        <v>999.20840880000003</v>
      </c>
    </row>
    <row r="28" spans="1:13" dyDescent="0.25">
      <c r="B28">
        <f t="shared" si="2"/>
        <v>23</v>
      </c>
      <c r="C28">
        <v>2</v>
      </c>
      <c r="D28">
        <f>+'[1]Curva viento'!L28</f>
        <v>1722</v>
      </c>
      <c r="E28">
        <f>+'[1]Curva viento'!M28</f>
        <v>651.30632000000082</v>
      </c>
      <c r="F28">
        <f>+'[1]Curva viento'!N28</f>
        <v>801.54737600000055</v>
      </c>
      <c r="G28">
        <f>+'[1]Curva viento'!O28</f>
        <v>1567.1089700000045</v>
      </c>
      <c r="H28">
        <f>+'[1]Curva viento'!P28</f>
        <v>0</v>
      </c>
      <c r="J28">
        <f t="shared" si="1"/>
        <v>948.39253320000125</v>
      </c>
    </row>
    <row r="29" spans="1:13" dyDescent="0.25">
      <c r="B29">
        <f t="shared" si="2"/>
        <v>24</v>
      </c>
      <c r="C29">
        <v>2</v>
      </c>
      <c r="D29">
        <f>+'[1]Curva viento'!L29</f>
        <v>1722</v>
      </c>
      <c r="E29">
        <f>+'[1]Curva viento'!M29</f>
        <v>525.91716800000074</v>
      </c>
      <c r="F29">
        <f>+'[1]Curva viento'!N29</f>
        <v>1164.5357919999922</v>
      </c>
      <c r="G29">
        <f>+'[1]Curva viento'!O29</f>
        <v>1722</v>
      </c>
      <c r="H29">
        <f>+'[1]Curva viento'!P29</f>
        <v>110.89680000000031</v>
      </c>
      <c r="J29">
        <f t="shared" si="1"/>
        <v>1049.0699519999987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9"/>
  <sheetViews>
    <sheetView workbookViewId="0">
      <selection activeCell="R21" sqref="R21"/>
    </sheetView>
  </sheetViews>
  <sheetFormatPr baseColWidth="10" defaultRowHeight="15" x14ac:dyDescent="0.25"/>
  <sheetData>
    <row r="1" spans="1:16" dyDescent="0.25">
      <c r="A1" t="s">
        <v>41</v>
      </c>
    </row>
    <row r="2" spans="1:16" dyDescent="0.25">
      <c r="A2" t="s">
        <v>54</v>
      </c>
      <c r="D2">
        <v>2000</v>
      </c>
      <c r="E2" t="s">
        <v>55</v>
      </c>
    </row>
    <row r="3" spans="1:16" dyDescent="0.25">
      <c r="A3" t="s">
        <v>56</v>
      </c>
      <c r="D3">
        <v>1722</v>
      </c>
      <c r="E3" t="s">
        <v>57</v>
      </c>
    </row>
    <row r="5" spans="1:16" dyDescent="0.25">
      <c r="A5" t="s">
        <v>42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68</v>
      </c>
      <c r="M5" t="s">
        <v>69</v>
      </c>
      <c r="N5" t="s">
        <v>70</v>
      </c>
      <c r="O5" t="s">
        <v>71</v>
      </c>
      <c r="P5" t="s">
        <v>72</v>
      </c>
    </row>
    <row r="6" spans="1:16" dyDescent="0.25">
      <c r="A6">
        <v>1</v>
      </c>
      <c r="B6">
        <v>272.64</v>
      </c>
      <c r="C6">
        <v>2000</v>
      </c>
      <c r="D6">
        <v>760.38933333333398</v>
      </c>
      <c r="E6">
        <v>1615.8133333333417</v>
      </c>
      <c r="F6">
        <v>2000</v>
      </c>
      <c r="G6">
        <f>B6/$D$2</f>
        <v>0.13632</v>
      </c>
      <c r="H6">
        <f t="shared" si="0" ref="H6:K21">C6/$D$2</f>
        <v>1</v>
      </c>
      <c r="I6">
        <f t="shared" si="0"/>
        <v>0.38019466666666701</v>
      </c>
      <c r="J6">
        <f t="shared" si="0"/>
        <v>0.80790666666667088</v>
      </c>
      <c r="K6">
        <f t="shared" si="0"/>
        <v>1</v>
      </c>
      <c r="L6">
        <f>+G6*$D$3</f>
        <v>234.74304000000001</v>
      </c>
      <c r="M6">
        <f t="shared" si="1" ref="M6:P29">+H6*$D$3</f>
        <v>1722</v>
      </c>
      <c r="N6">
        <f t="shared" si="1"/>
        <v>654.69521600000064</v>
      </c>
      <c r="O6">
        <f t="shared" si="1"/>
        <v>1391.2152800000072</v>
      </c>
      <c r="P6">
        <f t="shared" si="1"/>
        <v>1722</v>
      </c>
    </row>
    <row r="7" spans="1:16" dyDescent="0.25">
      <c r="A7">
        <f>+A6+1</f>
        <v>2</v>
      </c>
      <c r="B7">
        <v>144.79999999999973</v>
      </c>
      <c r="C7">
        <v>2000</v>
      </c>
      <c r="D7">
        <v>483.12000000000012</v>
      </c>
      <c r="E7">
        <v>1862.2316666666611</v>
      </c>
      <c r="F7">
        <v>2000</v>
      </c>
      <c r="G7">
        <f t="shared" si="2" ref="G7:K29">B7/$D$2</f>
        <v>7.2399999999999867E-2</v>
      </c>
      <c r="H7">
        <f t="shared" si="0"/>
        <v>1</v>
      </c>
      <c r="I7">
        <f t="shared" si="0"/>
        <v>0.24156000000000005</v>
      </c>
      <c r="J7">
        <f t="shared" si="0"/>
        <v>0.93111583333333059</v>
      </c>
      <c r="K7">
        <f t="shared" si="0"/>
        <v>1</v>
      </c>
      <c r="L7">
        <f t="shared" si="3" ref="L7:L29">+G7*$D$3</f>
        <v>124.67279999999977</v>
      </c>
      <c r="M7">
        <f t="shared" si="1"/>
        <v>1722</v>
      </c>
      <c r="N7">
        <f t="shared" si="1"/>
        <v>415.96632000000011</v>
      </c>
      <c r="O7">
        <f t="shared" si="1"/>
        <v>1603.3814649999954</v>
      </c>
      <c r="P7">
        <f t="shared" si="1"/>
        <v>1722</v>
      </c>
    </row>
    <row r="8" spans="1:16" dyDescent="0.25">
      <c r="A8">
        <f t="shared" si="4" ref="A8:A29">+A7+1</f>
        <v>3</v>
      </c>
      <c r="B8">
        <v>263.20000000000027</v>
      </c>
      <c r="C8">
        <v>2000</v>
      </c>
      <c r="D8">
        <v>1680.9760000000001</v>
      </c>
      <c r="E8">
        <v>2000</v>
      </c>
      <c r="F8">
        <v>2000</v>
      </c>
      <c r="G8">
        <f t="shared" si="2"/>
        <v>0.13160000000000013</v>
      </c>
      <c r="H8">
        <f t="shared" si="0"/>
        <v>1</v>
      </c>
      <c r="I8">
        <f t="shared" si="0"/>
        <v>0.84048800000000001</v>
      </c>
      <c r="J8">
        <f t="shared" si="0"/>
        <v>1</v>
      </c>
      <c r="K8">
        <f t="shared" si="0"/>
        <v>1</v>
      </c>
      <c r="L8">
        <f t="shared" si="3"/>
        <v>226.61520000000024</v>
      </c>
      <c r="M8">
        <f t="shared" si="1"/>
        <v>1722</v>
      </c>
      <c r="N8">
        <f t="shared" si="1"/>
        <v>1447.320336</v>
      </c>
      <c r="O8">
        <f t="shared" si="1"/>
        <v>1722</v>
      </c>
      <c r="P8">
        <f t="shared" si="1"/>
        <v>1722</v>
      </c>
    </row>
    <row r="9" spans="1:16" dyDescent="0.25">
      <c r="A9">
        <f t="shared" si="4"/>
        <v>4</v>
      </c>
      <c r="B9">
        <v>1365.6586666666581</v>
      </c>
      <c r="C9">
        <v>2000</v>
      </c>
      <c r="D9">
        <v>1695.4079999999999</v>
      </c>
      <c r="E9">
        <v>1954.4333333333325</v>
      </c>
      <c r="F9">
        <v>1895.7733333333388</v>
      </c>
      <c r="G9">
        <f t="shared" si="2"/>
        <v>0.68282933333332907</v>
      </c>
      <c r="H9">
        <f t="shared" si="0"/>
        <v>1</v>
      </c>
      <c r="I9">
        <f t="shared" si="0"/>
        <v>0.8477039999999999</v>
      </c>
      <c r="J9">
        <f t="shared" si="0"/>
        <v>0.97721666666666629</v>
      </c>
      <c r="K9">
        <f t="shared" si="0"/>
        <v>0.94788666666666943</v>
      </c>
      <c r="L9">
        <f t="shared" si="3"/>
        <v>1175.8321119999925</v>
      </c>
      <c r="M9">
        <f t="shared" si="1"/>
        <v>1722</v>
      </c>
      <c r="N9">
        <f t="shared" si="1"/>
        <v>1459.7462879999998</v>
      </c>
      <c r="O9">
        <f t="shared" si="1"/>
        <v>1682.7670999999993</v>
      </c>
      <c r="P9">
        <f t="shared" si="1"/>
        <v>1632.2608400000047</v>
      </c>
    </row>
    <row r="10" spans="1:16" dyDescent="0.25">
      <c r="A10">
        <f t="shared" si="4"/>
        <v>5</v>
      </c>
      <c r="B10">
        <v>590.70400000000018</v>
      </c>
      <c r="C10">
        <v>1960.7333333333324</v>
      </c>
      <c r="D10">
        <v>669.42399999999998</v>
      </c>
      <c r="E10">
        <v>1282.5653333333421</v>
      </c>
      <c r="F10">
        <v>1256.3253333333341</v>
      </c>
      <c r="G10">
        <f t="shared" si="2"/>
        <v>0.29535200000000011</v>
      </c>
      <c r="H10">
        <f t="shared" si="0"/>
        <v>0.98036666666666616</v>
      </c>
      <c r="I10">
        <f t="shared" si="0"/>
        <v>0.33471200000000001</v>
      </c>
      <c r="J10">
        <f t="shared" si="0"/>
        <v>0.641282666666671</v>
      </c>
      <c r="K10">
        <f t="shared" si="0"/>
        <v>0.62816266666666709</v>
      </c>
      <c r="L10">
        <f t="shared" si="3"/>
        <v>508.59614400000021</v>
      </c>
      <c r="M10">
        <f t="shared" si="1"/>
        <v>1688.1913999999992</v>
      </c>
      <c r="N10">
        <f t="shared" si="1"/>
        <v>576.37406399999998</v>
      </c>
      <c r="O10">
        <f t="shared" si="1"/>
        <v>1104.2887520000074</v>
      </c>
      <c r="P10">
        <f t="shared" si="1"/>
        <v>1081.6961120000008</v>
      </c>
    </row>
    <row r="11" spans="1:16" dyDescent="0.25">
      <c r="A11">
        <f t="shared" si="4"/>
        <v>6</v>
      </c>
      <c r="B11">
        <v>843.48266666666586</v>
      </c>
      <c r="C11">
        <v>1946.22</v>
      </c>
      <c r="D11">
        <v>422.68000000000006</v>
      </c>
      <c r="E11">
        <v>1784.1466666666613</v>
      </c>
      <c r="F11">
        <v>868.4106666666662</v>
      </c>
      <c r="G11">
        <f t="shared" si="2"/>
        <v>0.42174133333333291</v>
      </c>
      <c r="H11">
        <f t="shared" si="0"/>
        <v>0.97311000000000003</v>
      </c>
      <c r="I11">
        <f t="shared" si="0"/>
        <v>0.21134000000000003</v>
      </c>
      <c r="J11">
        <f t="shared" si="0"/>
        <v>0.89207333333333061</v>
      </c>
      <c r="K11">
        <f t="shared" si="0"/>
        <v>0.43420533333333311</v>
      </c>
      <c r="L11">
        <f t="shared" si="3"/>
        <v>726.23857599999928</v>
      </c>
      <c r="M11">
        <f t="shared" si="1"/>
        <v>1675.69542</v>
      </c>
      <c r="N11">
        <f t="shared" si="1"/>
        <v>363.92748000000006</v>
      </c>
      <c r="O11">
        <f t="shared" si="1"/>
        <v>1536.1502799999953</v>
      </c>
      <c r="P11">
        <f t="shared" si="1"/>
        <v>747.70158399999957</v>
      </c>
    </row>
    <row r="12" spans="1:16" dyDescent="0.25">
      <c r="A12">
        <f t="shared" si="4"/>
        <v>7</v>
      </c>
      <c r="B12">
        <v>1959.7533333333324</v>
      </c>
      <c r="C12">
        <v>1581.7013333333421</v>
      </c>
      <c r="D12">
        <v>288.30333333333397</v>
      </c>
      <c r="E12">
        <v>1694.9706666666575</v>
      </c>
      <c r="F12">
        <v>969.43466666666609</v>
      </c>
      <c r="G12">
        <f t="shared" si="2"/>
        <v>0.97987666666666617</v>
      </c>
      <c r="H12">
        <f t="shared" si="0"/>
        <v>0.79085066666667103</v>
      </c>
      <c r="I12">
        <f t="shared" si="0"/>
        <v>0.14415166666666698</v>
      </c>
      <c r="J12">
        <f t="shared" si="0"/>
        <v>0.84748533333332876</v>
      </c>
      <c r="K12">
        <f t="shared" si="0"/>
        <v>0.48471733333333306</v>
      </c>
      <c r="L12">
        <f t="shared" si="3"/>
        <v>1687.3476199999991</v>
      </c>
      <c r="M12">
        <f t="shared" si="1"/>
        <v>1361.8448480000075</v>
      </c>
      <c r="N12">
        <f t="shared" si="1"/>
        <v>248.22917000000055</v>
      </c>
      <c r="O12">
        <f t="shared" si="1"/>
        <v>1459.3697439999921</v>
      </c>
      <c r="P12">
        <f t="shared" si="1"/>
        <v>834.68324799999948</v>
      </c>
    </row>
    <row r="13" spans="1:16" dyDescent="0.25">
      <c r="A13">
        <f t="shared" si="4"/>
        <v>8</v>
      </c>
      <c r="B13">
        <v>1985.7466666666676</v>
      </c>
      <c r="C13">
        <v>1436.069333333342</v>
      </c>
      <c r="D13">
        <v>155.35999999999967</v>
      </c>
      <c r="E13">
        <v>1535.3440000000001</v>
      </c>
      <c r="F13">
        <v>144.64000000000033</v>
      </c>
      <c r="G13">
        <f t="shared" si="2"/>
        <v>0.99287333333333383</v>
      </c>
      <c r="H13">
        <f t="shared" si="0"/>
        <v>0.71803466666667104</v>
      </c>
      <c r="I13">
        <f t="shared" si="0"/>
        <v>7.7679999999999833E-2</v>
      </c>
      <c r="J13">
        <f t="shared" si="0"/>
        <v>0.76767200000000002</v>
      </c>
      <c r="K13">
        <f t="shared" si="0"/>
        <v>7.2320000000000162E-2</v>
      </c>
      <c r="L13">
        <f t="shared" si="3"/>
        <v>1709.7278800000008</v>
      </c>
      <c r="M13">
        <f t="shared" si="1"/>
        <v>1236.4556960000075</v>
      </c>
      <c r="N13">
        <f t="shared" si="1"/>
        <v>133.76495999999972</v>
      </c>
      <c r="O13">
        <f t="shared" si="1"/>
        <v>1321.931184</v>
      </c>
      <c r="P13">
        <f t="shared" si="1"/>
        <v>124.53504000000028</v>
      </c>
    </row>
    <row r="14" spans="1:16" dyDescent="0.25">
      <c r="A14">
        <f t="shared" si="4"/>
        <v>9</v>
      </c>
      <c r="B14">
        <v>2000</v>
      </c>
      <c r="C14">
        <v>1629.3706666666576</v>
      </c>
      <c r="D14">
        <v>161.27999999999997</v>
      </c>
      <c r="E14">
        <v>586.76800000000026</v>
      </c>
      <c r="F14">
        <v>341.69000000000005</v>
      </c>
      <c r="G14">
        <f t="shared" si="2"/>
        <v>1</v>
      </c>
      <c r="H14">
        <f t="shared" si="0"/>
        <v>0.81468533333332882</v>
      </c>
      <c r="I14">
        <f t="shared" si="0"/>
        <v>8.0639999999999989E-2</v>
      </c>
      <c r="J14">
        <f t="shared" si="0"/>
        <v>0.29338400000000014</v>
      </c>
      <c r="K14">
        <f t="shared" si="0"/>
        <v>0.17084500000000002</v>
      </c>
      <c r="L14">
        <f t="shared" si="3"/>
        <v>1722</v>
      </c>
      <c r="M14">
        <f t="shared" si="1"/>
        <v>1402.8881439999923</v>
      </c>
      <c r="N14">
        <f t="shared" si="1"/>
        <v>138.86207999999999</v>
      </c>
      <c r="O14">
        <f t="shared" si="1"/>
        <v>505.20724800000028</v>
      </c>
      <c r="P14">
        <f t="shared" si="1"/>
        <v>294.19509000000005</v>
      </c>
    </row>
    <row r="15" spans="1:16" dyDescent="0.25">
      <c r="A15">
        <f t="shared" si="4"/>
        <v>10</v>
      </c>
      <c r="B15">
        <v>2000</v>
      </c>
      <c r="C15">
        <v>651.49333333333425</v>
      </c>
      <c r="D15">
        <v>466.96666666666601</v>
      </c>
      <c r="E15">
        <v>437.8466666666659</v>
      </c>
      <c r="F15">
        <v>843.92000000000007</v>
      </c>
      <c r="G15">
        <f t="shared" si="2"/>
        <v>1</v>
      </c>
      <c r="H15">
        <f t="shared" si="0"/>
        <v>0.32574666666666713</v>
      </c>
      <c r="I15">
        <f t="shared" si="0"/>
        <v>0.23348333333333302</v>
      </c>
      <c r="J15">
        <f t="shared" si="0"/>
        <v>0.21892333333333294</v>
      </c>
      <c r="K15">
        <f t="shared" si="0"/>
        <v>0.42196000000000006</v>
      </c>
      <c r="L15">
        <f t="shared" si="3"/>
        <v>1722</v>
      </c>
      <c r="M15">
        <f t="shared" si="1"/>
        <v>560.93576000000076</v>
      </c>
      <c r="N15">
        <f t="shared" si="1"/>
        <v>402.05829999999946</v>
      </c>
      <c r="O15">
        <f t="shared" si="1"/>
        <v>376.9859799999993</v>
      </c>
      <c r="P15">
        <f t="shared" si="1"/>
        <v>726.61512000000005</v>
      </c>
    </row>
    <row r="16" spans="1:16" dyDescent="0.25">
      <c r="A16">
        <f t="shared" si="4"/>
        <v>11</v>
      </c>
      <c r="B16">
        <v>2000</v>
      </c>
      <c r="C16">
        <v>580.64533333333452</v>
      </c>
      <c r="D16">
        <v>179.35999999999967</v>
      </c>
      <c r="E16">
        <v>416.30999999999995</v>
      </c>
      <c r="F16">
        <v>763.88799999999992</v>
      </c>
      <c r="G16">
        <f t="shared" si="2"/>
        <v>1</v>
      </c>
      <c r="H16">
        <f t="shared" si="0"/>
        <v>0.29032266666666728</v>
      </c>
      <c r="I16">
        <f t="shared" si="0"/>
        <v>8.9679999999999843E-2</v>
      </c>
      <c r="J16">
        <f t="shared" si="0"/>
        <v>0.20815499999999998</v>
      </c>
      <c r="K16">
        <f t="shared" si="0"/>
        <v>0.38194399999999995</v>
      </c>
      <c r="L16">
        <f t="shared" si="3"/>
        <v>1722</v>
      </c>
      <c r="M16">
        <f t="shared" si="1"/>
        <v>499.93563200000108</v>
      </c>
      <c r="N16">
        <f t="shared" si="1"/>
        <v>154.42895999999973</v>
      </c>
      <c r="O16">
        <f t="shared" si="1"/>
        <v>358.44290999999998</v>
      </c>
      <c r="P16">
        <f t="shared" si="1"/>
        <v>657.70756799999992</v>
      </c>
    </row>
    <row r="17" spans="1:16" dyDescent="0.25">
      <c r="A17">
        <f t="shared" si="4"/>
        <v>12</v>
      </c>
      <c r="B17">
        <v>2000</v>
      </c>
      <c r="C17">
        <v>520.2933333333342</v>
      </c>
      <c r="D17">
        <v>272.64</v>
      </c>
      <c r="E17">
        <v>535.16266666666593</v>
      </c>
      <c r="F17">
        <v>982.99200000000019</v>
      </c>
      <c r="G17">
        <f t="shared" si="2"/>
        <v>1</v>
      </c>
      <c r="H17">
        <f t="shared" si="0"/>
        <v>0.26014666666666708</v>
      </c>
      <c r="I17">
        <f t="shared" si="0"/>
        <v>0.13632</v>
      </c>
      <c r="J17">
        <f t="shared" si="0"/>
        <v>0.26758133333333295</v>
      </c>
      <c r="K17">
        <f t="shared" si="0"/>
        <v>0.4914960000000001</v>
      </c>
      <c r="L17">
        <f t="shared" si="3"/>
        <v>1722</v>
      </c>
      <c r="M17">
        <f t="shared" si="1"/>
        <v>447.97256000000073</v>
      </c>
      <c r="N17">
        <f t="shared" si="1"/>
        <v>234.74304000000001</v>
      </c>
      <c r="O17">
        <f t="shared" si="1"/>
        <v>460.77505599999932</v>
      </c>
      <c r="P17">
        <f t="shared" si="1"/>
        <v>846.35611200000017</v>
      </c>
    </row>
    <row r="18" spans="1:16" dyDescent="0.25">
      <c r="A18">
        <f t="shared" si="4"/>
        <v>13</v>
      </c>
      <c r="B18">
        <v>2000</v>
      </c>
      <c r="C18">
        <v>500.17600000000016</v>
      </c>
      <c r="D18">
        <v>630.50133333333429</v>
      </c>
      <c r="E18">
        <v>78.0799999999997</v>
      </c>
      <c r="F18">
        <v>482.24533333333443</v>
      </c>
      <c r="G18">
        <f t="shared" si="2"/>
        <v>1</v>
      </c>
      <c r="H18">
        <f t="shared" si="0"/>
        <v>0.25008800000000009</v>
      </c>
      <c r="I18">
        <f t="shared" si="0"/>
        <v>0.31525066666666712</v>
      </c>
      <c r="J18">
        <f t="shared" si="0"/>
        <v>3.9039999999999853E-2</v>
      </c>
      <c r="K18">
        <f t="shared" si="0"/>
        <v>0.24112266666666721</v>
      </c>
      <c r="L18">
        <f t="shared" si="3"/>
        <v>1722</v>
      </c>
      <c r="M18">
        <f t="shared" si="1"/>
        <v>430.65153600000014</v>
      </c>
      <c r="N18">
        <f t="shared" si="1"/>
        <v>542.86164800000074</v>
      </c>
      <c r="O18">
        <f t="shared" si="1"/>
        <v>67.226879999999753</v>
      </c>
      <c r="P18">
        <f t="shared" si="1"/>
        <v>415.21323200000091</v>
      </c>
    </row>
    <row r="19" spans="1:16" dyDescent="0.25">
      <c r="A19">
        <f t="shared" si="4"/>
        <v>14</v>
      </c>
      <c r="B19">
        <v>2000</v>
      </c>
      <c r="C19">
        <v>417.52333333333377</v>
      </c>
      <c r="D19">
        <v>184.15999999999974</v>
      </c>
      <c r="E19">
        <v>110.40000000000003</v>
      </c>
      <c r="F19">
        <v>795.81333333333441</v>
      </c>
      <c r="G19">
        <f t="shared" si="2"/>
        <v>1</v>
      </c>
      <c r="H19">
        <f t="shared" si="0"/>
        <v>0.20876166666666687</v>
      </c>
      <c r="I19">
        <f t="shared" si="0"/>
        <v>9.207999999999987E-2</v>
      </c>
      <c r="J19">
        <f t="shared" si="0"/>
        <v>5.520000000000002E-2</v>
      </c>
      <c r="K19">
        <f t="shared" si="0"/>
        <v>0.39790666666666719</v>
      </c>
      <c r="L19">
        <f t="shared" si="3"/>
        <v>1722</v>
      </c>
      <c r="M19">
        <f t="shared" si="1"/>
        <v>359.48759000000035</v>
      </c>
      <c r="N19">
        <f t="shared" si="1"/>
        <v>158.56175999999977</v>
      </c>
      <c r="O19">
        <f t="shared" si="1"/>
        <v>95.05440000000003</v>
      </c>
      <c r="P19">
        <f t="shared" si="1"/>
        <v>685.19528000000093</v>
      </c>
    </row>
    <row r="20" spans="1:16" dyDescent="0.25">
      <c r="A20">
        <f t="shared" si="4"/>
        <v>15</v>
      </c>
      <c r="B20">
        <v>1991.0666666666675</v>
      </c>
      <c r="C20">
        <v>510.67200000000025</v>
      </c>
      <c r="D20">
        <v>238.08000000000004</v>
      </c>
      <c r="E20">
        <v>263.68000000000029</v>
      </c>
      <c r="F20">
        <v>199.84000000000026</v>
      </c>
      <c r="G20">
        <f t="shared" si="2"/>
        <v>0.99553333333333371</v>
      </c>
      <c r="H20">
        <f t="shared" si="0"/>
        <v>0.25533600000000012</v>
      </c>
      <c r="I20">
        <f t="shared" si="0"/>
        <v>0.11904000000000002</v>
      </c>
      <c r="J20">
        <f t="shared" si="0"/>
        <v>0.13184000000000015</v>
      </c>
      <c r="K20">
        <f t="shared" si="0"/>
        <v>9.9920000000000134E-2</v>
      </c>
      <c r="L20">
        <f t="shared" si="3"/>
        <v>1714.3084000000006</v>
      </c>
      <c r="M20">
        <f t="shared" si="1"/>
        <v>439.6885920000002</v>
      </c>
      <c r="N20">
        <f t="shared" si="1"/>
        <v>204.98688000000004</v>
      </c>
      <c r="O20">
        <f t="shared" si="1"/>
        <v>227.02848000000026</v>
      </c>
      <c r="P20">
        <f t="shared" si="1"/>
        <v>172.06224000000023</v>
      </c>
    </row>
    <row r="21" spans="1:16" dyDescent="0.25">
      <c r="A21">
        <f t="shared" si="4"/>
        <v>16</v>
      </c>
      <c r="B21">
        <v>1020.6026666666658</v>
      </c>
      <c r="C21">
        <v>1098.0106666666661</v>
      </c>
      <c r="D21">
        <v>133.43999999999994</v>
      </c>
      <c r="E21">
        <v>275.52</v>
      </c>
      <c r="F21">
        <v>107.35999999999967</v>
      </c>
      <c r="G21">
        <f t="shared" si="2"/>
        <v>0.51030133333333283</v>
      </c>
      <c r="H21">
        <f t="shared" si="0"/>
        <v>0.54900533333333301</v>
      </c>
      <c r="I21">
        <f t="shared" si="0"/>
        <v>6.6719999999999974E-2</v>
      </c>
      <c r="J21">
        <f t="shared" si="0"/>
        <v>0.13775999999999999</v>
      </c>
      <c r="K21">
        <f t="shared" si="0"/>
        <v>5.3679999999999839E-2</v>
      </c>
      <c r="L21">
        <f t="shared" si="3"/>
        <v>878.73889599999916</v>
      </c>
      <c r="M21">
        <f t="shared" si="1"/>
        <v>945.38718399999948</v>
      </c>
      <c r="N21">
        <f t="shared" si="1"/>
        <v>114.89183999999996</v>
      </c>
      <c r="O21">
        <f t="shared" si="1"/>
        <v>237.22271999999998</v>
      </c>
      <c r="P21">
        <f t="shared" si="1"/>
        <v>92.436959999999729</v>
      </c>
    </row>
    <row r="22" spans="1:16" dyDescent="0.25">
      <c r="A22">
        <f t="shared" si="4"/>
        <v>17</v>
      </c>
      <c r="B22">
        <v>488.36800000000017</v>
      </c>
      <c r="C22">
        <v>360.49666666666599</v>
      </c>
      <c r="D22">
        <v>417.52333333333377</v>
      </c>
      <c r="E22">
        <v>154.56000000000006</v>
      </c>
      <c r="F22">
        <v>250.56000000000006</v>
      </c>
      <c r="G22">
        <f t="shared" si="2"/>
        <v>0.2441840000000001</v>
      </c>
      <c r="H22">
        <f t="shared" si="2"/>
        <v>0.18024833333333298</v>
      </c>
      <c r="I22">
        <f t="shared" si="2"/>
        <v>0.20876166666666687</v>
      </c>
      <c r="J22">
        <f t="shared" si="2"/>
        <v>7.7280000000000029E-2</v>
      </c>
      <c r="K22">
        <f t="shared" si="2"/>
        <v>0.12528000000000003</v>
      </c>
      <c r="L22">
        <f t="shared" si="3"/>
        <v>420.48484800000017</v>
      </c>
      <c r="M22">
        <f t="shared" si="1"/>
        <v>310.38762999999938</v>
      </c>
      <c r="N22">
        <f t="shared" si="1"/>
        <v>359.48759000000035</v>
      </c>
      <c r="O22">
        <f t="shared" si="1"/>
        <v>133.07616000000004</v>
      </c>
      <c r="P22">
        <f t="shared" si="1"/>
        <v>215.73216000000005</v>
      </c>
    </row>
    <row r="23" spans="1:16" dyDescent="0.25">
      <c r="A23">
        <f t="shared" si="4"/>
        <v>18</v>
      </c>
      <c r="B23">
        <v>130.39999999999964</v>
      </c>
      <c r="C23">
        <v>550.46933333333436</v>
      </c>
      <c r="D23">
        <v>350.486666666666</v>
      </c>
      <c r="E23">
        <v>395.37999999999988</v>
      </c>
      <c r="F23">
        <v>53.119999999999663</v>
      </c>
      <c r="G23">
        <f t="shared" si="2"/>
        <v>6.5199999999999814E-2</v>
      </c>
      <c r="H23">
        <f t="shared" si="2"/>
        <v>0.27523466666666718</v>
      </c>
      <c r="I23">
        <f t="shared" si="2"/>
        <v>0.175243333333333</v>
      </c>
      <c r="J23">
        <f t="shared" si="2"/>
        <v>0.19768999999999995</v>
      </c>
      <c r="K23">
        <f t="shared" si="2"/>
        <v>2.655999999999983E-2</v>
      </c>
      <c r="L23">
        <f t="shared" si="3"/>
        <v>112.27439999999967</v>
      </c>
      <c r="M23">
        <f t="shared" si="1"/>
        <v>473.9540960000009</v>
      </c>
      <c r="N23">
        <f t="shared" si="1"/>
        <v>301.76901999999944</v>
      </c>
      <c r="O23">
        <f t="shared" si="1"/>
        <v>340.42217999999991</v>
      </c>
      <c r="P23">
        <f t="shared" si="1"/>
        <v>45.736319999999708</v>
      </c>
    </row>
    <row r="24" spans="1:16" dyDescent="0.25">
      <c r="A24">
        <f t="shared" si="4"/>
        <v>19</v>
      </c>
      <c r="B24">
        <v>1043.3440000000001</v>
      </c>
      <c r="C24">
        <v>515.92000000000007</v>
      </c>
      <c r="D24">
        <v>185.9200000000003</v>
      </c>
      <c r="E24">
        <v>982.99200000000019</v>
      </c>
      <c r="F24">
        <v>0</v>
      </c>
      <c r="G24">
        <f t="shared" si="2"/>
        <v>0.52167200000000002</v>
      </c>
      <c r="H24">
        <f t="shared" si="2"/>
        <v>0.25796000000000002</v>
      </c>
      <c r="I24">
        <f t="shared" si="2"/>
        <v>9.2960000000000154E-2</v>
      </c>
      <c r="J24">
        <f t="shared" si="2"/>
        <v>0.4914960000000001</v>
      </c>
      <c r="K24">
        <f t="shared" si="2"/>
        <v>0</v>
      </c>
      <c r="L24">
        <f t="shared" si="3"/>
        <v>898.31918400000006</v>
      </c>
      <c r="M24">
        <f t="shared" si="1"/>
        <v>444.20712000000003</v>
      </c>
      <c r="N24">
        <f t="shared" si="1"/>
        <v>160.07712000000026</v>
      </c>
      <c r="O24">
        <f t="shared" si="1"/>
        <v>846.35611200000017</v>
      </c>
      <c r="P24">
        <f t="shared" si="1"/>
        <v>0</v>
      </c>
    </row>
    <row r="25" spans="1:16" dyDescent="0.25">
      <c r="A25">
        <f t="shared" si="4"/>
        <v>20</v>
      </c>
      <c r="B25">
        <v>2000</v>
      </c>
      <c r="C25">
        <v>1320.1759999999999</v>
      </c>
      <c r="D25">
        <v>309.83999999999992</v>
      </c>
      <c r="E25">
        <v>1483.301333333342</v>
      </c>
      <c r="F25">
        <v>0</v>
      </c>
      <c r="G25">
        <f t="shared" si="2"/>
        <v>1</v>
      </c>
      <c r="H25">
        <f t="shared" si="2"/>
        <v>0.66008800000000001</v>
      </c>
      <c r="I25">
        <f t="shared" si="2"/>
        <v>0.15491999999999995</v>
      </c>
      <c r="J25">
        <f t="shared" si="2"/>
        <v>0.74165066666667101</v>
      </c>
      <c r="K25">
        <f t="shared" si="2"/>
        <v>0</v>
      </c>
      <c r="L25">
        <f t="shared" si="3"/>
        <v>1722</v>
      </c>
      <c r="M25">
        <f t="shared" si="1"/>
        <v>1136.6715360000001</v>
      </c>
      <c r="N25">
        <f t="shared" si="1"/>
        <v>266.7722399999999</v>
      </c>
      <c r="O25">
        <f t="shared" si="1"/>
        <v>1277.1224480000076</v>
      </c>
      <c r="P25">
        <f t="shared" si="1"/>
        <v>0</v>
      </c>
    </row>
    <row r="26" spans="1:16" dyDescent="0.25">
      <c r="A26">
        <f t="shared" si="4"/>
        <v>21</v>
      </c>
      <c r="B26">
        <v>2000</v>
      </c>
      <c r="C26">
        <v>607.76000000000022</v>
      </c>
      <c r="D26">
        <v>844.79466666666576</v>
      </c>
      <c r="E26">
        <v>1932.5349999999999</v>
      </c>
      <c r="F26">
        <v>0</v>
      </c>
      <c r="G26">
        <f t="shared" si="2"/>
        <v>1</v>
      </c>
      <c r="H26">
        <f t="shared" si="2"/>
        <v>0.30388000000000009</v>
      </c>
      <c r="I26">
        <f t="shared" si="2"/>
        <v>0.4223973333333329</v>
      </c>
      <c r="J26">
        <f t="shared" si="2"/>
        <v>0.96626749999999995</v>
      </c>
      <c r="K26">
        <f t="shared" si="2"/>
        <v>0</v>
      </c>
      <c r="L26">
        <f t="shared" si="3"/>
        <v>1722</v>
      </c>
      <c r="M26">
        <f t="shared" si="1"/>
        <v>523.28136000000018</v>
      </c>
      <c r="N26">
        <f t="shared" si="1"/>
        <v>727.3682079999993</v>
      </c>
      <c r="O26">
        <f t="shared" si="1"/>
        <v>1663.9126349999999</v>
      </c>
      <c r="P26">
        <f t="shared" si="1"/>
        <v>0</v>
      </c>
    </row>
    <row r="27" spans="1:16" dyDescent="0.25">
      <c r="A27">
        <f t="shared" si="4"/>
        <v>22</v>
      </c>
      <c r="B27">
        <v>2000</v>
      </c>
      <c r="C27">
        <v>253.75999999999965</v>
      </c>
      <c r="D27">
        <v>1522.2240000000002</v>
      </c>
      <c r="E27">
        <v>1953.5</v>
      </c>
      <c r="F27">
        <v>73.120000000000289</v>
      </c>
      <c r="G27">
        <f t="shared" si="2"/>
        <v>1</v>
      </c>
      <c r="H27">
        <f t="shared" si="2"/>
        <v>0.12687999999999983</v>
      </c>
      <c r="I27">
        <f t="shared" si="2"/>
        <v>0.76111200000000012</v>
      </c>
      <c r="J27">
        <f t="shared" si="2"/>
        <v>0.97675000000000001</v>
      </c>
      <c r="K27">
        <f t="shared" si="2"/>
        <v>3.6560000000000141E-2</v>
      </c>
      <c r="L27">
        <f t="shared" si="3"/>
        <v>1722</v>
      </c>
      <c r="M27">
        <f t="shared" si="1"/>
        <v>218.48735999999971</v>
      </c>
      <c r="N27">
        <f t="shared" si="1"/>
        <v>1310.6348640000001</v>
      </c>
      <c r="O27">
        <f t="shared" si="1"/>
        <v>1681.9635000000001</v>
      </c>
      <c r="P27">
        <f t="shared" si="1"/>
        <v>62.95632000000024</v>
      </c>
    </row>
    <row r="28" spans="1:16" dyDescent="0.25">
      <c r="A28">
        <f t="shared" si="4"/>
        <v>23</v>
      </c>
      <c r="B28">
        <v>2000</v>
      </c>
      <c r="C28">
        <v>756.45333333333429</v>
      </c>
      <c r="D28">
        <v>930.94933333333393</v>
      </c>
      <c r="E28">
        <v>1820.1033333333387</v>
      </c>
      <c r="F28">
        <v>0</v>
      </c>
      <c r="G28">
        <f t="shared" si="2"/>
        <v>1</v>
      </c>
      <c r="H28">
        <f t="shared" si="2"/>
        <v>0.37822666666666716</v>
      </c>
      <c r="I28">
        <f t="shared" si="2"/>
        <v>0.46547466666666698</v>
      </c>
      <c r="J28">
        <f t="shared" si="2"/>
        <v>0.91005166666666937</v>
      </c>
      <c r="K28">
        <f t="shared" si="2"/>
        <v>0</v>
      </c>
      <c r="L28">
        <f t="shared" si="3"/>
        <v>1722</v>
      </c>
      <c r="M28">
        <f t="shared" si="1"/>
        <v>651.30632000000082</v>
      </c>
      <c r="N28">
        <f t="shared" si="1"/>
        <v>801.54737600000055</v>
      </c>
      <c r="O28">
        <f t="shared" si="1"/>
        <v>1567.1089700000045</v>
      </c>
      <c r="P28">
        <f t="shared" si="1"/>
        <v>0</v>
      </c>
    </row>
    <row r="29" spans="1:16" dyDescent="0.25">
      <c r="A29">
        <f t="shared" si="4"/>
        <v>24</v>
      </c>
      <c r="B29">
        <v>2000</v>
      </c>
      <c r="C29">
        <v>610.82133333333422</v>
      </c>
      <c r="D29">
        <v>1352.5386666666577</v>
      </c>
      <c r="E29">
        <v>2000</v>
      </c>
      <c r="F29">
        <v>128.80000000000035</v>
      </c>
      <c r="G29">
        <f t="shared" si="2"/>
        <v>1</v>
      </c>
      <c r="H29">
        <f t="shared" si="2"/>
        <v>0.30541066666666711</v>
      </c>
      <c r="I29">
        <f t="shared" si="2"/>
        <v>0.67626933333332884</v>
      </c>
      <c r="J29">
        <f t="shared" si="2"/>
        <v>1</v>
      </c>
      <c r="K29">
        <f t="shared" si="2"/>
        <v>6.4400000000000179E-2</v>
      </c>
      <c r="L29">
        <f t="shared" si="3"/>
        <v>1722</v>
      </c>
      <c r="M29">
        <f t="shared" si="1"/>
        <v>525.91716800000074</v>
      </c>
      <c r="N29">
        <f t="shared" si="1"/>
        <v>1164.5357919999922</v>
      </c>
      <c r="O29">
        <f t="shared" si="1"/>
        <v>1722</v>
      </c>
      <c r="P29">
        <f t="shared" si="1"/>
        <v>110.89680000000031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"/>
  <sheetViews>
    <sheetView zoomScale="80" zoomScaleNormal="80" workbookViewId="0">
      <selection activeCell="C30" sqref="C30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dyDescent="0.25">
      <c r="B1" t="s">
        <v>20</v>
      </c>
    </row>
    <row r="3" spans="1:26" dyDescent="0.25">
      <c r="A3" t="s" s="2">
        <v>1</v>
      </c>
      <c r="B3" t="s" s="2">
        <v>15</v>
      </c>
      <c r="C3" s="2">
        <v>1</v>
      </c>
      <c r="D3" s="2">
        <f>+C3+1</f>
        <v>2</v>
      </c>
      <c r="E3" s="2">
        <f t="shared" si="0" ref="E3:Z3">+D3+1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</row>
    <row r="4" spans="1:26" dyDescent="0.25">
      <c r="A4">
        <v>1</v>
      </c>
      <c r="B4" t="s">
        <v>4</v>
      </c>
      <c r="C4">
        <v>3793.47</v>
      </c>
      <c r="D4">
        <v>3683.9480540000004</v>
      </c>
      <c r="E4">
        <v>3413.8693797999995</v>
      </c>
      <c r="F4">
        <v>3142.473968000001</v>
      </c>
      <c r="G4">
        <v>3673.3988795999985</v>
      </c>
      <c r="H4">
        <v>3732.4469630000012</v>
      </c>
      <c r="I4">
        <v>3755.996637999999</v>
      </c>
      <c r="J4">
        <v>3793.47</v>
      </c>
      <c r="K4">
        <v>3793.47</v>
      </c>
      <c r="L4">
        <v>3793.47</v>
      </c>
      <c r="M4">
        <v>3793.47</v>
      </c>
      <c r="N4">
        <v>3793.47</v>
      </c>
      <c r="O4">
        <v>3793.47</v>
      </c>
      <c r="P4">
        <v>3793.47</v>
      </c>
      <c r="Q4">
        <v>3793.47</v>
      </c>
      <c r="R4">
        <v>3793.47</v>
      </c>
      <c r="S4">
        <v>3793.47</v>
      </c>
      <c r="T4">
        <v>3793.47</v>
      </c>
      <c r="U4">
        <v>3793.4699999999993</v>
      </c>
      <c r="V4">
        <v>3793.47</v>
      </c>
      <c r="W4">
        <v>3793.47</v>
      </c>
      <c r="X4">
        <v>3793.47</v>
      </c>
      <c r="Y4">
        <v>3793.47</v>
      </c>
      <c r="Z4">
        <v>3793.47</v>
      </c>
    </row>
    <row r="5" spans="1:26" dyDescent="0.25">
      <c r="A5">
        <f>+A4+1</f>
        <v>2</v>
      </c>
      <c r="B5" t="s">
        <v>5</v>
      </c>
      <c r="C5">
        <v>399.8027527999993</v>
      </c>
      <c r="D5">
        <v>200.00000000000006</v>
      </c>
      <c r="E5">
        <v>-0.0</v>
      </c>
      <c r="F5">
        <v>-0.0</v>
      </c>
      <c r="G5">
        <v>-0.0</v>
      </c>
      <c r="H5">
        <v>-2.2737367544323206e-13</v>
      </c>
      <c r="I5">
        <v>-0.0</v>
      </c>
      <c r="J5">
        <v>363.5695309999983</v>
      </c>
      <c r="K5">
        <v>1079.9252916000023</v>
      </c>
      <c r="L5">
        <v>1666.2650370000001</v>
      </c>
      <c r="M5">
        <v>2085.477565</v>
      </c>
      <c r="N5">
        <v>2201.690362399999</v>
      </c>
      <c r="O5">
        <v>2361.4639238</v>
      </c>
      <c r="P5">
        <v>2405.0941599999987</v>
      </c>
      <c r="Q5">
        <v>2553.4297166000006</v>
      </c>
      <c r="R5">
        <v>2667.6762900000012</v>
      </c>
      <c r="S5">
        <v>2812.8578413999994</v>
      </c>
      <c r="T5">
        <v>2713.6758898</v>
      </c>
      <c r="U5">
        <v>2296.4829118</v>
      </c>
      <c r="V5">
        <v>1696.218089199998</v>
      </c>
      <c r="W5">
        <v>1582.9099624000012</v>
      </c>
      <c r="X5">
        <v>1998.180131200001</v>
      </c>
      <c r="Y5">
        <v>2057.161994799999</v>
      </c>
      <c r="Z5">
        <v>1542.2815860000019</v>
      </c>
    </row>
    <row r="6" spans="1:26" dyDescent="0.25">
      <c r="A6">
        <f t="shared" si="1" ref="A6:A8">+A5+1</f>
        <v>3</v>
      </c>
      <c r="B6" t="s">
        <v>4</v>
      </c>
      <c r="C6">
        <v>-0.0</v>
      </c>
      <c r="D6">
        <v>-0.0</v>
      </c>
      <c r="E6">
        <v>-0.0</v>
      </c>
      <c r="F6">
        <v>-0.0</v>
      </c>
      <c r="G6">
        <v>-0.0</v>
      </c>
      <c r="H6">
        <v>-0.0</v>
      </c>
      <c r="I6">
        <v>-4.547473508864641e-13</v>
      </c>
      <c r="J6">
        <v>-0.0</v>
      </c>
      <c r="K6">
        <v>-9.094947017729282e-13</v>
      </c>
      <c r="L6">
        <v>-0.0</v>
      </c>
      <c r="M6">
        <v>-0.0</v>
      </c>
      <c r="N6">
        <v>-0.0</v>
      </c>
      <c r="O6">
        <v>-0.0</v>
      </c>
      <c r="P6">
        <v>-0.0</v>
      </c>
      <c r="Q6">
        <v>-0.0</v>
      </c>
      <c r="R6">
        <v>-4.547473508864641e-13</v>
      </c>
      <c r="S6">
        <v>-0.0</v>
      </c>
      <c r="T6">
        <v>-0.0</v>
      </c>
      <c r="U6">
        <v>-0.0</v>
      </c>
      <c r="V6">
        <v>-0.0</v>
      </c>
      <c r="W6">
        <v>-0.0</v>
      </c>
      <c r="X6">
        <v>-0.0</v>
      </c>
      <c r="Y6">
        <v>-0.0</v>
      </c>
      <c r="Z6">
        <v>-1.2457978244954842e-13</v>
      </c>
    </row>
    <row r="7" spans="1:26" dyDescent="0.25">
      <c r="A7">
        <f t="shared" si="1"/>
        <v>4</v>
      </c>
      <c r="B7" t="s">
        <v>31</v>
      </c>
      <c r="C7">
        <v>-0.0</v>
      </c>
      <c r="D7">
        <v>-0.0</v>
      </c>
      <c r="E7">
        <v>-0.0</v>
      </c>
      <c r="F7">
        <v>-0.0</v>
      </c>
      <c r="G7">
        <v>-0.0</v>
      </c>
      <c r="H7">
        <v>-0.0</v>
      </c>
      <c r="I7">
        <v>-0.0</v>
      </c>
      <c r="J7">
        <v>-0.0</v>
      </c>
      <c r="K7">
        <v>-0.0</v>
      </c>
      <c r="L7">
        <v>-0.0</v>
      </c>
      <c r="M7">
        <v>-0.0</v>
      </c>
      <c r="N7">
        <v>-0.0</v>
      </c>
      <c r="O7">
        <v>-0.0</v>
      </c>
      <c r="P7">
        <v>-0.0</v>
      </c>
      <c r="Q7">
        <v>-0.0</v>
      </c>
      <c r="R7">
        <v>-0.0</v>
      </c>
      <c r="S7">
        <v>-0.0</v>
      </c>
      <c r="T7">
        <v>-0.0</v>
      </c>
      <c r="U7">
        <v>-0.0</v>
      </c>
      <c r="V7">
        <v>-0.0</v>
      </c>
      <c r="W7">
        <v>-0.0</v>
      </c>
      <c r="X7">
        <v>-0.0</v>
      </c>
      <c r="Y7">
        <v>-0.0</v>
      </c>
      <c r="Z7">
        <v>-0.0</v>
      </c>
    </row>
    <row r="8" spans="1:26" dyDescent="0.25">
      <c r="A8">
        <f t="shared" si="1"/>
        <v>5</v>
      </c>
      <c r="B8" t="s">
        <v>26</v>
      </c>
      <c r="C8">
        <v>1144.9307072000017</v>
      </c>
      <c r="D8">
        <v>1117.6041169999992</v>
      </c>
      <c r="E8">
        <v>1367.9871072000003</v>
      </c>
      <c r="F8">
        <v>1534.5212679999995</v>
      </c>
      <c r="G8">
        <v>991.8292944000016</v>
      </c>
      <c r="H8">
        <v>1009.9426679999989</v>
      </c>
      <c r="I8">
        <v>1118.294926</v>
      </c>
      <c r="J8">
        <v>905.2829520000017</v>
      </c>
      <c r="K8">
        <v>812.6305123999986</v>
      </c>
      <c r="L8">
        <v>757.719032</v>
      </c>
      <c r="M8">
        <v>678.5030140000002</v>
      </c>
      <c r="N8">
        <v>742.3693536000002</v>
      </c>
      <c r="O8">
        <v>635.5906592000003</v>
      </c>
      <c r="P8">
        <v>604.0598060000002</v>
      </c>
      <c r="Q8">
        <v>551.6149184000003</v>
      </c>
      <c r="R8">
        <v>453.73551999999967</v>
      </c>
      <c r="S8">
        <v>287.83367760000004</v>
      </c>
      <c r="T8">
        <v>254.83120319999995</v>
      </c>
      <c r="U8">
        <v>469.79190720000014</v>
      </c>
      <c r="V8">
        <v>880.5132448000015</v>
      </c>
      <c r="W8">
        <v>927.3124406</v>
      </c>
      <c r="X8">
        <v>999.2084088</v>
      </c>
      <c r="Y8">
        <v>948.3925332000013</v>
      </c>
      <c r="Z8">
        <v>1049.0699519999987</v>
      </c>
    </row>
    <row r="12" spans="1:26" dyDescent="0.25">
      <c r="B12" t="s">
        <v>94</v>
      </c>
    </row>
    <row r="14" spans="1:26" dyDescent="0.25">
      <c r="A14" t="s" s="2">
        <v>1</v>
      </c>
      <c r="B14" t="s" s="2">
        <v>15</v>
      </c>
      <c r="C14" s="2">
        <v>1</v>
      </c>
      <c r="D14" s="2">
        <f>+C14+1</f>
        <v>2</v>
      </c>
      <c r="E14" s="2">
        <f t="shared" si="2" ref="E14:Z14">+D14+1</f>
        <v>3</v>
      </c>
      <c r="F14" s="2">
        <f t="shared" si="2"/>
        <v>4</v>
      </c>
      <c r="G14" s="2">
        <f t="shared" si="2"/>
        <v>5</v>
      </c>
      <c r="H14" s="2">
        <f t="shared" si="2"/>
        <v>6</v>
      </c>
      <c r="I14" s="2">
        <f t="shared" si="2"/>
        <v>7</v>
      </c>
      <c r="J14" s="2">
        <f t="shared" si="2"/>
        <v>8</v>
      </c>
      <c r="K14" s="2">
        <f t="shared" si="2"/>
        <v>9</v>
      </c>
      <c r="L14" s="2">
        <f t="shared" si="2"/>
        <v>10</v>
      </c>
      <c r="M14" s="2">
        <f t="shared" si="2"/>
        <v>11</v>
      </c>
      <c r="N14" s="2">
        <f t="shared" si="2"/>
        <v>12</v>
      </c>
      <c r="O14" s="2">
        <f t="shared" si="2"/>
        <v>13</v>
      </c>
      <c r="P14" s="2">
        <f t="shared" si="2"/>
        <v>14</v>
      </c>
      <c r="Q14" s="2">
        <f t="shared" si="2"/>
        <v>15</v>
      </c>
      <c r="R14" s="2">
        <f t="shared" si="2"/>
        <v>16</v>
      </c>
      <c r="S14" s="2">
        <f t="shared" si="2"/>
        <v>17</v>
      </c>
      <c r="T14" s="2">
        <f t="shared" si="2"/>
        <v>18</v>
      </c>
      <c r="U14" s="2">
        <f t="shared" si="2"/>
        <v>19</v>
      </c>
      <c r="V14" s="2">
        <f t="shared" si="2"/>
        <v>20</v>
      </c>
      <c r="W14" s="2">
        <f t="shared" si="2"/>
        <v>21</v>
      </c>
      <c r="X14" s="2">
        <f t="shared" si="2"/>
        <v>22</v>
      </c>
      <c r="Y14" s="2">
        <f t="shared" si="2"/>
        <v>23</v>
      </c>
      <c r="Z14" s="2">
        <f t="shared" si="2"/>
        <v>24</v>
      </c>
    </row>
    <row r="15" spans="1:26" dyDescent="0.25">
      <c r="A15">
        <v>1</v>
      </c>
      <c r="B15" t="s">
        <v>4</v>
      </c>
      <c r="C15" s="1">
        <v>3793.47</v>
      </c>
      <c r="D15" s="1">
        <v>3683.9480540000004</v>
      </c>
      <c r="E15" s="1">
        <v>3413.8693797999995</v>
      </c>
      <c r="F15" s="1">
        <v>3142.4739680000012</v>
      </c>
      <c r="G15" s="1">
        <v>3673.3988795999985</v>
      </c>
      <c r="H15" s="1">
        <v>3732.4469630000012</v>
      </c>
      <c r="I15" s="1">
        <v>3755.9966379999992</v>
      </c>
      <c r="J15" s="1">
        <v>3793.47</v>
      </c>
      <c r="K15" s="1">
        <v>3793.47</v>
      </c>
      <c r="L15" s="1">
        <v>3793.47</v>
      </c>
      <c r="M15" s="1">
        <v>3793.47</v>
      </c>
      <c r="N15" s="1">
        <v>3793.47</v>
      </c>
      <c r="O15" s="1">
        <v>3793.47</v>
      </c>
      <c r="P15" s="1">
        <v>3793.47</v>
      </c>
      <c r="Q15" s="1">
        <v>3793.47</v>
      </c>
      <c r="R15" s="1">
        <v>3793.47</v>
      </c>
      <c r="S15" s="1">
        <v>3793.47</v>
      </c>
      <c r="T15" s="1">
        <v>3793.47</v>
      </c>
      <c r="U15" s="1">
        <v>3793.47</v>
      </c>
      <c r="V15" s="1">
        <v>3793.47</v>
      </c>
      <c r="W15" s="1">
        <v>3793.47</v>
      </c>
      <c r="X15" s="1">
        <v>3793.47</v>
      </c>
      <c r="Y15" s="1">
        <v>3793.47</v>
      </c>
      <c r="Z15" s="1">
        <v>3793.47</v>
      </c>
    </row>
    <row r="16" spans="1:26" dyDescent="0.25">
      <c r="A16">
        <f>+A15+1</f>
        <v>2</v>
      </c>
      <c r="B16" t="s">
        <v>5</v>
      </c>
      <c r="C16" s="1">
        <v>399.80275279999887</v>
      </c>
      <c r="D16" s="1">
        <v>200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363.56953099999873</v>
      </c>
      <c r="K16" s="1">
        <v>1079.9252916000019</v>
      </c>
      <c r="L16" s="1">
        <v>1666.2650370000006</v>
      </c>
      <c r="M16" s="1">
        <v>2085.4775650000006</v>
      </c>
      <c r="N16" s="1">
        <v>2201.6903623999992</v>
      </c>
      <c r="O16" s="1">
        <v>2361.4639238000004</v>
      </c>
      <c r="P16" s="1">
        <v>2405.0941599999992</v>
      </c>
      <c r="Q16" s="1">
        <v>2553.4297166000001</v>
      </c>
      <c r="R16" s="1">
        <v>2667.6762900000008</v>
      </c>
      <c r="S16" s="1">
        <v>2812.8578413999999</v>
      </c>
      <c r="T16" s="1">
        <v>2713.6758897999994</v>
      </c>
      <c r="U16" s="1">
        <v>2296.4829117999993</v>
      </c>
      <c r="V16" s="1">
        <v>1696.2180891999983</v>
      </c>
      <c r="W16" s="1">
        <v>1582.9099624000014</v>
      </c>
      <c r="X16" s="1">
        <v>1998.1801312000002</v>
      </c>
      <c r="Y16" s="1">
        <v>2057.1619947999984</v>
      </c>
      <c r="Z16" s="1">
        <v>1542.2815860000014</v>
      </c>
    </row>
    <row r="17" spans="1:26" dyDescent="0.25">
      <c r="A17">
        <f t="shared" si="3" ref="A17:A19">+A16+1</f>
        <v>3</v>
      </c>
      <c r="B17" t="s">
        <v>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dyDescent="0.25">
      <c r="A18">
        <f t="shared" si="3"/>
        <v>4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dyDescent="0.25">
      <c r="A19">
        <f t="shared" si="3"/>
        <v>5</v>
      </c>
      <c r="B19" t="s">
        <v>26</v>
      </c>
      <c r="C19">
        <v>1144.9307072000024</v>
      </c>
      <c r="D19">
        <v>1117.604116999999</v>
      </c>
      <c r="E19">
        <v>1367.9871072000005</v>
      </c>
      <c r="F19">
        <v>1534.5212679999995</v>
      </c>
      <c r="G19">
        <v>991.82929440000134</v>
      </c>
      <c r="H19">
        <v>1009.9426679999988</v>
      </c>
      <c r="I19">
        <v>1118.294926</v>
      </c>
      <c r="J19" s="1">
        <v>905.28295200000093</v>
      </c>
      <c r="K19">
        <v>812.63051239999868</v>
      </c>
      <c r="L19">
        <v>757.71903200000042</v>
      </c>
      <c r="M19">
        <v>678.50301399999944</v>
      </c>
      <c r="N19">
        <v>742.36935360000052</v>
      </c>
      <c r="O19">
        <v>635.59065920000057</v>
      </c>
      <c r="P19">
        <v>604.05980600000066</v>
      </c>
      <c r="Q19">
        <v>551.61491840000008</v>
      </c>
      <c r="R19">
        <v>453.73551999999972</v>
      </c>
      <c r="S19">
        <v>287.83367759999965</v>
      </c>
      <c r="T19">
        <v>254.83120320000035</v>
      </c>
      <c r="U19">
        <v>469.79190719999997</v>
      </c>
      <c r="V19">
        <v>880.51324480000176</v>
      </c>
      <c r="W19">
        <v>927.31244060000017</v>
      </c>
      <c r="X19">
        <v>999.2084088000006</v>
      </c>
      <c r="Y19">
        <v>948.39253320000125</v>
      </c>
      <c r="Z19">
        <v>1049.0699519999994</v>
      </c>
    </row>
    <row r="23" spans="1:26" dyDescent="0.25">
      <c r="C23" s="1">
        <f>+C15-C4</f>
        <v>0</v>
      </c>
      <c r="D23" s="1">
        <f t="shared" si="4" ref="D23:Z23">+D15-D4</f>
        <v>0</v>
      </c>
      <c r="E23" s="1">
        <f t="shared" si="4"/>
        <v>0</v>
      </c>
      <c r="F23" s="1">
        <f t="shared" si="4"/>
        <v>0</v>
      </c>
      <c r="G23" s="1">
        <f t="shared" si="4"/>
        <v>0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4"/>
        <v>0</v>
      </c>
      <c r="Q23" s="1">
        <f t="shared" si="4"/>
        <v>0</v>
      </c>
      <c r="R23" s="1">
        <f t="shared" si="4"/>
        <v>0</v>
      </c>
      <c r="S23" s="1">
        <f t="shared" si="4"/>
        <v>0</v>
      </c>
      <c r="T23" s="1">
        <f t="shared" si="4"/>
        <v>0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Y23" s="1">
        <f t="shared" si="4"/>
        <v>0</v>
      </c>
      <c r="Z23" s="1">
        <f t="shared" si="4"/>
        <v>0</v>
      </c>
    </row>
    <row r="24" spans="1:26" dyDescent="0.25">
      <c r="C24" s="1">
        <f t="shared" si="5" ref="C24:Z24">+C16-C5</f>
        <v>-4.5474735088646412E-13</v>
      </c>
      <c r="D24" s="1">
        <f t="shared" si="5"/>
        <v>0</v>
      </c>
      <c r="E24" s="1">
        <f t="shared" si="5"/>
        <v>0</v>
      </c>
      <c r="F24" s="1">
        <f t="shared" si="5"/>
        <v>0</v>
      </c>
      <c r="G24" s="1">
        <f t="shared" si="5"/>
        <v>0</v>
      </c>
      <c r="H24" s="1">
        <f t="shared" si="5"/>
        <v>0</v>
      </c>
      <c r="I24" s="1">
        <f t="shared" si="5"/>
        <v>0</v>
      </c>
      <c r="J24" s="1">
        <f t="shared" si="5"/>
        <v>4.5474735088646412E-13</v>
      </c>
      <c r="K24" s="1">
        <f t="shared" si="5"/>
        <v>0</v>
      </c>
      <c r="L24" s="1">
        <f t="shared" si="5"/>
        <v>0</v>
      </c>
      <c r="M24" s="1">
        <f t="shared" si="5"/>
        <v>0</v>
      </c>
      <c r="N24" s="1">
        <f t="shared" si="5"/>
        <v>0</v>
      </c>
      <c r="O24" s="1">
        <f t="shared" si="5"/>
        <v>0</v>
      </c>
      <c r="P24" s="1">
        <f t="shared" si="5"/>
        <v>0</v>
      </c>
      <c r="Q24" s="1">
        <f t="shared" si="5"/>
        <v>0</v>
      </c>
      <c r="R24" s="1">
        <f t="shared" si="5"/>
        <v>0</v>
      </c>
      <c r="S24" s="1">
        <f t="shared" si="5"/>
        <v>0</v>
      </c>
      <c r="T24" s="1">
        <f t="shared" si="5"/>
        <v>0</v>
      </c>
      <c r="U24" s="1">
        <f t="shared" si="5"/>
        <v>0</v>
      </c>
      <c r="V24" s="1">
        <f t="shared" si="5"/>
        <v>0</v>
      </c>
      <c r="W24" s="1">
        <f t="shared" si="5"/>
        <v>0</v>
      </c>
      <c r="X24" s="1">
        <f t="shared" si="5"/>
        <v>0</v>
      </c>
      <c r="Y24" s="1">
        <f t="shared" si="5"/>
        <v>0</v>
      </c>
      <c r="Z24" s="1">
        <f t="shared" si="5"/>
        <v>0</v>
      </c>
    </row>
    <row r="25" spans="1:26" dyDescent="0.25">
      <c r="C25" s="1">
        <f t="shared" si="6" ref="C25:Z25">+C17-C6</f>
        <v>0</v>
      </c>
      <c r="D25" s="1">
        <f t="shared" si="6"/>
        <v>9.0949470177292824E-13</v>
      </c>
      <c r="E25" s="1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>
        <f t="shared" si="6"/>
        <v>1.2457978244954842E-13</v>
      </c>
      <c r="L25" s="1">
        <f t="shared" si="6"/>
        <v>0</v>
      </c>
      <c r="M25" s="1">
        <f t="shared" si="6"/>
        <v>0</v>
      </c>
      <c r="N25" s="1">
        <f t="shared" si="6"/>
        <v>0</v>
      </c>
      <c r="O25" s="1">
        <f t="shared" si="6"/>
        <v>0</v>
      </c>
      <c r="P25" s="1">
        <f t="shared" si="6"/>
        <v>0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1">
        <f t="shared" si="6"/>
        <v>-9.0949470177292824E-13</v>
      </c>
      <c r="U25" s="1">
        <f t="shared" si="6"/>
        <v>-9.0949470177292824E-13</v>
      </c>
      <c r="V25" s="1">
        <f t="shared" si="6"/>
        <v>-9.0949470177292824E-13</v>
      </c>
      <c r="W25" s="1">
        <f t="shared" si="6"/>
        <v>0</v>
      </c>
      <c r="X25" s="1">
        <f t="shared" si="6"/>
        <v>0</v>
      </c>
      <c r="Y25" s="1">
        <f t="shared" si="6"/>
        <v>0</v>
      </c>
      <c r="Z25" s="1">
        <f t="shared" si="6"/>
        <v>6.2289891224774208E-14</v>
      </c>
    </row>
    <row r="26" spans="1:26" dyDescent="0.25">
      <c r="C26" s="1">
        <f t="shared" si="7" ref="C26:Z26">+C18-C7</f>
        <v>0</v>
      </c>
      <c r="D26" s="1">
        <f t="shared" si="7"/>
        <v>0</v>
      </c>
      <c r="E26" s="1">
        <f t="shared" si="7"/>
        <v>0</v>
      </c>
      <c r="F26" s="1">
        <f t="shared" si="7"/>
        <v>0</v>
      </c>
      <c r="G26" s="1">
        <f t="shared" si="7"/>
        <v>0</v>
      </c>
      <c r="H26" s="1">
        <f t="shared" si="7"/>
        <v>0</v>
      </c>
      <c r="I26" s="1">
        <f t="shared" si="7"/>
        <v>0</v>
      </c>
      <c r="J26" s="1">
        <f t="shared" si="7"/>
        <v>0</v>
      </c>
      <c r="K26" s="1">
        <f t="shared" si="7"/>
        <v>0</v>
      </c>
      <c r="L26" s="1">
        <f t="shared" si="7"/>
        <v>0</v>
      </c>
      <c r="M26" s="1">
        <f t="shared" si="7"/>
        <v>0</v>
      </c>
      <c r="N26" s="1">
        <f t="shared" si="7"/>
        <v>0</v>
      </c>
      <c r="O26" s="1">
        <f t="shared" si="7"/>
        <v>0</v>
      </c>
      <c r="P26" s="1">
        <f t="shared" si="7"/>
        <v>0</v>
      </c>
      <c r="Q26" s="1">
        <f t="shared" si="7"/>
        <v>0</v>
      </c>
      <c r="R26" s="1">
        <f t="shared" si="7"/>
        <v>0</v>
      </c>
      <c r="S26" s="1">
        <f t="shared" si="7"/>
        <v>0</v>
      </c>
      <c r="T26" s="1">
        <f t="shared" si="7"/>
        <v>0</v>
      </c>
      <c r="U26" s="1">
        <f t="shared" si="7"/>
        <v>0</v>
      </c>
      <c r="V26" s="1">
        <f t="shared" si="7"/>
        <v>0</v>
      </c>
      <c r="W26" s="1">
        <f t="shared" si="7"/>
        <v>0</v>
      </c>
      <c r="X26" s="1">
        <f t="shared" si="7"/>
        <v>0</v>
      </c>
      <c r="Y26" s="1">
        <f t="shared" si="7"/>
        <v>0</v>
      </c>
      <c r="Z26" s="1">
        <f t="shared" si="7"/>
        <v>0</v>
      </c>
    </row>
    <row r="27" spans="1:26" dyDescent="0.25">
      <c r="C27" s="1">
        <f t="shared" si="8" ref="C27:Z27">+C19-C8</f>
        <v>0</v>
      </c>
      <c r="D27" s="1">
        <f t="shared" si="8"/>
        <v>0</v>
      </c>
      <c r="E27" s="1">
        <f t="shared" si="8"/>
        <v>0</v>
      </c>
      <c r="F27" s="1">
        <f t="shared" si="8"/>
        <v>0</v>
      </c>
      <c r="G27" s="1">
        <f t="shared" si="8"/>
        <v>0</v>
      </c>
      <c r="H27" s="1">
        <f t="shared" si="8"/>
        <v>0</v>
      </c>
      <c r="I27" s="1">
        <f t="shared" si="8"/>
        <v>0</v>
      </c>
      <c r="J27" s="1">
        <f t="shared" si="8"/>
        <v>0</v>
      </c>
      <c r="K27" s="1">
        <f t="shared" si="8"/>
        <v>0</v>
      </c>
      <c r="L27" s="1">
        <f t="shared" si="8"/>
        <v>0</v>
      </c>
      <c r="M27" s="1">
        <f t="shared" si="8"/>
        <v>0</v>
      </c>
      <c r="N27" s="1">
        <f t="shared" si="8"/>
        <v>0</v>
      </c>
      <c r="O27" s="1">
        <f t="shared" si="8"/>
        <v>0</v>
      </c>
      <c r="P27" s="1">
        <f t="shared" si="8"/>
        <v>0</v>
      </c>
      <c r="Q27" s="1">
        <f t="shared" si="8"/>
        <v>0</v>
      </c>
      <c r="R27" s="1">
        <f t="shared" si="8"/>
        <v>0</v>
      </c>
      <c r="S27" s="1">
        <f t="shared" si="8"/>
        <v>0</v>
      </c>
      <c r="T27" s="1">
        <f t="shared" si="8"/>
        <v>3.979039320256561E-13</v>
      </c>
      <c r="U27" s="1">
        <f t="shared" si="8"/>
        <v>0</v>
      </c>
      <c r="V27" s="1">
        <f t="shared" si="8"/>
        <v>0</v>
      </c>
      <c r="W27" s="1">
        <f t="shared" si="8"/>
        <v>0</v>
      </c>
      <c r="X27" s="1">
        <f t="shared" si="8"/>
        <v>0</v>
      </c>
      <c r="Y27" s="1">
        <f t="shared" si="8"/>
        <v>0</v>
      </c>
      <c r="Z27" s="1">
        <f t="shared" si="8"/>
        <v>0</v>
      </c>
    </row>
    <row r="30" spans="1:26" dyDescent="0.25">
      <c r="C30" s="1">
        <f>SUM(C23:C27)</f>
        <v>-4.5474735088646412E-13</v>
      </c>
      <c r="D30" s="1">
        <f t="shared" si="9" ref="D30:Z30">SUM(D23:D27)</f>
        <v>9.0949470177292824E-13</v>
      </c>
      <c r="E30" s="1">
        <f t="shared" si="9"/>
        <v>0</v>
      </c>
      <c r="F30" s="1">
        <f t="shared" si="9"/>
        <v>0</v>
      </c>
      <c r="G30" s="1">
        <f t="shared" si="9"/>
        <v>0</v>
      </c>
      <c r="H30" s="1">
        <f t="shared" si="9"/>
        <v>0</v>
      </c>
      <c r="I30" s="1">
        <f t="shared" si="9"/>
        <v>0</v>
      </c>
      <c r="J30" s="1">
        <f t="shared" si="9"/>
        <v>4.5474735088646412E-13</v>
      </c>
      <c r="K30" s="1">
        <f t="shared" si="9"/>
        <v>1.2457978244954842E-13</v>
      </c>
      <c r="L30" s="1">
        <f t="shared" si="9"/>
        <v>0</v>
      </c>
      <c r="M30" s="1">
        <f t="shared" si="9"/>
        <v>0</v>
      </c>
      <c r="N30" s="1">
        <f t="shared" si="9"/>
        <v>0</v>
      </c>
      <c r="O30" s="1">
        <f t="shared" si="9"/>
        <v>0</v>
      </c>
      <c r="P30" s="1">
        <f t="shared" si="9"/>
        <v>0</v>
      </c>
      <c r="Q30" s="1">
        <f t="shared" si="9"/>
        <v>0</v>
      </c>
      <c r="R30" s="1">
        <f t="shared" si="9"/>
        <v>0</v>
      </c>
      <c r="S30" s="1">
        <f t="shared" si="9"/>
        <v>0</v>
      </c>
      <c r="T30" s="1">
        <f t="shared" si="9"/>
        <v>-5.1159076974727213E-13</v>
      </c>
      <c r="U30" s="1">
        <f t="shared" si="9"/>
        <v>-9.0949470177292824E-13</v>
      </c>
      <c r="V30" s="1">
        <f t="shared" si="9"/>
        <v>-9.0949470177292824E-13</v>
      </c>
      <c r="W30" s="1">
        <f t="shared" si="9"/>
        <v>0</v>
      </c>
      <c r="X30" s="1">
        <f t="shared" si="9"/>
        <v>0</v>
      </c>
      <c r="Y30" s="1">
        <f t="shared" si="9"/>
        <v>0</v>
      </c>
      <c r="Z30" s="1">
        <f t="shared" si="9"/>
        <v>6.2289891224774208E-14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zoomScale="80" zoomScaleNormal="80" workbookViewId="0">
      <selection activeCell="M24" sqref="M24"/>
    </sheetView>
  </sheetViews>
  <sheetFormatPr baseColWidth="10" defaultRowHeight="15" x14ac:dyDescent="0.25"/>
  <cols>
    <col min="3" max="26" width="7.140625" bestFit="1" customWidth="1"/>
  </cols>
  <sheetData>
    <row r="1" spans="1:26" dyDescent="0.25">
      <c r="B1" t="s">
        <v>20</v>
      </c>
    </row>
    <row r="3" spans="1:26" dyDescent="0.25">
      <c r="A3" t="s" s="2">
        <v>1</v>
      </c>
      <c r="B3" t="s" s="2">
        <v>15</v>
      </c>
      <c r="C3" s="2">
        <v>1</v>
      </c>
      <c r="D3" s="2">
        <f>+C3+1</f>
        <v>2</v>
      </c>
      <c r="E3" s="2">
        <f t="shared" si="0" ref="E3:Z3">+D3+1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</row>
    <row r="4" spans="1:26" dyDescent="0.25">
      <c r="A4">
        <v>1</v>
      </c>
      <c r="B4" t="s">
        <v>22</v>
      </c>
      <c r="C4">
        <v>285.53000000000003</v>
      </c>
      <c r="D4">
        <v>285.53000000000003</v>
      </c>
      <c r="E4">
        <v>285.53000000000003</v>
      </c>
      <c r="F4">
        <v>285.53000000000003</v>
      </c>
      <c r="G4">
        <v>285.53000000000003</v>
      </c>
      <c r="H4">
        <v>285.53000000000003</v>
      </c>
      <c r="I4">
        <v>285.53000000000003</v>
      </c>
      <c r="J4">
        <v>285.53000000000003</v>
      </c>
      <c r="K4">
        <v>285.53000000000003</v>
      </c>
      <c r="L4">
        <v>285.53000000000003</v>
      </c>
      <c r="M4">
        <v>285.53000000000003</v>
      </c>
      <c r="N4">
        <v>285.53000000000003</v>
      </c>
      <c r="O4">
        <v>285.53000000000003</v>
      </c>
      <c r="P4">
        <v>285.53000000000003</v>
      </c>
      <c r="Q4">
        <v>285.53000000000003</v>
      </c>
      <c r="R4">
        <v>285.53000000000003</v>
      </c>
      <c r="S4">
        <v>285.53000000000003</v>
      </c>
      <c r="T4">
        <v>285.53000000000003</v>
      </c>
      <c r="U4">
        <v>285.53</v>
      </c>
      <c r="V4">
        <v>285.53000000000003</v>
      </c>
      <c r="W4">
        <v>285.53000000000003</v>
      </c>
      <c r="X4">
        <v>285.53000000000003</v>
      </c>
      <c r="Y4">
        <v>285.53000000000003</v>
      </c>
      <c r="Z4">
        <v>285.53000000000003</v>
      </c>
    </row>
    <row r="5" spans="1:26" dyDescent="0.25">
      <c r="A5">
        <f>+A4+1</f>
        <v>2</v>
      </c>
      <c r="B5" t="s">
        <v>23</v>
      </c>
      <c r="C5">
        <v>212.94000000000008</v>
      </c>
      <c r="D5">
        <v>212.94000000000008</v>
      </c>
      <c r="E5">
        <v>-0.0</v>
      </c>
      <c r="F5">
        <v>-0.0</v>
      </c>
      <c r="G5">
        <v>-0.0</v>
      </c>
      <c r="H5">
        <v>-2.420847522444092e-13</v>
      </c>
      <c r="I5">
        <v>-0.0</v>
      </c>
      <c r="J5">
        <v>212.93999999999974</v>
      </c>
      <c r="K5">
        <v>212.94</v>
      </c>
      <c r="L5">
        <v>212.94</v>
      </c>
      <c r="M5">
        <v>212.94</v>
      </c>
      <c r="N5">
        <v>212.94</v>
      </c>
      <c r="O5">
        <v>212.94000000000008</v>
      </c>
      <c r="P5">
        <v>212.94000000000008</v>
      </c>
      <c r="Q5">
        <v>212.9400000000001</v>
      </c>
      <c r="R5">
        <v>212.94000000000017</v>
      </c>
      <c r="S5">
        <v>212.94000000000017</v>
      </c>
      <c r="T5">
        <v>212.94000000000017</v>
      </c>
      <c r="U5">
        <v>212.94000000000017</v>
      </c>
      <c r="V5">
        <v>212.94000000000017</v>
      </c>
      <c r="W5">
        <v>212.94000000000017</v>
      </c>
      <c r="X5">
        <v>212.94000000000017</v>
      </c>
      <c r="Y5">
        <v>212.94000000000017</v>
      </c>
      <c r="Z5">
        <v>212.94000000000017</v>
      </c>
    </row>
    <row r="6" spans="1:26" dyDescent="0.25">
      <c r="A6">
        <f t="shared" si="1" ref="A6:A8">+A5+1</f>
        <v>3</v>
      </c>
      <c r="B6" t="s">
        <v>24</v>
      </c>
      <c r="C6">
        <v>-0.0</v>
      </c>
      <c r="D6">
        <v>-0.0</v>
      </c>
      <c r="E6">
        <v>-0.0</v>
      </c>
      <c r="F6">
        <v>-0.0</v>
      </c>
      <c r="G6">
        <v>-0.0</v>
      </c>
      <c r="H6">
        <v>-0.0</v>
      </c>
      <c r="I6">
        <v>-2.4988366931211203e-13</v>
      </c>
      <c r="J6">
        <v>-0.0</v>
      </c>
      <c r="K6">
        <v>-4.997673386242241e-13</v>
      </c>
      <c r="L6">
        <v>-0.0</v>
      </c>
      <c r="M6">
        <v>-0.0</v>
      </c>
      <c r="N6">
        <v>-0.0</v>
      </c>
      <c r="O6">
        <v>-0.0</v>
      </c>
      <c r="P6">
        <v>-0.0</v>
      </c>
      <c r="Q6">
        <v>-0.0</v>
      </c>
      <c r="R6">
        <v>-2.4988366931211203e-13</v>
      </c>
      <c r="S6">
        <v>-0.0</v>
      </c>
      <c r="T6">
        <v>-0.0</v>
      </c>
      <c r="U6">
        <v>-0.0</v>
      </c>
      <c r="V6">
        <v>-0.0</v>
      </c>
      <c r="W6">
        <v>-0.0</v>
      </c>
      <c r="X6">
        <v>-0.0</v>
      </c>
      <c r="Y6">
        <v>-0.0</v>
      </c>
      <c r="Z6">
        <v>-6.845659045602686e-14</v>
      </c>
    </row>
    <row r="7" spans="1:26" dyDescent="0.25">
      <c r="A7">
        <f t="shared" si="1"/>
        <v>4</v>
      </c>
      <c r="B7" t="s">
        <v>32</v>
      </c>
      <c r="C7">
        <v>-0.0</v>
      </c>
      <c r="D7">
        <v>-0.0</v>
      </c>
      <c r="E7">
        <v>-0.0</v>
      </c>
      <c r="F7">
        <v>-0.0</v>
      </c>
      <c r="G7">
        <v>-0.0</v>
      </c>
      <c r="H7">
        <v>-0.0</v>
      </c>
      <c r="I7">
        <v>-0.0</v>
      </c>
      <c r="J7">
        <v>-0.0</v>
      </c>
      <c r="K7">
        <v>-0.0</v>
      </c>
      <c r="L7">
        <v>-0.0</v>
      </c>
      <c r="M7">
        <v>-0.0</v>
      </c>
      <c r="N7">
        <v>-0.0</v>
      </c>
      <c r="O7">
        <v>-0.0</v>
      </c>
      <c r="P7">
        <v>-0.0</v>
      </c>
      <c r="Q7">
        <v>-0.0</v>
      </c>
      <c r="R7">
        <v>-0.0</v>
      </c>
      <c r="S7">
        <v>-0.0</v>
      </c>
      <c r="T7">
        <v>-0.0</v>
      </c>
      <c r="U7">
        <v>-0.0</v>
      </c>
      <c r="V7">
        <v>-0.0</v>
      </c>
      <c r="W7">
        <v>-0.0</v>
      </c>
      <c r="X7">
        <v>-0.0</v>
      </c>
      <c r="Y7">
        <v>-0.0</v>
      </c>
      <c r="Z7">
        <v>-0.0</v>
      </c>
    </row>
    <row r="8" spans="1:26" dyDescent="0.25">
      <c r="A8">
        <f t="shared" si="1"/>
        <v>5</v>
      </c>
      <c r="B8" t="s">
        <v>33</v>
      </c>
      <c r="C8">
        <v>-0.0</v>
      </c>
      <c r="D8">
        <v>-0.0</v>
      </c>
      <c r="E8">
        <v>-0.0</v>
      </c>
      <c r="F8">
        <v>-0.0</v>
      </c>
      <c r="G8">
        <v>-0.0</v>
      </c>
      <c r="H8">
        <v>-0.0</v>
      </c>
      <c r="I8">
        <v>-0.0</v>
      </c>
      <c r="J8">
        <v>-0.0</v>
      </c>
      <c r="K8">
        <v>-0.0</v>
      </c>
      <c r="L8">
        <v>-0.0</v>
      </c>
      <c r="M8">
        <v>-0.0</v>
      </c>
      <c r="N8">
        <v>-0.0</v>
      </c>
      <c r="O8">
        <v>-0.0</v>
      </c>
      <c r="P8">
        <v>-0.0</v>
      </c>
      <c r="Q8">
        <v>-0.0</v>
      </c>
      <c r="R8">
        <v>-0.0</v>
      </c>
      <c r="S8">
        <v>-0.0</v>
      </c>
      <c r="T8">
        <v>-0.0</v>
      </c>
      <c r="U8">
        <v>-0.0</v>
      </c>
      <c r="V8">
        <v>-0.0</v>
      </c>
      <c r="W8">
        <v>-0.0</v>
      </c>
      <c r="X8">
        <v>-0.0</v>
      </c>
      <c r="Y8">
        <v>-0.0</v>
      </c>
      <c r="Z8">
        <v>-0.0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"/>
  <sheetViews>
    <sheetView workbookViewId="0">
      <selection activeCell="B5" sqref="B5"/>
    </sheetView>
  </sheetViews>
  <sheetFormatPr baseColWidth="10" defaultRowHeight="15" x14ac:dyDescent="0.25"/>
  <sheetData>
    <row r="1" spans="1:28" dyDescent="0.25">
      <c r="A1" t="s">
        <v>40</v>
      </c>
    </row>
    <row r="3" spans="1:28" dyDescent="0.25">
      <c r="A3" t="s" s="4">
        <v>1</v>
      </c>
      <c r="B3" t="s" s="4">
        <v>36</v>
      </c>
      <c r="C3" t="s" s="4">
        <v>27</v>
      </c>
      <c r="D3" t="s" s="4">
        <v>28</v>
      </c>
      <c r="E3" s="4">
        <v>1</v>
      </c>
      <c r="F3" s="4">
        <f>+E3+1</f>
        <v>2</v>
      </c>
      <c r="G3" s="4">
        <f t="shared" si="0" ref="G3:AB3">+F3+1</f>
        <v>3</v>
      </c>
      <c r="H3" s="4">
        <f t="shared" si="0"/>
        <v>4</v>
      </c>
      <c r="I3" s="4">
        <f t="shared" si="0"/>
        <v>5</v>
      </c>
      <c r="J3" s="4">
        <f t="shared" si="0"/>
        <v>6</v>
      </c>
      <c r="K3" s="4">
        <f t="shared" si="0"/>
        <v>7</v>
      </c>
      <c r="L3" s="4">
        <f t="shared" si="0"/>
        <v>8</v>
      </c>
      <c r="M3" s="4">
        <f t="shared" si="0"/>
        <v>9</v>
      </c>
      <c r="N3" s="4">
        <f t="shared" si="0"/>
        <v>10</v>
      </c>
      <c r="O3" s="4">
        <f t="shared" si="0"/>
        <v>11</v>
      </c>
      <c r="P3" s="4">
        <f t="shared" si="0"/>
        <v>12</v>
      </c>
      <c r="Q3" s="4">
        <f t="shared" si="0"/>
        <v>13</v>
      </c>
      <c r="R3" s="4">
        <f t="shared" si="0"/>
        <v>14</v>
      </c>
      <c r="S3" s="4">
        <f t="shared" si="0"/>
        <v>15</v>
      </c>
      <c r="T3" s="4">
        <f t="shared" si="0"/>
        <v>16</v>
      </c>
      <c r="U3" s="4">
        <f t="shared" si="0"/>
        <v>17</v>
      </c>
      <c r="V3" s="4">
        <f t="shared" si="0"/>
        <v>18</v>
      </c>
      <c r="W3" s="4">
        <f t="shared" si="0"/>
        <v>19</v>
      </c>
      <c r="X3" s="4">
        <f t="shared" si="0"/>
        <v>20</v>
      </c>
      <c r="Y3" s="4">
        <f t="shared" si="0"/>
        <v>21</v>
      </c>
      <c r="Z3" s="4">
        <f t="shared" si="0"/>
        <v>22</v>
      </c>
      <c r="AA3" s="4">
        <f t="shared" si="0"/>
        <v>23</v>
      </c>
      <c r="AB3" s="4">
        <f t="shared" si="0"/>
        <v>24</v>
      </c>
    </row>
    <row r="4" spans="1:28" dyDescent="0.25">
      <c r="A4">
        <v>1</v>
      </c>
      <c r="B4" t="s">
        <v>37</v>
      </c>
      <c r="C4">
        <v>1</v>
      </c>
      <c r="D4">
        <v>2</v>
      </c>
      <c r="E4">
        <v>-1512.8659848000011</v>
      </c>
      <c r="F4">
        <v>-1533.8507236666665</v>
      </c>
      <c r="G4">
        <v>-1593.9521623333335</v>
      </c>
      <c r="H4">
        <v>-1558.9984120000001</v>
      </c>
      <c r="I4">
        <v>-1555.076058</v>
      </c>
      <c r="J4">
        <v>-1580.796543666667</v>
      </c>
      <c r="K4">
        <v>-1624.7638546666665</v>
      </c>
      <c r="L4">
        <v>-1445.0611403333346</v>
      </c>
      <c r="M4">
        <v>-1175.3917402666652</v>
      </c>
      <c r="N4">
        <v>-961.6413316666668</v>
      </c>
      <c r="O4">
        <v>-795.4984830000001</v>
      </c>
      <c r="P4">
        <v>-778.0496637333339</v>
      </c>
      <c r="Q4">
        <v>-689.1989118000002</v>
      </c>
      <c r="R4">
        <v>-664.1452153333342</v>
      </c>
      <c r="S4">
        <v>-597.2184005999997</v>
      </c>
      <c r="T4">
        <v>-526.5097433333324</v>
      </c>
      <c r="U4">
        <v>-422.8152787333334</v>
      </c>
      <c r="V4">
        <v>-444.87510446666647</v>
      </c>
      <c r="W4">
        <v>-655.5929984666667</v>
      </c>
      <c r="X4">
        <v>-992.5883852000013</v>
      </c>
      <c r="Y4">
        <v>-1045.957492733333</v>
      </c>
      <c r="Z4">
        <v>-931.4994258666663</v>
      </c>
      <c r="AA4">
        <v>-894.9001794666676</v>
      </c>
      <c r="AB4">
        <v>-1100.0861219999988</v>
      </c>
    </row>
    <row r="5" spans="1:28" dyDescent="0.25">
      <c r="A5">
        <v>2</v>
      </c>
      <c r="B5" t="s">
        <v>38</v>
      </c>
      <c r="C5">
        <v>1</v>
      </c>
      <c r="D5">
        <v>3</v>
      </c>
      <c r="E5">
        <v>1912.6687376000004</v>
      </c>
      <c r="F5">
        <v>1733.8507236666665</v>
      </c>
      <c r="G5">
        <v>1593.9521623333335</v>
      </c>
      <c r="H5">
        <v>1558.9984120000001</v>
      </c>
      <c r="I5">
        <v>1555.076058</v>
      </c>
      <c r="J5">
        <v>1580.7965436666668</v>
      </c>
      <c r="K5">
        <v>1624.7638546666665</v>
      </c>
      <c r="L5">
        <v>1808.6306713333329</v>
      </c>
      <c r="M5">
        <v>2255.3170318666675</v>
      </c>
      <c r="N5">
        <v>2627.906368666667</v>
      </c>
      <c r="O5">
        <v>2880.9760480000004</v>
      </c>
      <c r="P5">
        <v>2979.740026133333</v>
      </c>
      <c r="Q5">
        <v>3050.6628356</v>
      </c>
      <c r="R5">
        <v>3069.239375333333</v>
      </c>
      <c r="S5">
        <v>3150.6481172000003</v>
      </c>
      <c r="T5">
        <v>3194.1860333333334</v>
      </c>
      <c r="U5">
        <v>3235.6731201333328</v>
      </c>
      <c r="V5">
        <v>3158.5509942666663</v>
      </c>
      <c r="W5">
        <v>2952.0759102666666</v>
      </c>
      <c r="X5">
        <v>2688.8064743999994</v>
      </c>
      <c r="Y5">
        <v>2628.8674551333343</v>
      </c>
      <c r="Z5">
        <v>2929.6795570666673</v>
      </c>
      <c r="AA5">
        <v>2952.0621742666663</v>
      </c>
      <c r="AB5">
        <v>2642.3677080000007</v>
      </c>
    </row>
    <row r="6" spans="1:28" dyDescent="0.25">
      <c r="A6">
        <v>3</v>
      </c>
      <c r="B6" t="s">
        <v>39</v>
      </c>
      <c r="C6">
        <v>2</v>
      </c>
      <c r="D6">
        <v>3</v>
      </c>
      <c r="E6">
        <v>3425.5347224</v>
      </c>
      <c r="F6">
        <v>3267.701447333333</v>
      </c>
      <c r="G6">
        <v>3187.9043246666665</v>
      </c>
      <c r="H6">
        <v>3117.9968240000007</v>
      </c>
      <c r="I6">
        <v>3110.1521159999998</v>
      </c>
      <c r="J6">
        <v>3161.593087333333</v>
      </c>
      <c r="K6">
        <v>3249.5277093333325</v>
      </c>
      <c r="L6">
        <v>3253.691811666667</v>
      </c>
      <c r="M6">
        <v>3430.7087721333332</v>
      </c>
      <c r="N6">
        <v>3589.5477003333335</v>
      </c>
      <c r="O6">
        <v>3676.474531</v>
      </c>
      <c r="P6">
        <v>3757.7896898666663</v>
      </c>
      <c r="Q6">
        <v>3739.8617474000002</v>
      </c>
      <c r="R6">
        <v>3733.384590666666</v>
      </c>
      <c r="S6">
        <v>3747.8665178</v>
      </c>
      <c r="T6">
        <v>3720.6957766666674</v>
      </c>
      <c r="U6">
        <v>3658.4883988666666</v>
      </c>
      <c r="V6">
        <v>3603.426098733333</v>
      </c>
      <c r="W6">
        <v>3607.668908733333</v>
      </c>
      <c r="X6">
        <v>3681.3948596</v>
      </c>
      <c r="Y6">
        <v>3674.8249478666667</v>
      </c>
      <c r="Z6">
        <v>3861.178982933333</v>
      </c>
      <c r="AA6">
        <v>3846.9623537333337</v>
      </c>
      <c r="AB6">
        <v>3742.4538299999995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"/>
  <sheetViews>
    <sheetView zoomScale="80" zoomScaleNormal="80" workbookViewId="0">
      <selection activeCell="I11" sqref="I11"/>
    </sheetView>
  </sheetViews>
  <sheetFormatPr baseColWidth="10" defaultRowHeight="15" x14ac:dyDescent="0.25"/>
  <cols>
    <col min="3" max="11" width="2.28515625" style="3" bestFit="1" customWidth="1"/>
    <col min="12" max="26" width="3.42578125" style="3" bestFit="1" customWidth="1"/>
  </cols>
  <sheetData>
    <row r="1" spans="1:26" dyDescent="0.25">
      <c r="B1" t="s">
        <v>19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dyDescent="0.25">
      <c r="A3" t="s" s="2">
        <v>1</v>
      </c>
      <c r="B3" t="s" s="2">
        <v>15</v>
      </c>
      <c r="C3" s="2">
        <v>1</v>
      </c>
      <c r="D3" s="2">
        <f>+C3+1</f>
        <v>2</v>
      </c>
      <c r="E3" s="2">
        <f t="shared" si="0" ref="E3:Z3">+D3+1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</row>
    <row r="4" spans="1:26" dyDescent="0.25">
      <c r="A4">
        <v>1</v>
      </c>
      <c r="B4" t="s">
        <v>16</v>
      </c>
      <c r="C4">
        <v>1.0</v>
      </c>
      <c r="D4">
        <v>1.0</v>
      </c>
      <c r="E4">
        <v>1.0</v>
      </c>
      <c r="F4">
        <v>1.0</v>
      </c>
      <c r="G4">
        <v>1.0</v>
      </c>
      <c r="H4">
        <v>1.0</v>
      </c>
      <c r="I4">
        <v>1.0</v>
      </c>
      <c r="J4">
        <v>1.0</v>
      </c>
      <c r="K4">
        <v>1.0</v>
      </c>
      <c r="L4">
        <v>1.0</v>
      </c>
      <c r="M4">
        <v>1.0</v>
      </c>
      <c r="N4">
        <v>1.0</v>
      </c>
      <c r="O4">
        <v>1.0</v>
      </c>
      <c r="P4">
        <v>1.0</v>
      </c>
      <c r="Q4">
        <v>1.0</v>
      </c>
      <c r="R4">
        <v>1.0</v>
      </c>
      <c r="S4">
        <v>1.0</v>
      </c>
      <c r="T4">
        <v>1.0</v>
      </c>
      <c r="U4">
        <v>0.9999999999999998</v>
      </c>
      <c r="V4">
        <v>1.0</v>
      </c>
      <c r="W4">
        <v>1.0</v>
      </c>
      <c r="X4">
        <v>1.0</v>
      </c>
      <c r="Y4">
        <v>1.0</v>
      </c>
      <c r="Z4">
        <v>1.0</v>
      </c>
    </row>
    <row r="5" spans="1:26" dyDescent="0.25">
      <c r="A5">
        <f>+A4+1</f>
        <v>2</v>
      </c>
      <c r="B5" t="s">
        <v>17</v>
      </c>
      <c r="C5">
        <v>1.0000000000000002</v>
      </c>
      <c r="D5">
        <v>1.0000000000000002</v>
      </c>
      <c r="E5">
        <v>0.0</v>
      </c>
      <c r="F5">
        <v>0.0</v>
      </c>
      <c r="G5">
        <v>0.0</v>
      </c>
      <c r="H5">
        <v>-1.1368683772161603e-15</v>
      </c>
      <c r="I5">
        <v>0.0</v>
      </c>
      <c r="J5">
        <v>0.9999999999999987</v>
      </c>
      <c r="K5">
        <v>0.9999999999999999</v>
      </c>
      <c r="L5">
        <v>0.9999999999999999</v>
      </c>
      <c r="M5">
        <v>0.9999999999999999</v>
      </c>
      <c r="N5">
        <v>0.9999999999999999</v>
      </c>
      <c r="O5">
        <v>1.0000000000000002</v>
      </c>
      <c r="P5">
        <v>1.0000000000000002</v>
      </c>
      <c r="Q5">
        <v>1.0000000000000004</v>
      </c>
      <c r="R5">
        <v>1.0000000000000007</v>
      </c>
      <c r="S5">
        <v>1.0000000000000007</v>
      </c>
      <c r="T5">
        <v>1.0000000000000007</v>
      </c>
      <c r="U5">
        <v>1.0000000000000007</v>
      </c>
      <c r="V5">
        <v>1.0000000000000007</v>
      </c>
      <c r="W5">
        <v>1.0000000000000007</v>
      </c>
      <c r="X5">
        <v>1.0000000000000007</v>
      </c>
      <c r="Y5">
        <v>1.0000000000000007</v>
      </c>
      <c r="Z5">
        <v>1.0000000000000007</v>
      </c>
    </row>
    <row r="6" spans="1:26" dyDescent="0.25">
      <c r="A6">
        <f t="shared" si="1" ref="A6:A8">+A5+1</f>
        <v>3</v>
      </c>
      <c r="B6" t="s">
        <v>18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-4.547473508864641e-15</v>
      </c>
      <c r="J6">
        <v>0.0</v>
      </c>
      <c r="K6">
        <v>-9.094947017729283e-15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-4.547473508864641e-15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-1.2457978244954843e-15</v>
      </c>
    </row>
    <row r="7" spans="1:26" dyDescent="0.25">
      <c r="A7">
        <f t="shared" si="1"/>
        <v>4</v>
      </c>
      <c r="B7" t="s">
        <v>35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</row>
    <row r="8" spans="1:26" dyDescent="0.25">
      <c r="A8">
        <f t="shared" si="1"/>
        <v>5</v>
      </c>
      <c r="B8" t="s">
        <v>34</v>
      </c>
      <c r="C8">
        <v>1.0</v>
      </c>
      <c r="D8">
        <v>1.0</v>
      </c>
      <c r="E8">
        <v>1.0</v>
      </c>
      <c r="F8">
        <v>1.0</v>
      </c>
      <c r="G8">
        <v>1.0</v>
      </c>
      <c r="H8">
        <v>1.0</v>
      </c>
      <c r="I8">
        <v>1.0</v>
      </c>
      <c r="J8">
        <v>1.0</v>
      </c>
      <c r="K8">
        <v>1.0</v>
      </c>
      <c r="L8">
        <v>1.0</v>
      </c>
      <c r="M8">
        <v>1.0</v>
      </c>
      <c r="N8">
        <v>1.0</v>
      </c>
      <c r="O8">
        <v>1.0</v>
      </c>
      <c r="P8">
        <v>1.0</v>
      </c>
      <c r="Q8">
        <v>1.0</v>
      </c>
      <c r="R8">
        <v>1.0</v>
      </c>
      <c r="S8">
        <v>1.0</v>
      </c>
      <c r="T8">
        <v>1.0</v>
      </c>
      <c r="U8">
        <v>1.0</v>
      </c>
      <c r="V8">
        <v>1.0</v>
      </c>
      <c r="W8">
        <v>1.0</v>
      </c>
      <c r="X8">
        <v>1.0</v>
      </c>
      <c r="Y8">
        <v>1.0</v>
      </c>
      <c r="Z8">
        <v>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19</vt:i4>
      </vt:variant>
    </vt:vector>
  </HeadingPairs>
  <TitlesOfParts>
    <vt:vector size="29" baseType="lpstr">
      <vt:lpstr>Gen</vt:lpstr>
      <vt:lpstr>Lineas</vt:lpstr>
      <vt:lpstr>dem</vt:lpstr>
      <vt:lpstr>ERV</vt:lpstr>
      <vt:lpstr>Curva viento</vt:lpstr>
      <vt:lpstr>Prod</vt:lpstr>
      <vt:lpstr>Reserva</vt:lpstr>
      <vt:lpstr>Flujos</vt:lpstr>
      <vt:lpstr>Commitment</vt:lpstr>
      <vt:lpstr>cmg</vt:lpstr>
      <vt:lpstr>capa</vt:lpstr>
      <vt:lpstr>cenc</vt:lpstr>
      <vt:lpstr>cv</vt:lpstr>
      <vt:lpstr>dem</vt:lpstr>
      <vt:lpstr>Fij</vt:lpstr>
      <vt:lpstr>Pmax</vt:lpstr>
      <vt:lpstr>Pmin</vt:lpstr>
      <vt:lpstr>Prob</vt:lpstr>
      <vt:lpstr>Reserva!Psol1</vt:lpstr>
      <vt:lpstr>Psol1</vt:lpstr>
      <vt:lpstr>Pw</vt:lpstr>
      <vt:lpstr>R_do</vt:lpstr>
      <vt:lpstr>R_up</vt:lpstr>
      <vt:lpstr>Rsol</vt:lpstr>
      <vt:lpstr>t_do</vt:lpstr>
      <vt:lpstr>t_up</vt:lpstr>
      <vt:lpstr>Tmax</vt:lpstr>
      <vt:lpstr>X</vt:lpstr>
      <vt:lpstr>Xij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2024-06-22T16:45:38Z</dcterms:modified>
</cp:coreProperties>
</file>