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codeName="EsteLivro" defaultThemeVersion="166925"/>
  <mc:AlternateContent xmlns:mc="http://schemas.openxmlformats.org/markup-compatibility/2006">
    <mc:Choice Requires="x15">
      <x15ac:absPath xmlns:x15ac="http://schemas.microsoft.com/office/spreadsheetml/2010/11/ac" url="C:\Users\ASUS\Dropbox\Nova pasta (2)\Simulation Course\SMA_2019\Projects\"/>
    </mc:Choice>
  </mc:AlternateContent>
  <xr:revisionPtr revIDLastSave="0" documentId="8_{BA4276A8-9901-4B27-B583-2EB64EE7AE31}" xr6:coauthVersionLast="41" xr6:coauthVersionMax="41" xr10:uidLastSave="{00000000-0000-0000-0000-000000000000}"/>
  <bookViews>
    <workbookView xWindow="-110" yWindow="-110" windowWidth="19420" windowHeight="10420" activeTab="4" xr2:uid="{00000000-000D-0000-FFFF-FFFF00000000}"/>
  </bookViews>
  <sheets>
    <sheet name="Title" sheetId="1" r:id="rId1"/>
    <sheet name="Ideas" sheetId="2" r:id="rId2"/>
    <sheet name="Requirements" sheetId="3" r:id="rId3"/>
    <sheet name="Philosophy" sheetId="4" r:id="rId4"/>
    <sheet name="Grading Rubric" sheetId="6"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23" i="6" l="1"/>
  <c r="P28" i="6"/>
  <c r="P27" i="6" l="1"/>
  <c r="I27" i="6"/>
  <c r="K28" i="6"/>
  <c r="I24" i="6"/>
  <c r="I28" i="6"/>
  <c r="P31" i="6"/>
  <c r="K31" i="6"/>
  <c r="I31" i="6"/>
  <c r="P30" i="6"/>
  <c r="K30" i="6"/>
  <c r="I30" i="6"/>
  <c r="P29" i="6"/>
  <c r="K29" i="6"/>
  <c r="I29" i="6"/>
  <c r="P26" i="6"/>
  <c r="K26" i="6"/>
  <c r="I26" i="6"/>
  <c r="P25" i="6"/>
  <c r="K25" i="6"/>
  <c r="I25" i="6"/>
  <c r="P24" i="6"/>
  <c r="K24" i="6"/>
  <c r="P23" i="6"/>
  <c r="K23" i="6"/>
  <c r="F22" i="6"/>
  <c r="E22" i="6"/>
  <c r="D22" i="6"/>
  <c r="C22" i="6"/>
  <c r="F21" i="6"/>
  <c r="E21" i="6"/>
  <c r="D21" i="6"/>
  <c r="C21" i="6"/>
  <c r="G2" i="6"/>
  <c r="G22" i="6" s="1"/>
  <c r="H22" i="6" l="1"/>
  <c r="H27" i="6" s="1"/>
  <c r="I22" i="6"/>
  <c r="J26" i="6" s="1"/>
  <c r="H29" i="6"/>
  <c r="H31" i="6" l="1"/>
  <c r="H30" i="6"/>
  <c r="H28" i="6"/>
  <c r="H25" i="6"/>
  <c r="H26" i="6"/>
  <c r="J28" i="6"/>
  <c r="J31" i="6"/>
  <c r="J23" i="6"/>
  <c r="J25" i="6"/>
  <c r="J30" i="6"/>
  <c r="J24" i="6"/>
  <c r="J29" i="6"/>
  <c r="J27" i="6"/>
  <c r="P22" i="6" l="1"/>
  <c r="B2" i="6" s="1"/>
  <c r="J22" i="6"/>
</calcChain>
</file>

<file path=xl/sharedStrings.xml><?xml version="1.0" encoding="utf-8"?>
<sst xmlns="http://schemas.openxmlformats.org/spreadsheetml/2006/main" count="100" uniqueCount="99">
  <si>
    <t>Simulation Modeling and Analysis</t>
  </si>
  <si>
    <t>Simulation Project Ideas, Requirements, and Grading Rubric</t>
  </si>
  <si>
    <t>Objective</t>
  </si>
  <si>
    <t>Flexible grading: negotiate score weights with instructor</t>
  </si>
  <si>
    <t xml:space="preserve">Develop depth in one methodology (system dynamics, discrete event simulation, process simulation, agent-based modeling, physics-based modeling, Monte Carlo simulation) using a project </t>
  </si>
  <si>
    <t>Project Ideas</t>
  </si>
  <si>
    <t>Reproduce results of reverse logistics supply chain simulation; then explore a different configuration</t>
  </si>
  <si>
    <t>Mimic models you find on the web: aircraft passenger loading, ride-sharing, elevators, …</t>
  </si>
  <si>
    <t>Find an industrial client who needs analytical help</t>
  </si>
  <si>
    <t>What to Submit</t>
  </si>
  <si>
    <t>An updated grading rubric spreadsheet (since your project may have evolved and you may request different weights)</t>
  </si>
  <si>
    <t>A compressed folder containing all files you wish to submit to support your recommended grade</t>
  </si>
  <si>
    <t>The main folder must contain a single HTML file "index.html" which contains links to each sub-folder.</t>
  </si>
  <si>
    <t>The main folder must contain a sub-folder for each category on the grading rubric which you wish to have graded.</t>
  </si>
  <si>
    <t>Each sub-folder must contain a single HTML file "index.html" which contains links to each file in the folder together with an explanation of what the file reveals about your project. The links should be arranged in the sequence in which you wish the grader to view the files.</t>
  </si>
  <si>
    <t>The files in each folder should be commonly-used browser file types (html, pdf, bmp, png, docx, xls, xlsm, etc.). JaamSim and Simio files are not appropriate since they require viewers not available in most browsers.</t>
  </si>
  <si>
    <t>Do not include large data files or video files. For video files, you could provide a link to a YouTube video or other Internet file-server. For data files, just provide the headers and a few sample lines. Then just include a note as to the total number of rows.</t>
  </si>
  <si>
    <t>The name of the main folder (and the resulting compressed file) must be unique to your team and contain your family names. For example: "SimioCompetition1-Lee-Lim-Gryzbowski.zip"</t>
  </si>
  <si>
    <t>Navigation through your project should be simple: HTML links to files and folders together with the browser "back" button should be sufficient for the grader to see all your work. There is nothing in the grading rubric which rewards a beautiful navigation scheme.</t>
  </si>
  <si>
    <t>The purpose of the files in each folder is to document your effort and justify the grade you recommend.</t>
  </si>
  <si>
    <t>Grading Philosophy</t>
  </si>
  <si>
    <t>This is a very open-ended project so direct comparison between projects will be nearly impossible.</t>
  </si>
  <si>
    <t>Where students spend time can be vastly different from one person or team to another.</t>
  </si>
  <si>
    <t>Team sizes can differ dramatically (from 1 to 4 at the extreme) and so the volume of work accomplished will differ.</t>
  </si>
  <si>
    <t>Some components to the project, such as a title page, are essential. Other components, such as data collection, may not be relevant.</t>
  </si>
  <si>
    <t>In the grading rubric, there will be a fixed set of categories as to where time and effort are allocated. If a category is not relevant to your project, then you may ignore it. But you may not create any new categories.</t>
  </si>
  <si>
    <t>Allocate each team member's time (20 hours total) across the different grading categories.</t>
  </si>
  <si>
    <t>Where your team invests its time should be the guide for where the grading effort should be directed. The fraction of total team time spent on a category will determine the weight applied to the grading score for that category.</t>
  </si>
  <si>
    <t>Because some categories are required, there will be minimum and maximum fractions allowable for each category.</t>
  </si>
  <si>
    <t>Each category will be scored subjectively taking into consideration the number of hours invested and the perceived difficulty of the task. You can expect to see one of five basic scores in a category:</t>
  </si>
  <si>
    <t xml:space="preserve">0 - "No effort allocated, no work shown"; </t>
  </si>
  <si>
    <t xml:space="preserve">6 - "Sub-standard work or effort"; </t>
  </si>
  <si>
    <t xml:space="preserve">8 - "Good or very good work; I am pleased or very pleased with what you have accomplished."; </t>
  </si>
  <si>
    <t xml:space="preserve">7 - "Minimal results achieved for effort expended"; </t>
  </si>
  <si>
    <t>The total raw grade for the project will be the weighted sum of the category scores.</t>
  </si>
  <si>
    <t>You may pre-load the grading rubric with scores you expect to receive. This is a way to highlight where you think you really did well. The grader will either accept or over-ride each of these scores.</t>
  </si>
  <si>
    <t>The files you submit for each category are the basis for the grade. With each category, we provide a list of suggested files. These are not required files. They are simply suggestions of the type of evidence you could provide.</t>
  </si>
  <si>
    <t>For nominal budgeting purposes, I would expect each student to invest 20 hours in the project. You must document where these 20 hours were invested for each team member. (The grader has no way of verifying the accuracy of these numbers, so they are used only to determine grading weights.)</t>
  </si>
  <si>
    <t>Fabricating evidence for a grade is not acceptable. Submitting phony notes of client interviews that never took place, for example, would be a violation of academic integrity.</t>
  </si>
  <si>
    <t>Fabricating data for a simulation is sometimes necessary. There is nothing wrong with this as long as you make it clear that the data are hypothetical. In this case, you need only document what assumptions you made to generate the input data for the simulation.</t>
  </si>
  <si>
    <t>The default score in a category is "8", so there is not likely to be high variation in the final scores.</t>
  </si>
  <si>
    <t>Submitting someone else's work for credit is a violation of academic integrity. Be sure to indicate your sources if you are copying material from another location. Since the instructor has encouraged using code snippets obtained from the web, you will likely have many such instances of using copied material. Develop a practice of documenting these sources.</t>
  </si>
  <si>
    <t>9 - "Nice! You surprised me; I am impressed with how far you have taken this; Wow, this is delightful!"</t>
  </si>
  <si>
    <t>Project Title:</t>
  </si>
  <si>
    <t>Member 1</t>
  </si>
  <si>
    <t>Member 2</t>
  </si>
  <si>
    <t>Member 3</t>
  </si>
  <si>
    <t>Member 4</t>
  </si>
  <si>
    <t>Team Size</t>
  </si>
  <si>
    <t>Raw Score</t>
  </si>
  <si>
    <t>Grading Category</t>
  </si>
  <si>
    <t>Title Page</t>
  </si>
  <si>
    <t>Suggested Content (Not Required)</t>
  </si>
  <si>
    <t>Project Description</t>
  </si>
  <si>
    <t>Total</t>
  </si>
  <si>
    <t>Background Reading</t>
  </si>
  <si>
    <t>Project Management</t>
  </si>
  <si>
    <t>Simulation design</t>
  </si>
  <si>
    <t>Influence diagrams, stock and flow diagrams, state machine diagrams, event graphs, data structure diagram, Capella model</t>
  </si>
  <si>
    <t>Summary of collected data; parameters extracted for simulation use</t>
  </si>
  <si>
    <t>Bibliography; summary of literature</t>
  </si>
  <si>
    <t>Hours Required</t>
  </si>
  <si>
    <t>Minimum</t>
  </si>
  <si>
    <t>Maximum</t>
  </si>
  <si>
    <t>Total Allocated</t>
  </si>
  <si>
    <t>Category Weight</t>
  </si>
  <si>
    <t>Category</t>
  </si>
  <si>
    <t>Grader 1</t>
  </si>
  <si>
    <t>Grader 2</t>
  </si>
  <si>
    <t>Grader 3</t>
  </si>
  <si>
    <t>Grader 4</t>
  </si>
  <si>
    <t>Average</t>
  </si>
  <si>
    <t>Instructions</t>
  </si>
  <si>
    <t>Fill in the light green cells for your team project. Cells in grey contain fixed content or formulas. Do not modify grey cells. You suggest grades in the yellow cells but the grader will override them.</t>
  </si>
  <si>
    <t>Password Hint</t>
  </si>
  <si>
    <t>Old boat</t>
  </si>
  <si>
    <t>Instructors: Nuno Ribeiro and Karthyek Murthy</t>
  </si>
  <si>
    <t>Term 6 2019</t>
  </si>
  <si>
    <t>Team-based: 1- or 4-person teams of your choosing (or permission of instructor for larger or smaller team sizes)</t>
  </si>
  <si>
    <t>Due in week 12</t>
  </si>
  <si>
    <t>35% of final grade</t>
  </si>
  <si>
    <t>Go to InsightMaker and Netlogo websites to get some ideas for your projects</t>
  </si>
  <si>
    <t>Collect your own data on real-life queues, then simulate and explore alternatives (queues in the supermarket, canteen, airport check-in, etc.)</t>
  </si>
  <si>
    <t>Create traffic simulations</t>
  </si>
  <si>
    <t>Develop an agent-based model to examine emerging agents behaviour in determining housing prices - Project to StreetSine</t>
  </si>
  <si>
    <t>Compete in Simio extracurricular competition - develop a model of the airport terminal operations</t>
  </si>
  <si>
    <t>Data collection and manipulation</t>
  </si>
  <si>
    <t>User Interface; Visualization or Animation</t>
  </si>
  <si>
    <t>User's manual or Powerpoint tutorial; screenshots; link to YouTube video; How to install the software or replicate the results?</t>
  </si>
  <si>
    <t>One or two parapraphs describing the project and what you hope to accomplish.</t>
  </si>
  <si>
    <t>Project title, date, course name, course number, names as listed in e-Dimension and photos of each team member (required)</t>
  </si>
  <si>
    <t>Textual description of project.</t>
  </si>
  <si>
    <t>Abstract and Motivation</t>
  </si>
  <si>
    <t>Model Documentation and Programming</t>
  </si>
  <si>
    <t>Powerpoint guided tour of model (similar to lecture examples) using screenshots and annotations - It should include the model equations (e.g. formulas for state changes); decision Rules (FCFS vs MostNeeded)); Programming Code.</t>
  </si>
  <si>
    <t>What questions can you answer using the simulation? What measures of system performance can you estimate using your simulation? What sensitivity analysis?  - Tabular summary of runs; statistical significance of differences; Discussion of whether results are surprising or expected; lessons learned; conclusions</t>
  </si>
  <si>
    <t>Functional diagram of project steps with input/output documentation; Project schedule; Task assignment; Due date performance</t>
  </si>
  <si>
    <t>Output Analysis</t>
  </si>
  <si>
    <t>Allocated Time By Team Member (20h)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</si>
</sst>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20"/>
      <color theme="1"/>
      <name val="Calibri"/>
      <family val="2"/>
      <scheme val="minor"/>
    </font>
    <font>
      <sz val="12"/>
      <color theme="1"/>
      <name val="Calibri"/>
      <family val="2"/>
      <scheme val="minor"/>
    </font>
    <font>
      <sz val="14"/>
      <color theme="1"/>
      <name val="Calibri"/>
      <family val="2"/>
      <scheme val="minor"/>
    </font>
    <font>
      <sz val="16"/>
      <color theme="1"/>
      <name val="Calibri"/>
      <family val="2"/>
      <scheme val="minor"/>
    </font>
    <font>
      <sz val="18"/>
      <color theme="1"/>
      <name val="Calibri"/>
      <family val="2"/>
      <scheme val="minor"/>
    </font>
    <font>
      <b/>
      <sz val="16"/>
      <color theme="1"/>
      <name val="Calibri"/>
      <family val="2"/>
      <scheme val="minor"/>
    </font>
    <font>
      <b/>
      <sz val="20"/>
      <color theme="1"/>
      <name val="Calibri"/>
      <family val="2"/>
      <scheme val="minor"/>
    </font>
    <font>
      <b/>
      <sz val="14"/>
      <color theme="1"/>
      <name val="Calibri"/>
      <family val="2"/>
      <scheme val="minor"/>
    </font>
    <font>
      <b/>
      <sz val="11"/>
      <color theme="1"/>
      <name val="Calibri"/>
      <family val="2"/>
      <scheme val="minor"/>
    </font>
    <font>
      <u/>
      <sz val="14"/>
      <color theme="1"/>
      <name val="Calibri"/>
      <family val="2"/>
      <scheme val="minor"/>
    </font>
  </fonts>
  <fills count="7">
    <fill>
      <patternFill patternType="none"/>
    </fill>
    <fill>
      <patternFill patternType="gray125"/>
    </fill>
    <fill>
      <patternFill patternType="solid">
        <fgColor theme="7" tint="0.79998168889431442"/>
        <bgColor indexed="64"/>
      </patternFill>
    </fill>
    <fill>
      <patternFill patternType="solid">
        <fgColor theme="9" tint="0.59999389629810485"/>
        <bgColor indexed="64"/>
      </patternFill>
    </fill>
    <fill>
      <patternFill patternType="solid">
        <fgColor theme="5" tint="0.39997558519241921"/>
        <bgColor indexed="64"/>
      </patternFill>
    </fill>
    <fill>
      <patternFill patternType="solid">
        <fgColor theme="0" tint="-4.9989318521683403E-2"/>
        <bgColor indexed="64"/>
      </patternFill>
    </fill>
    <fill>
      <patternFill patternType="solid">
        <fgColor theme="0" tint="-0.14999847407452621"/>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48">
    <xf numFmtId="0" fontId="0" fillId="0" borderId="0" xfId="0"/>
    <xf numFmtId="0" fontId="0" fillId="2" borderId="0" xfId="0" applyFill="1"/>
    <xf numFmtId="0" fontId="1" fillId="2" borderId="0" xfId="0" applyFont="1" applyFill="1"/>
    <xf numFmtId="0" fontId="3" fillId="2" borderId="0" xfId="0" applyFont="1" applyFill="1"/>
    <xf numFmtId="0" fontId="4" fillId="2" borderId="0" xfId="0" applyFont="1" applyFill="1"/>
    <xf numFmtId="0" fontId="5" fillId="2" borderId="0" xfId="0" applyFont="1" applyFill="1"/>
    <xf numFmtId="0" fontId="4" fillId="2" borderId="0" xfId="0" applyFont="1" applyFill="1" applyAlignment="1">
      <alignment vertical="top" wrapText="1"/>
    </xf>
    <xf numFmtId="0" fontId="6" fillId="2" borderId="0" xfId="0" applyFont="1" applyFill="1"/>
    <xf numFmtId="0" fontId="7" fillId="2" borderId="0" xfId="0" applyFont="1" applyFill="1"/>
    <xf numFmtId="0" fontId="4" fillId="2" borderId="0" xfId="0" applyFont="1" applyFill="1" applyAlignment="1">
      <alignment wrapText="1"/>
    </xf>
    <xf numFmtId="0" fontId="4" fillId="2" borderId="0" xfId="0" applyFont="1" applyFill="1" applyAlignment="1">
      <alignment horizontal="center" vertical="top"/>
    </xf>
    <xf numFmtId="0" fontId="3" fillId="0" borderId="0" xfId="0" applyFont="1" applyAlignment="1">
      <alignment vertical="top"/>
    </xf>
    <xf numFmtId="0" fontId="3" fillId="0" borderId="0" xfId="0" applyFont="1" applyAlignment="1">
      <alignment vertical="top" wrapText="1"/>
    </xf>
    <xf numFmtId="0" fontId="6" fillId="4" borderId="1" xfId="0" applyFont="1" applyFill="1" applyBorder="1" applyAlignment="1">
      <alignment horizontal="center" vertical="center"/>
    </xf>
    <xf numFmtId="0" fontId="3" fillId="3" borderId="1" xfId="0" applyFont="1" applyFill="1" applyBorder="1" applyAlignment="1" applyProtection="1">
      <alignment vertical="top" wrapText="1"/>
      <protection locked="0"/>
    </xf>
    <xf numFmtId="0" fontId="3" fillId="3" borderId="1" xfId="0" applyFont="1" applyFill="1" applyBorder="1" applyAlignment="1" applyProtection="1">
      <alignment vertical="top"/>
      <protection locked="0"/>
    </xf>
    <xf numFmtId="0" fontId="3" fillId="2" borderId="1" xfId="0" applyFont="1" applyFill="1" applyBorder="1" applyAlignment="1" applyProtection="1">
      <alignment vertical="top"/>
      <protection locked="0"/>
    </xf>
    <xf numFmtId="0" fontId="8" fillId="0" borderId="1" xfId="0" applyFont="1" applyBorder="1" applyAlignment="1">
      <alignment vertical="top" wrapText="1"/>
    </xf>
    <xf numFmtId="0" fontId="8" fillId="0" borderId="1" xfId="0" applyFont="1" applyBorder="1" applyAlignment="1">
      <alignment vertical="top"/>
    </xf>
    <xf numFmtId="0" fontId="8" fillId="0" borderId="0" xfId="0" applyFont="1" applyAlignment="1">
      <alignment vertical="top"/>
    </xf>
    <xf numFmtId="0" fontId="8" fillId="0" borderId="0" xfId="0" applyFont="1" applyAlignment="1">
      <alignment horizontal="center" vertical="top" wrapText="1"/>
    </xf>
    <xf numFmtId="0" fontId="8" fillId="0" borderId="1" xfId="0" applyFont="1" applyBorder="1" applyAlignment="1">
      <alignment horizontal="center" vertical="top" wrapText="1"/>
    </xf>
    <xf numFmtId="0" fontId="3" fillId="5" borderId="1" xfId="0" applyFont="1" applyFill="1" applyBorder="1" applyAlignment="1">
      <alignment vertical="top"/>
    </xf>
    <xf numFmtId="0" fontId="3" fillId="6" borderId="1" xfId="0" applyFont="1" applyFill="1" applyBorder="1" applyAlignment="1">
      <alignment vertical="top"/>
    </xf>
    <xf numFmtId="0" fontId="3" fillId="5" borderId="1" xfId="0" applyFont="1" applyFill="1" applyBorder="1" applyAlignment="1">
      <alignment vertical="top" wrapText="1"/>
    </xf>
    <xf numFmtId="0" fontId="8" fillId="0" borderId="0" xfId="0" applyFont="1" applyAlignment="1"/>
    <xf numFmtId="0" fontId="2" fillId="0" borderId="0" xfId="0" applyFont="1" applyAlignment="1">
      <alignment horizontal="left" vertical="top" wrapText="1"/>
    </xf>
    <xf numFmtId="0" fontId="3" fillId="6" borderId="1" xfId="0" applyFont="1" applyFill="1" applyBorder="1" applyAlignment="1">
      <alignment vertical="top" wrapText="1"/>
    </xf>
    <xf numFmtId="0" fontId="3" fillId="6" borderId="0" xfId="0" applyFont="1" applyFill="1" applyAlignment="1">
      <alignment vertical="top"/>
    </xf>
    <xf numFmtId="0" fontId="10" fillId="3" borderId="1" xfId="0" applyFont="1" applyFill="1" applyBorder="1" applyAlignment="1" applyProtection="1">
      <alignment vertical="top"/>
      <protection locked="0"/>
    </xf>
    <xf numFmtId="0" fontId="10" fillId="2" borderId="1" xfId="0" applyFont="1" applyFill="1" applyBorder="1" applyAlignment="1" applyProtection="1">
      <alignment vertical="top"/>
      <protection locked="0"/>
    </xf>
    <xf numFmtId="0" fontId="3" fillId="0" borderId="1" xfId="0" applyFont="1" applyFill="1" applyBorder="1" applyAlignment="1">
      <alignment vertical="top"/>
    </xf>
    <xf numFmtId="0" fontId="3" fillId="0" borderId="0" xfId="0" applyFont="1" applyFill="1" applyAlignment="1">
      <alignment vertical="top"/>
    </xf>
    <xf numFmtId="0" fontId="10" fillId="0" borderId="0" xfId="0" applyFont="1" applyFill="1" applyAlignment="1">
      <alignment vertical="top"/>
    </xf>
    <xf numFmtId="0" fontId="9" fillId="0" borderId="0" xfId="0" applyFont="1"/>
    <xf numFmtId="0" fontId="8" fillId="0" borderId="0" xfId="0" applyFont="1" applyFill="1" applyBorder="1" applyAlignment="1" applyProtection="1">
      <alignment horizontal="left" vertical="top" wrapText="1"/>
      <protection locked="0"/>
    </xf>
    <xf numFmtId="0" fontId="6" fillId="0" borderId="0" xfId="0" applyFont="1" applyFill="1" applyBorder="1" applyAlignment="1">
      <alignment horizontal="center" vertical="center"/>
    </xf>
    <xf numFmtId="0" fontId="3" fillId="0" borderId="0" xfId="0" applyFont="1" applyFill="1" applyBorder="1" applyAlignment="1">
      <alignment vertical="top"/>
    </xf>
    <xf numFmtId="0" fontId="3" fillId="0" borderId="0" xfId="0" applyFont="1" applyFill="1" applyBorder="1" applyAlignment="1" applyProtection="1">
      <alignment vertical="top" wrapText="1"/>
      <protection locked="0"/>
    </xf>
    <xf numFmtId="0" fontId="8" fillId="3" borderId="1" xfId="0" applyFont="1" applyFill="1" applyBorder="1" applyAlignment="1" applyProtection="1">
      <alignment horizontal="left" vertical="top" wrapText="1"/>
      <protection locked="0"/>
    </xf>
    <xf numFmtId="0" fontId="8" fillId="0" borderId="2" xfId="0" applyFont="1" applyBorder="1"/>
    <xf numFmtId="0" fontId="0" fillId="0" borderId="3" xfId="0" applyBorder="1"/>
    <xf numFmtId="0" fontId="0" fillId="0" borderId="4" xfId="0" applyBorder="1"/>
    <xf numFmtId="0" fontId="8" fillId="0" borderId="0" xfId="0" applyFont="1" applyAlignment="1">
      <alignment vertical="center"/>
    </xf>
    <xf numFmtId="0" fontId="3" fillId="0" borderId="0" xfId="0" applyFont="1" applyAlignment="1">
      <alignment vertical="center"/>
    </xf>
    <xf numFmtId="0" fontId="0" fillId="3" borderId="1" xfId="0" applyFill="1" applyBorder="1" applyAlignment="1" applyProtection="1">
      <alignment horizontal="center"/>
      <protection locked="0"/>
    </xf>
    <xf numFmtId="0" fontId="2" fillId="0" borderId="0" xfId="0" applyFont="1" applyAlignment="1">
      <alignment horizontal="left" vertical="top" wrapText="1"/>
    </xf>
    <xf numFmtId="0" fontId="8" fillId="0" borderId="2" xfId="0" applyFont="1" applyBorder="1" applyAlignment="1">
      <alignment horizontal="center" vertical="top"/>
    </xf>
  </cellXfs>
  <cellStyles count="1">
    <cellStyle name="Normal" xfId="0" builtinId="0"/>
  </cellStyles>
  <dxfs count="3">
    <dxf>
      <fill>
        <patternFill>
          <bgColor rgb="FFFF0000"/>
        </patternFill>
      </fill>
    </dxf>
    <dxf>
      <fill>
        <patternFill>
          <bgColor rgb="FFFF0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Folha1"/>
  <dimension ref="B4:B11"/>
  <sheetViews>
    <sheetView workbookViewId="0">
      <selection activeCell="B4" sqref="B4"/>
    </sheetView>
  </sheetViews>
  <sheetFormatPr defaultColWidth="9.1796875" defaultRowHeight="14.5" x14ac:dyDescent="0.35"/>
  <cols>
    <col min="1" max="16384" width="9.1796875" style="1"/>
  </cols>
  <sheetData>
    <row r="4" spans="2:2" ht="26" x14ac:dyDescent="0.6">
      <c r="B4" s="8" t="s">
        <v>1</v>
      </c>
    </row>
    <row r="8" spans="2:2" ht="26" x14ac:dyDescent="0.6">
      <c r="B8" s="2" t="s">
        <v>0</v>
      </c>
    </row>
    <row r="9" spans="2:2" ht="18.5" x14ac:dyDescent="0.45">
      <c r="B9" s="3">
        <v>40.015000000000001</v>
      </c>
    </row>
    <row r="10" spans="2:2" ht="23.5" x14ac:dyDescent="0.55000000000000004">
      <c r="B10" s="5" t="s">
        <v>77</v>
      </c>
    </row>
    <row r="11" spans="2:2" ht="21" x14ac:dyDescent="0.5">
      <c r="B11" s="4" t="s">
        <v>76</v>
      </c>
    </row>
  </sheetData>
  <pageMargins left="0.7" right="0.7" top="0.75" bottom="0.75" header="0.3" footer="0.3"/>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Folha2"/>
  <dimension ref="B2:C17"/>
  <sheetViews>
    <sheetView topLeftCell="A4" zoomScale="85" zoomScaleNormal="85" workbookViewId="0">
      <selection activeCell="C13" sqref="C13"/>
    </sheetView>
  </sheetViews>
  <sheetFormatPr defaultColWidth="9.1796875" defaultRowHeight="21" x14ac:dyDescent="0.5"/>
  <cols>
    <col min="1" max="2" width="9.1796875" style="4"/>
    <col min="3" max="3" width="226.54296875" style="6" bestFit="1" customWidth="1"/>
    <col min="4" max="16384" width="9.1796875" style="4"/>
  </cols>
  <sheetData>
    <row r="2" spans="2:3" x14ac:dyDescent="0.5">
      <c r="B2" s="7" t="s">
        <v>2</v>
      </c>
    </row>
    <row r="3" spans="2:3" ht="42" x14ac:dyDescent="0.5">
      <c r="C3" s="6" t="s">
        <v>4</v>
      </c>
    </row>
    <row r="4" spans="2:3" x14ac:dyDescent="0.5">
      <c r="C4" s="6" t="s">
        <v>78</v>
      </c>
    </row>
    <row r="5" spans="2:3" x14ac:dyDescent="0.5">
      <c r="C5" s="6" t="s">
        <v>3</v>
      </c>
    </row>
    <row r="6" spans="2:3" x14ac:dyDescent="0.5">
      <c r="C6" s="6" t="s">
        <v>79</v>
      </c>
    </row>
    <row r="7" spans="2:3" x14ac:dyDescent="0.5">
      <c r="C7" s="6" t="s">
        <v>80</v>
      </c>
    </row>
    <row r="9" spans="2:3" x14ac:dyDescent="0.5">
      <c r="B9" s="7" t="s">
        <v>5</v>
      </c>
    </row>
    <row r="10" spans="2:3" x14ac:dyDescent="0.5">
      <c r="C10" s="6" t="s">
        <v>81</v>
      </c>
    </row>
    <row r="11" spans="2:3" x14ac:dyDescent="0.5">
      <c r="C11" s="6" t="s">
        <v>82</v>
      </c>
    </row>
    <row r="12" spans="2:3" x14ac:dyDescent="0.5">
      <c r="C12" s="6" t="s">
        <v>7</v>
      </c>
    </row>
    <row r="13" spans="2:3" x14ac:dyDescent="0.5">
      <c r="C13" s="6" t="s">
        <v>6</v>
      </c>
    </row>
    <row r="14" spans="2:3" x14ac:dyDescent="0.5">
      <c r="C14" s="6" t="s">
        <v>83</v>
      </c>
    </row>
    <row r="15" spans="2:3" x14ac:dyDescent="0.5">
      <c r="C15" s="6" t="s">
        <v>84</v>
      </c>
    </row>
    <row r="16" spans="2:3" x14ac:dyDescent="0.5">
      <c r="C16" s="6" t="s">
        <v>8</v>
      </c>
    </row>
    <row r="17" spans="3:3" x14ac:dyDescent="0.5">
      <c r="C17" s="6" t="s">
        <v>85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olha3"/>
  <dimension ref="B2:D12"/>
  <sheetViews>
    <sheetView topLeftCell="A4" zoomScale="85" zoomScaleNormal="85" workbookViewId="0">
      <selection activeCell="D12" sqref="D12"/>
    </sheetView>
  </sheetViews>
  <sheetFormatPr defaultColWidth="9.1796875" defaultRowHeight="21" x14ac:dyDescent="0.5"/>
  <cols>
    <col min="1" max="3" width="9.1796875" style="4"/>
    <col min="4" max="4" width="139.81640625" style="6" customWidth="1"/>
    <col min="5" max="16384" width="9.1796875" style="4"/>
  </cols>
  <sheetData>
    <row r="2" spans="2:4" x14ac:dyDescent="0.5">
      <c r="B2" s="7" t="s">
        <v>9</v>
      </c>
    </row>
    <row r="3" spans="2:4" x14ac:dyDescent="0.5">
      <c r="B3" s="10">
        <v>1</v>
      </c>
      <c r="C3" s="4" t="s">
        <v>10</v>
      </c>
    </row>
    <row r="4" spans="2:4" x14ac:dyDescent="0.5">
      <c r="B4" s="10">
        <v>2</v>
      </c>
      <c r="C4" s="4" t="s">
        <v>11</v>
      </c>
    </row>
    <row r="5" spans="2:4" ht="42" x14ac:dyDescent="0.5">
      <c r="C5" s="10">
        <v>1</v>
      </c>
      <c r="D5" s="6" t="s">
        <v>17</v>
      </c>
    </row>
    <row r="6" spans="2:4" x14ac:dyDescent="0.5">
      <c r="C6" s="10">
        <v>2</v>
      </c>
      <c r="D6" s="6" t="s">
        <v>13</v>
      </c>
    </row>
    <row r="7" spans="2:4" x14ac:dyDescent="0.5">
      <c r="C7" s="10">
        <v>3</v>
      </c>
      <c r="D7" s="6" t="s">
        <v>12</v>
      </c>
    </row>
    <row r="8" spans="2:4" ht="63" x14ac:dyDescent="0.5">
      <c r="C8" s="10">
        <v>4</v>
      </c>
      <c r="D8" s="6" t="s">
        <v>14</v>
      </c>
    </row>
    <row r="9" spans="2:4" ht="42" x14ac:dyDescent="0.5">
      <c r="C9" s="10">
        <v>5</v>
      </c>
      <c r="D9" s="6" t="s">
        <v>15</v>
      </c>
    </row>
    <row r="10" spans="2:4" ht="63" x14ac:dyDescent="0.5">
      <c r="C10" s="10">
        <v>6</v>
      </c>
      <c r="D10" s="6" t="s">
        <v>16</v>
      </c>
    </row>
    <row r="11" spans="2:4" ht="63" x14ac:dyDescent="0.5">
      <c r="C11" s="10">
        <v>7</v>
      </c>
      <c r="D11" s="6" t="s">
        <v>18</v>
      </c>
    </row>
    <row r="12" spans="2:4" x14ac:dyDescent="0.5">
      <c r="C12" s="10">
        <v>8</v>
      </c>
      <c r="D12" s="6" t="s">
        <v>19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Folha4"/>
  <dimension ref="B2:C24"/>
  <sheetViews>
    <sheetView topLeftCell="A10" zoomScale="85" zoomScaleNormal="85" workbookViewId="0">
      <selection activeCell="C11" sqref="C11"/>
    </sheetView>
  </sheetViews>
  <sheetFormatPr defaultColWidth="9.1796875" defaultRowHeight="21" x14ac:dyDescent="0.5"/>
  <cols>
    <col min="1" max="2" width="9.1796875" style="4"/>
    <col min="3" max="3" width="131.453125" style="9" customWidth="1"/>
    <col min="4" max="16384" width="9.1796875" style="4"/>
  </cols>
  <sheetData>
    <row r="2" spans="2:3" x14ac:dyDescent="0.5">
      <c r="B2" s="7" t="s">
        <v>20</v>
      </c>
    </row>
    <row r="3" spans="2:3" x14ac:dyDescent="0.5">
      <c r="B3" s="10">
        <v>1</v>
      </c>
      <c r="C3" s="9" t="s">
        <v>21</v>
      </c>
    </row>
    <row r="4" spans="2:3" x14ac:dyDescent="0.5">
      <c r="B4" s="10">
        <v>2</v>
      </c>
      <c r="C4" s="9" t="s">
        <v>22</v>
      </c>
    </row>
    <row r="5" spans="2:3" ht="42" x14ac:dyDescent="0.5">
      <c r="B5" s="10">
        <v>3</v>
      </c>
      <c r="C5" s="9" t="s">
        <v>23</v>
      </c>
    </row>
    <row r="6" spans="2:3" ht="42" x14ac:dyDescent="0.5">
      <c r="B6" s="10">
        <v>4</v>
      </c>
      <c r="C6" s="9" t="s">
        <v>24</v>
      </c>
    </row>
    <row r="7" spans="2:3" ht="42" x14ac:dyDescent="0.5">
      <c r="B7" s="10">
        <v>5</v>
      </c>
      <c r="C7" s="9" t="s">
        <v>25</v>
      </c>
    </row>
    <row r="8" spans="2:3" ht="63" x14ac:dyDescent="0.5">
      <c r="B8" s="10">
        <v>6</v>
      </c>
      <c r="C8" s="9" t="s">
        <v>37</v>
      </c>
    </row>
    <row r="9" spans="2:3" x14ac:dyDescent="0.5">
      <c r="B9" s="10">
        <v>7</v>
      </c>
      <c r="C9" s="9" t="s">
        <v>26</v>
      </c>
    </row>
    <row r="10" spans="2:3" ht="63" x14ac:dyDescent="0.5">
      <c r="B10" s="10">
        <v>8</v>
      </c>
      <c r="C10" s="9" t="s">
        <v>27</v>
      </c>
    </row>
    <row r="11" spans="2:3" ht="42" x14ac:dyDescent="0.5">
      <c r="B11" s="10">
        <v>9</v>
      </c>
      <c r="C11" s="9" t="s">
        <v>28</v>
      </c>
    </row>
    <row r="12" spans="2:3" ht="42" x14ac:dyDescent="0.5">
      <c r="B12" s="10">
        <v>10</v>
      </c>
      <c r="C12" s="9" t="s">
        <v>29</v>
      </c>
    </row>
    <row r="13" spans="2:3" x14ac:dyDescent="0.5">
      <c r="B13" s="10">
        <v>11</v>
      </c>
      <c r="C13" s="9" t="s">
        <v>30</v>
      </c>
    </row>
    <row r="14" spans="2:3" x14ac:dyDescent="0.5">
      <c r="B14" s="10">
        <v>12</v>
      </c>
      <c r="C14" s="9" t="s">
        <v>31</v>
      </c>
    </row>
    <row r="15" spans="2:3" x14ac:dyDescent="0.5">
      <c r="B15" s="10">
        <v>13</v>
      </c>
      <c r="C15" s="9" t="s">
        <v>33</v>
      </c>
    </row>
    <row r="16" spans="2:3" x14ac:dyDescent="0.5">
      <c r="B16" s="10">
        <v>14</v>
      </c>
      <c r="C16" s="9" t="s">
        <v>32</v>
      </c>
    </row>
    <row r="17" spans="2:3" x14ac:dyDescent="0.5">
      <c r="B17" s="10">
        <v>15</v>
      </c>
      <c r="C17" s="9" t="s">
        <v>42</v>
      </c>
    </row>
    <row r="18" spans="2:3" x14ac:dyDescent="0.5">
      <c r="B18" s="10">
        <v>16</v>
      </c>
      <c r="C18" s="9" t="s">
        <v>40</v>
      </c>
    </row>
    <row r="19" spans="2:3" ht="42" x14ac:dyDescent="0.5">
      <c r="B19" s="10">
        <v>17</v>
      </c>
      <c r="C19" s="9" t="s">
        <v>35</v>
      </c>
    </row>
    <row r="20" spans="2:3" x14ac:dyDescent="0.5">
      <c r="B20" s="10">
        <v>18</v>
      </c>
      <c r="C20" s="9" t="s">
        <v>34</v>
      </c>
    </row>
    <row r="21" spans="2:3" ht="63" x14ac:dyDescent="0.5">
      <c r="B21" s="10">
        <v>19</v>
      </c>
      <c r="C21" s="9" t="s">
        <v>36</v>
      </c>
    </row>
    <row r="22" spans="2:3" ht="63" x14ac:dyDescent="0.5">
      <c r="B22" s="10">
        <v>20</v>
      </c>
      <c r="C22" s="9" t="s">
        <v>39</v>
      </c>
    </row>
    <row r="23" spans="2:3" ht="42" x14ac:dyDescent="0.5">
      <c r="B23" s="10">
        <v>21</v>
      </c>
      <c r="C23" s="9" t="s">
        <v>38</v>
      </c>
    </row>
    <row r="24" spans="2:3" ht="84" x14ac:dyDescent="0.5">
      <c r="B24" s="10">
        <v>22</v>
      </c>
      <c r="C24" s="9" t="s">
        <v>41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Folha5"/>
  <dimension ref="A1:Q31"/>
  <sheetViews>
    <sheetView tabSelected="1" zoomScale="69" zoomScaleNormal="55" workbookViewId="0">
      <selection activeCell="E24" sqref="E24"/>
    </sheetView>
  </sheetViews>
  <sheetFormatPr defaultColWidth="9.1796875" defaultRowHeight="18.5" x14ac:dyDescent="0.35"/>
  <cols>
    <col min="1" max="1" width="43.54296875" style="11" customWidth="1"/>
    <col min="2" max="2" width="21.54296875" style="12" customWidth="1"/>
    <col min="3" max="6" width="11.1796875" style="11" customWidth="1"/>
    <col min="7" max="7" width="10.54296875" style="11" customWidth="1"/>
    <col min="8" max="8" width="11.1796875" style="11" customWidth="1"/>
    <col min="9" max="9" width="13.26953125" style="11" customWidth="1"/>
    <col min="10" max="10" width="10.81640625" style="11" customWidth="1"/>
    <col min="11" max="11" width="20.1796875" style="11" customWidth="1"/>
    <col min="12" max="15" width="9.1796875" style="11"/>
    <col min="16" max="16" width="11.1796875" style="11" customWidth="1"/>
    <col min="17" max="16384" width="9.1796875" style="11"/>
  </cols>
  <sheetData>
    <row r="1" spans="1:17" ht="37" x14ac:dyDescent="0.45">
      <c r="A1" s="19" t="s">
        <v>43</v>
      </c>
      <c r="B1" s="19" t="s">
        <v>49</v>
      </c>
      <c r="C1" s="20" t="s">
        <v>44</v>
      </c>
      <c r="D1" s="20" t="s">
        <v>45</v>
      </c>
      <c r="E1" s="20" t="s">
        <v>46</v>
      </c>
      <c r="F1" s="20" t="s">
        <v>47</v>
      </c>
      <c r="G1" s="19" t="s">
        <v>48</v>
      </c>
      <c r="I1" s="25" t="s">
        <v>72</v>
      </c>
    </row>
    <row r="2" spans="1:17" ht="77.650000000000006" customHeight="1" x14ac:dyDescent="0.35">
      <c r="A2" s="39"/>
      <c r="B2" s="13" t="e">
        <f>P22</f>
        <v>#DIV/0!</v>
      </c>
      <c r="C2" s="14"/>
      <c r="D2" s="14"/>
      <c r="E2" s="14"/>
      <c r="F2" s="14"/>
      <c r="G2" s="22">
        <f>COUNTA(C2:F2)</f>
        <v>0</v>
      </c>
      <c r="I2" s="46" t="s">
        <v>73</v>
      </c>
      <c r="J2" s="46"/>
      <c r="K2" s="46"/>
    </row>
    <row r="3" spans="1:17" ht="21" x14ac:dyDescent="0.35">
      <c r="A3" s="35"/>
      <c r="B3" s="36"/>
      <c r="C3" s="38"/>
      <c r="D3" s="38"/>
      <c r="E3" s="38"/>
      <c r="F3" s="38"/>
      <c r="G3" s="37"/>
      <c r="I3" s="43" t="s">
        <v>74</v>
      </c>
      <c r="K3" s="44" t="s">
        <v>75</v>
      </c>
    </row>
    <row r="4" spans="1:17" ht="21" x14ac:dyDescent="0.35">
      <c r="A4" s="35"/>
      <c r="B4" s="36"/>
      <c r="C4" s="38"/>
      <c r="D4" s="38"/>
      <c r="E4" s="38"/>
      <c r="F4" s="38"/>
      <c r="G4" s="37"/>
      <c r="I4" s="26"/>
      <c r="J4" s="26"/>
      <c r="K4" s="26"/>
    </row>
    <row r="5" spans="1:17" customFormat="1" ht="14.5" x14ac:dyDescent="0.35">
      <c r="B5" s="34"/>
    </row>
    <row r="6" spans="1:17" customFormat="1" x14ac:dyDescent="0.45">
      <c r="A6" s="40" t="s">
        <v>53</v>
      </c>
      <c r="B6" s="45" t="s">
        <v>89</v>
      </c>
      <c r="C6" s="45"/>
      <c r="D6" s="45"/>
      <c r="E6" s="45"/>
      <c r="F6" s="45"/>
      <c r="G6" s="45"/>
      <c r="H6" s="45"/>
      <c r="I6" s="45"/>
      <c r="J6" s="45"/>
      <c r="K6" s="45"/>
      <c r="L6" s="45"/>
      <c r="M6" s="45"/>
      <c r="N6" s="45"/>
      <c r="O6" s="45"/>
      <c r="P6" s="45"/>
      <c r="Q6" s="45"/>
    </row>
    <row r="7" spans="1:17" customFormat="1" ht="14.5" x14ac:dyDescent="0.35">
      <c r="A7" s="41"/>
      <c r="B7" s="45"/>
      <c r="C7" s="45"/>
      <c r="D7" s="45"/>
      <c r="E7" s="45"/>
      <c r="F7" s="45"/>
      <c r="G7" s="45"/>
      <c r="H7" s="45"/>
      <c r="I7" s="45"/>
      <c r="J7" s="45"/>
      <c r="K7" s="45"/>
      <c r="L7" s="45"/>
      <c r="M7" s="45"/>
      <c r="N7" s="45"/>
      <c r="O7" s="45"/>
      <c r="P7" s="45"/>
      <c r="Q7" s="45"/>
    </row>
    <row r="8" spans="1:17" customFormat="1" ht="14.5" x14ac:dyDescent="0.35">
      <c r="A8" s="41"/>
      <c r="B8" s="45"/>
      <c r="C8" s="45"/>
      <c r="D8" s="45"/>
      <c r="E8" s="45"/>
      <c r="F8" s="45"/>
      <c r="G8" s="45"/>
      <c r="H8" s="45"/>
      <c r="I8" s="45"/>
      <c r="J8" s="45"/>
      <c r="K8" s="45"/>
      <c r="L8" s="45"/>
      <c r="M8" s="45"/>
      <c r="N8" s="45"/>
      <c r="O8" s="45"/>
      <c r="P8" s="45"/>
      <c r="Q8" s="45"/>
    </row>
    <row r="9" spans="1:17" customFormat="1" ht="14.5" x14ac:dyDescent="0.35">
      <c r="A9" s="41"/>
      <c r="B9" s="45"/>
      <c r="C9" s="45"/>
      <c r="D9" s="45"/>
      <c r="E9" s="45"/>
      <c r="F9" s="45"/>
      <c r="G9" s="45"/>
      <c r="H9" s="45"/>
      <c r="I9" s="45"/>
      <c r="J9" s="45"/>
      <c r="K9" s="45"/>
      <c r="L9" s="45"/>
      <c r="M9" s="45"/>
      <c r="N9" s="45"/>
      <c r="O9" s="45"/>
      <c r="P9" s="45"/>
      <c r="Q9" s="45"/>
    </row>
    <row r="10" spans="1:17" customFormat="1" ht="14.5" x14ac:dyDescent="0.35">
      <c r="A10" s="41"/>
      <c r="B10" s="45"/>
      <c r="C10" s="45"/>
      <c r="D10" s="45"/>
      <c r="E10" s="45"/>
      <c r="F10" s="45"/>
      <c r="G10" s="45"/>
      <c r="H10" s="45"/>
      <c r="I10" s="45"/>
      <c r="J10" s="45"/>
      <c r="K10" s="45"/>
      <c r="L10" s="45"/>
      <c r="M10" s="45"/>
      <c r="N10" s="45"/>
      <c r="O10" s="45"/>
      <c r="P10" s="45"/>
      <c r="Q10" s="45"/>
    </row>
    <row r="11" spans="1:17" customFormat="1" ht="14.5" x14ac:dyDescent="0.35">
      <c r="A11" s="41"/>
      <c r="B11" s="45"/>
      <c r="C11" s="45"/>
      <c r="D11" s="45"/>
      <c r="E11" s="45"/>
      <c r="F11" s="45"/>
      <c r="G11" s="45"/>
      <c r="H11" s="45"/>
      <c r="I11" s="45"/>
      <c r="J11" s="45"/>
      <c r="K11" s="45"/>
      <c r="L11" s="45"/>
      <c r="M11" s="45"/>
      <c r="N11" s="45"/>
      <c r="O11" s="45"/>
      <c r="P11" s="45"/>
      <c r="Q11" s="45"/>
    </row>
    <row r="12" spans="1:17" customFormat="1" ht="14.5" x14ac:dyDescent="0.35">
      <c r="A12" s="41"/>
      <c r="B12" s="45"/>
      <c r="C12" s="45"/>
      <c r="D12" s="45"/>
      <c r="E12" s="45"/>
      <c r="F12" s="45"/>
      <c r="G12" s="45"/>
      <c r="H12" s="45"/>
      <c r="I12" s="45"/>
      <c r="J12" s="45"/>
      <c r="K12" s="45"/>
      <c r="L12" s="45"/>
      <c r="M12" s="45"/>
      <c r="N12" s="45"/>
      <c r="O12" s="45"/>
      <c r="P12" s="45"/>
      <c r="Q12" s="45"/>
    </row>
    <row r="13" spans="1:17" customFormat="1" ht="14.5" x14ac:dyDescent="0.35">
      <c r="A13" s="41"/>
      <c r="B13" s="45"/>
      <c r="C13" s="45"/>
      <c r="D13" s="45"/>
      <c r="E13" s="45"/>
      <c r="F13" s="45"/>
      <c r="G13" s="45"/>
      <c r="H13" s="45"/>
      <c r="I13" s="45"/>
      <c r="J13" s="45"/>
      <c r="K13" s="45"/>
      <c r="L13" s="45"/>
      <c r="M13" s="45"/>
      <c r="N13" s="45"/>
      <c r="O13" s="45"/>
      <c r="P13" s="45"/>
      <c r="Q13" s="45"/>
    </row>
    <row r="14" spans="1:17" customFormat="1" ht="14.5" x14ac:dyDescent="0.35">
      <c r="A14" s="41"/>
      <c r="B14" s="45"/>
      <c r="C14" s="45"/>
      <c r="D14" s="45"/>
      <c r="E14" s="45"/>
      <c r="F14" s="45"/>
      <c r="G14" s="45"/>
      <c r="H14" s="45"/>
      <c r="I14" s="45"/>
      <c r="J14" s="45"/>
      <c r="K14" s="45"/>
      <c r="L14" s="45"/>
      <c r="M14" s="45"/>
      <c r="N14" s="45"/>
      <c r="O14" s="45"/>
      <c r="P14" s="45"/>
      <c r="Q14" s="45"/>
    </row>
    <row r="15" spans="1:17" customFormat="1" ht="14.5" x14ac:dyDescent="0.35">
      <c r="A15" s="41"/>
      <c r="B15" s="45"/>
      <c r="C15" s="45"/>
      <c r="D15" s="45"/>
      <c r="E15" s="45"/>
      <c r="F15" s="45"/>
      <c r="G15" s="45"/>
      <c r="H15" s="45"/>
      <c r="I15" s="45"/>
      <c r="J15" s="45"/>
      <c r="K15" s="45"/>
      <c r="L15" s="45"/>
      <c r="M15" s="45"/>
      <c r="N15" s="45"/>
      <c r="O15" s="45"/>
      <c r="P15" s="45"/>
      <c r="Q15" s="45"/>
    </row>
    <row r="16" spans="1:17" customFormat="1" ht="14.5" x14ac:dyDescent="0.35">
      <c r="A16" s="41"/>
      <c r="B16" s="45"/>
      <c r="C16" s="45"/>
      <c r="D16" s="45"/>
      <c r="E16" s="45"/>
      <c r="F16" s="45"/>
      <c r="G16" s="45"/>
      <c r="H16" s="45"/>
      <c r="I16" s="45"/>
      <c r="J16" s="45"/>
      <c r="K16" s="45"/>
      <c r="L16" s="45"/>
      <c r="M16" s="45"/>
      <c r="N16" s="45"/>
      <c r="O16" s="45"/>
      <c r="P16" s="45"/>
      <c r="Q16" s="45"/>
    </row>
    <row r="17" spans="1:17" customFormat="1" ht="14.5" x14ac:dyDescent="0.35">
      <c r="A17" s="41"/>
      <c r="B17" s="45"/>
      <c r="C17" s="45"/>
      <c r="D17" s="45"/>
      <c r="E17" s="45"/>
      <c r="F17" s="45"/>
      <c r="G17" s="45"/>
      <c r="H17" s="45"/>
      <c r="I17" s="45"/>
      <c r="J17" s="45"/>
      <c r="K17" s="45"/>
      <c r="L17" s="45"/>
      <c r="M17" s="45"/>
      <c r="N17" s="45"/>
      <c r="O17" s="45"/>
      <c r="P17" s="45"/>
      <c r="Q17" s="45"/>
    </row>
    <row r="18" spans="1:17" customFormat="1" ht="14.5" x14ac:dyDescent="0.35">
      <c r="A18" s="42"/>
      <c r="B18" s="45"/>
      <c r="C18" s="45"/>
      <c r="D18" s="45"/>
      <c r="E18" s="45"/>
      <c r="F18" s="45"/>
      <c r="G18" s="45"/>
      <c r="H18" s="45"/>
      <c r="I18" s="45"/>
      <c r="J18" s="45"/>
      <c r="K18" s="45"/>
      <c r="L18" s="45"/>
      <c r="M18" s="45"/>
      <c r="N18" s="45"/>
      <c r="O18" s="45"/>
      <c r="P18" s="45"/>
      <c r="Q18" s="45"/>
    </row>
    <row r="20" spans="1:17" x14ac:dyDescent="0.35">
      <c r="C20" s="47" t="s">
        <v>98</v>
      </c>
      <c r="D20" s="47"/>
      <c r="E20" s="47"/>
      <c r="F20" s="47"/>
      <c r="G20" s="47" t="s">
        <v>61</v>
      </c>
      <c r="H20" s="47"/>
    </row>
    <row r="21" spans="1:17" ht="37" x14ac:dyDescent="0.35">
      <c r="A21" s="17" t="s">
        <v>52</v>
      </c>
      <c r="B21" s="17" t="s">
        <v>50</v>
      </c>
      <c r="C21" s="17" t="str">
        <f>IF(LEN(C2)&gt;0,C2,"")</f>
        <v/>
      </c>
      <c r="D21" s="17" t="str">
        <f>IF(LEN(D2)&gt;0,D2,"")</f>
        <v/>
      </c>
      <c r="E21" s="17" t="str">
        <f>IF(LEN(E2)&gt;0,E2,"")</f>
        <v/>
      </c>
      <c r="F21" s="17" t="str">
        <f>IF(LEN(F2)&gt;0,F2,"")</f>
        <v/>
      </c>
      <c r="G21" s="18" t="s">
        <v>62</v>
      </c>
      <c r="H21" s="18" t="s">
        <v>63</v>
      </c>
      <c r="I21" s="17" t="s">
        <v>64</v>
      </c>
      <c r="J21" s="17" t="s">
        <v>65</v>
      </c>
      <c r="K21" s="18" t="s">
        <v>66</v>
      </c>
      <c r="L21" s="21" t="s">
        <v>67</v>
      </c>
      <c r="M21" s="21" t="s">
        <v>68</v>
      </c>
      <c r="N21" s="21" t="s">
        <v>69</v>
      </c>
      <c r="O21" s="21" t="s">
        <v>70</v>
      </c>
      <c r="P21" s="18" t="s">
        <v>71</v>
      </c>
    </row>
    <row r="22" spans="1:17" x14ac:dyDescent="0.35">
      <c r="A22" s="27" t="s">
        <v>54</v>
      </c>
      <c r="B22" s="28"/>
      <c r="C22" s="22" t="str">
        <f>IF(LEN(C2)&gt;0,SUM(C23:C31),"")</f>
        <v/>
      </c>
      <c r="D22" s="22" t="str">
        <f>IF(LEN(D2)&gt;0,SUM(D23:D31),"")</f>
        <v/>
      </c>
      <c r="E22" s="22" t="str">
        <f>IF(LEN(E2)&gt;0,SUM(E23:E31),"")</f>
        <v/>
      </c>
      <c r="F22" s="22" t="str">
        <f>IF(LEN(F2)&gt;0,SUM(F23:F31),"")</f>
        <v/>
      </c>
      <c r="G22" s="23">
        <f>20*G2</f>
        <v>0</v>
      </c>
      <c r="H22" s="23">
        <f>20*G2</f>
        <v>0</v>
      </c>
      <c r="I22" s="22">
        <f>SUM(C22:F22)</f>
        <v>0</v>
      </c>
      <c r="J22" s="22" t="e">
        <f>SUM(J23:J31)</f>
        <v>#DIV/0!</v>
      </c>
      <c r="K22" s="22"/>
      <c r="L22" s="31"/>
      <c r="M22" s="31"/>
      <c r="N22" s="31"/>
      <c r="O22" s="31"/>
      <c r="P22" s="22" t="e">
        <f>SUMPRODUCT(J23:J31,P23:P31)*10</f>
        <v>#DIV/0!</v>
      </c>
    </row>
    <row r="23" spans="1:17" s="32" customFormat="1" ht="82" customHeight="1" x14ac:dyDescent="0.35">
      <c r="A23" s="27" t="s">
        <v>90</v>
      </c>
      <c r="B23" s="27" t="s">
        <v>51</v>
      </c>
      <c r="C23" s="15"/>
      <c r="D23" s="15"/>
      <c r="E23" s="15"/>
      <c r="F23" s="15"/>
      <c r="G23" s="23">
        <v>0.5</v>
      </c>
      <c r="H23" s="23">
        <v>0.5</v>
      </c>
      <c r="I23" s="22">
        <f>SUM(C23:F23)</f>
        <v>0</v>
      </c>
      <c r="J23" s="22" t="e">
        <f t="shared" ref="J23:J28" si="0">I23/$I$22</f>
        <v>#DIV/0!</v>
      </c>
      <c r="K23" s="24" t="str">
        <f>B23</f>
        <v>Title Page</v>
      </c>
      <c r="L23" s="16"/>
      <c r="M23" s="16"/>
      <c r="N23" s="16"/>
      <c r="O23" s="16"/>
      <c r="P23" s="22" t="e">
        <f>SUM(L23:O23)/COUNTA(L23:O23)</f>
        <v>#DIV/0!</v>
      </c>
    </row>
    <row r="24" spans="1:17" s="32" customFormat="1" ht="37" x14ac:dyDescent="0.35">
      <c r="A24" s="27" t="s">
        <v>91</v>
      </c>
      <c r="B24" s="27" t="s">
        <v>92</v>
      </c>
      <c r="C24" s="15"/>
      <c r="D24" s="15"/>
      <c r="E24" s="15"/>
      <c r="F24" s="15"/>
      <c r="G24" s="23">
        <v>1</v>
      </c>
      <c r="H24" s="23">
        <v>1</v>
      </c>
      <c r="I24" s="22">
        <f>SUM(C24:F24)</f>
        <v>0</v>
      </c>
      <c r="J24" s="22" t="e">
        <f t="shared" si="0"/>
        <v>#DIV/0!</v>
      </c>
      <c r="K24" s="24" t="str">
        <f t="shared" ref="K24:K31" si="1">B24</f>
        <v>Abstract and Motivation</v>
      </c>
      <c r="L24" s="16"/>
      <c r="M24" s="16"/>
      <c r="N24" s="16"/>
      <c r="O24" s="16"/>
      <c r="P24" s="22" t="e">
        <f t="shared" ref="P24:P31" si="2">SUM(L24:O24)/COUNTA(L24:O24)</f>
        <v>#DIV/0!</v>
      </c>
    </row>
    <row r="25" spans="1:17" s="32" customFormat="1" ht="37" x14ac:dyDescent="0.35">
      <c r="A25" s="27" t="s">
        <v>60</v>
      </c>
      <c r="B25" s="27" t="s">
        <v>55</v>
      </c>
      <c r="C25" s="15"/>
      <c r="D25" s="15"/>
      <c r="E25" s="15"/>
      <c r="F25" s="15"/>
      <c r="G25" s="23">
        <v>0</v>
      </c>
      <c r="H25" s="23">
        <f>H22</f>
        <v>0</v>
      </c>
      <c r="I25" s="22">
        <f t="shared" ref="I25:I31" si="3">SUM(C25:F25)</f>
        <v>0</v>
      </c>
      <c r="J25" s="22" t="e">
        <f t="shared" si="0"/>
        <v>#DIV/0!</v>
      </c>
      <c r="K25" s="24" t="str">
        <f t="shared" si="1"/>
        <v>Background Reading</v>
      </c>
      <c r="L25" s="16"/>
      <c r="M25" s="16"/>
      <c r="N25" s="16"/>
      <c r="O25" s="16"/>
      <c r="P25" s="22" t="e">
        <f t="shared" si="2"/>
        <v>#DIV/0!</v>
      </c>
    </row>
    <row r="26" spans="1:17" s="32" customFormat="1" ht="79" customHeight="1" x14ac:dyDescent="0.35">
      <c r="A26" s="27" t="s">
        <v>96</v>
      </c>
      <c r="B26" s="27" t="s">
        <v>56</v>
      </c>
      <c r="C26" s="15"/>
      <c r="D26" s="15"/>
      <c r="E26" s="15"/>
      <c r="F26" s="15"/>
      <c r="G26" s="23">
        <v>0.5</v>
      </c>
      <c r="H26" s="23">
        <f>H22</f>
        <v>0</v>
      </c>
      <c r="I26" s="22">
        <f t="shared" si="3"/>
        <v>0</v>
      </c>
      <c r="J26" s="22" t="e">
        <f t="shared" si="0"/>
        <v>#DIV/0!</v>
      </c>
      <c r="K26" s="24" t="str">
        <f t="shared" si="1"/>
        <v>Project Management</v>
      </c>
      <c r="L26" s="16"/>
      <c r="M26" s="16"/>
      <c r="N26" s="16"/>
      <c r="O26" s="16"/>
      <c r="P26" s="22" t="e">
        <f t="shared" si="2"/>
        <v>#DIV/0!</v>
      </c>
    </row>
    <row r="27" spans="1:17" s="32" customFormat="1" ht="61.5" customHeight="1" x14ac:dyDescent="0.35">
      <c r="A27" s="27" t="s">
        <v>59</v>
      </c>
      <c r="B27" s="27" t="s">
        <v>86</v>
      </c>
      <c r="C27" s="15"/>
      <c r="D27" s="15"/>
      <c r="E27" s="15"/>
      <c r="F27" s="15"/>
      <c r="G27" s="23">
        <v>0</v>
      </c>
      <c r="H27" s="23">
        <f>H22</f>
        <v>0</v>
      </c>
      <c r="I27" s="22">
        <f>SUM(C27:F27)</f>
        <v>0</v>
      </c>
      <c r="J27" s="22" t="e">
        <f t="shared" si="0"/>
        <v>#DIV/0!</v>
      </c>
      <c r="K27" s="24" t="s">
        <v>86</v>
      </c>
      <c r="L27" s="16"/>
      <c r="M27" s="16"/>
      <c r="N27" s="16"/>
      <c r="O27" s="16"/>
      <c r="P27" s="22" t="e">
        <f t="shared" si="2"/>
        <v>#DIV/0!</v>
      </c>
    </row>
    <row r="28" spans="1:17" s="33" customFormat="1" ht="74" x14ac:dyDescent="0.35">
      <c r="A28" s="27" t="s">
        <v>58</v>
      </c>
      <c r="B28" s="27" t="s">
        <v>57</v>
      </c>
      <c r="C28" s="15"/>
      <c r="D28" s="29"/>
      <c r="E28" s="29"/>
      <c r="F28" s="29"/>
      <c r="G28" s="23">
        <v>1</v>
      </c>
      <c r="H28" s="23">
        <f>H22</f>
        <v>0</v>
      </c>
      <c r="I28" s="22">
        <f t="shared" ref="I28" si="4">SUM(C28:F28)</f>
        <v>0</v>
      </c>
      <c r="J28" s="22" t="e">
        <f t="shared" si="0"/>
        <v>#DIV/0!</v>
      </c>
      <c r="K28" s="24" t="str">
        <f>B28</f>
        <v>Simulation design</v>
      </c>
      <c r="L28" s="16"/>
      <c r="M28" s="30"/>
      <c r="N28" s="30"/>
      <c r="O28" s="30"/>
      <c r="P28" s="22" t="e">
        <f t="shared" si="2"/>
        <v>#DIV/0!</v>
      </c>
    </row>
    <row r="29" spans="1:17" ht="117.5" customHeight="1" x14ac:dyDescent="0.35">
      <c r="A29" s="27" t="s">
        <v>94</v>
      </c>
      <c r="B29" s="27" t="s">
        <v>93</v>
      </c>
      <c r="C29" s="15"/>
      <c r="D29" s="15"/>
      <c r="E29" s="15"/>
      <c r="F29" s="15"/>
      <c r="G29" s="23">
        <v>1</v>
      </c>
      <c r="H29" s="23">
        <f>H22</f>
        <v>0</v>
      </c>
      <c r="I29" s="22">
        <f t="shared" si="3"/>
        <v>0</v>
      </c>
      <c r="J29" s="22" t="e">
        <f>I29/$I$22</f>
        <v>#DIV/0!</v>
      </c>
      <c r="K29" s="24" t="str">
        <f t="shared" si="1"/>
        <v>Model Documentation and Programming</v>
      </c>
      <c r="L29" s="16"/>
      <c r="M29" s="16"/>
      <c r="N29" s="16"/>
      <c r="O29" s="16"/>
      <c r="P29" s="22" t="e">
        <f t="shared" si="2"/>
        <v>#DIV/0!</v>
      </c>
    </row>
    <row r="30" spans="1:17" ht="74" x14ac:dyDescent="0.35">
      <c r="A30" s="27" t="s">
        <v>88</v>
      </c>
      <c r="B30" s="27" t="s">
        <v>87</v>
      </c>
      <c r="C30" s="15"/>
      <c r="D30" s="15"/>
      <c r="E30" s="15"/>
      <c r="F30" s="15"/>
      <c r="G30" s="23">
        <v>1</v>
      </c>
      <c r="H30" s="23">
        <f>H22</f>
        <v>0</v>
      </c>
      <c r="I30" s="22">
        <f t="shared" si="3"/>
        <v>0</v>
      </c>
      <c r="J30" s="22" t="e">
        <f>I30/$I$22</f>
        <v>#DIV/0!</v>
      </c>
      <c r="K30" s="24" t="str">
        <f t="shared" si="1"/>
        <v>User Interface; Visualization or Animation</v>
      </c>
      <c r="L30" s="16"/>
      <c r="M30" s="16"/>
      <c r="N30" s="16"/>
      <c r="O30" s="16"/>
      <c r="P30" s="22" t="e">
        <f t="shared" si="2"/>
        <v>#DIV/0!</v>
      </c>
    </row>
    <row r="31" spans="1:17" ht="155.5" customHeight="1" x14ac:dyDescent="0.35">
      <c r="A31" s="27" t="s">
        <v>95</v>
      </c>
      <c r="B31" s="27" t="s">
        <v>97</v>
      </c>
      <c r="C31" s="15"/>
      <c r="D31" s="15"/>
      <c r="E31" s="15"/>
      <c r="F31" s="15"/>
      <c r="G31" s="23">
        <v>1</v>
      </c>
      <c r="H31" s="23">
        <f>H22</f>
        <v>0</v>
      </c>
      <c r="I31" s="22">
        <f t="shared" si="3"/>
        <v>0</v>
      </c>
      <c r="J31" s="22" t="e">
        <f>I31/$I$22</f>
        <v>#DIV/0!</v>
      </c>
      <c r="K31" s="24" t="str">
        <f t="shared" si="1"/>
        <v>Output Analysis</v>
      </c>
      <c r="L31" s="16"/>
      <c r="M31" s="16"/>
      <c r="N31" s="16"/>
      <c r="O31" s="16"/>
      <c r="P31" s="22" t="e">
        <f t="shared" si="2"/>
        <v>#DIV/0!</v>
      </c>
    </row>
  </sheetData>
  <sheetProtection algorithmName="SHA-512" hashValue="S6gylxTjoYJCh167aeB6hVnapbkto1K1uvgd+L939TqzPUmuwYatpRs0fD3eUhJOJ6n9YhUmPuLt2lUqR0F6cg==" saltValue="v9TeFd8G+VLvpPJX/r+W6A==" spinCount="100000" sheet="1" selectLockedCells="1"/>
  <mergeCells count="16">
    <mergeCell ref="B12:Q12"/>
    <mergeCell ref="I2:K2"/>
    <mergeCell ref="C20:F20"/>
    <mergeCell ref="G20:H20"/>
    <mergeCell ref="B6:Q6"/>
    <mergeCell ref="B18:Q18"/>
    <mergeCell ref="B17:Q17"/>
    <mergeCell ref="B16:Q16"/>
    <mergeCell ref="B15:Q15"/>
    <mergeCell ref="B14:Q14"/>
    <mergeCell ref="B13:Q13"/>
    <mergeCell ref="B11:Q11"/>
    <mergeCell ref="B10:Q10"/>
    <mergeCell ref="B9:Q9"/>
    <mergeCell ref="B8:Q8"/>
    <mergeCell ref="B7:Q7"/>
  </mergeCells>
  <conditionalFormatting sqref="I22:I27 I29:I31">
    <cfRule type="expression" dxfId="2" priority="4">
      <formula>OR(I22&lt;G22,I22&gt;H22)</formula>
    </cfRule>
  </conditionalFormatting>
  <conditionalFormatting sqref="J22">
    <cfRule type="expression" dxfId="1" priority="3">
      <formula>OR(J22&lt;1,J22&gt;1)</formula>
    </cfRule>
  </conditionalFormatting>
  <conditionalFormatting sqref="I28">
    <cfRule type="expression" dxfId="0" priority="1">
      <formula>OR(I28&lt;G28,I28&gt;H28)</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Folhas de Cálculo</vt:lpstr>
      </vt:variant>
      <vt:variant>
        <vt:i4>5</vt:i4>
      </vt:variant>
    </vt:vector>
  </HeadingPairs>
  <TitlesOfParts>
    <vt:vector size="5" baseType="lpstr">
      <vt:lpstr>Title</vt:lpstr>
      <vt:lpstr>Ideas</vt:lpstr>
      <vt:lpstr>Requirements</vt:lpstr>
      <vt:lpstr>Philosophy</vt:lpstr>
      <vt:lpstr>Grading Rubric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Peter Jackson</dc:creator>
  <cp:lastModifiedBy>Nuno Ribeiro</cp:lastModifiedBy>
  <dcterms:created xsi:type="dcterms:W3CDTF">2018-10-13T01:34:27Z</dcterms:created>
  <dcterms:modified xsi:type="dcterms:W3CDTF">2019-10-13T15:04:58Z</dcterms:modified>
</cp:coreProperties>
</file>