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2-01/"/>
    </mc:Choice>
  </mc:AlternateContent>
  <xr:revisionPtr revIDLastSave="585" documentId="14_{9C121D51-5E15-BC48-B364-53E728DEA8B7}" xr6:coauthVersionLast="47" xr6:coauthVersionMax="47" xr10:uidLastSave="{B1B99634-5E3E-384D-86D5-D669BC00C3D0}"/>
  <bookViews>
    <workbookView minimized="1" xWindow="3580" yWindow="500" windowWidth="25080" windowHeight="16140" xr2:uid="{26FED0D1-3ACE-0A46-B269-0356154AF77E}"/>
  </bookViews>
  <sheets>
    <sheet name="Sheet1" sheetId="1" r:id="rId1"/>
  </sheets>
  <definedNames>
    <definedName name="_xlchart.v1.0" hidden="1">Sheet1!$C$39:$C$56</definedName>
    <definedName name="_xlchart.v1.1" hidden="1">Sheet1!$Q$39:$Q$56</definedName>
    <definedName name="_xlchart.v1.2" hidden="1">Sheet1!$E$39:$E$56</definedName>
    <definedName name="_xlchart.v1.3" hidden="1">Sheet1!$O$39:$O$56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7" i="1" l="1"/>
  <c r="C63" i="1"/>
  <c r="J54" i="1" l="1"/>
  <c r="C39" i="1"/>
  <c r="D23" i="1" s="1"/>
  <c r="O51" i="1"/>
  <c r="U51" i="1"/>
  <c r="U52" i="1"/>
  <c r="U53" i="1"/>
  <c r="U54" i="1"/>
  <c r="U55" i="1"/>
  <c r="U56" i="1"/>
  <c r="T56" i="1"/>
  <c r="T55" i="1"/>
  <c r="T54" i="1"/>
  <c r="T53" i="1"/>
  <c r="T52" i="1"/>
  <c r="V52" i="1" s="1"/>
  <c r="T51" i="1"/>
  <c r="T45" i="1"/>
  <c r="T39" i="1"/>
  <c r="T60" i="1" s="1"/>
  <c r="O45" i="1"/>
  <c r="D29" i="1" s="1"/>
  <c r="O39" i="1"/>
  <c r="D28" i="1" s="1"/>
  <c r="H51" i="1"/>
  <c r="H45" i="1"/>
  <c r="H39" i="1"/>
  <c r="C51" i="1"/>
  <c r="C50" i="1"/>
  <c r="I24" i="1" s="1"/>
  <c r="C45" i="1"/>
  <c r="C44" i="1"/>
  <c r="I23" i="1" s="1"/>
  <c r="C43" i="1"/>
  <c r="C42" i="1"/>
  <c r="G23" i="1" s="1"/>
  <c r="C41" i="1"/>
  <c r="F23" i="1" s="1"/>
  <c r="C40" i="1"/>
  <c r="P39" i="1"/>
  <c r="P60" i="1" s="1"/>
  <c r="U39" i="1"/>
  <c r="U60" i="1" s="1"/>
  <c r="U40" i="1"/>
  <c r="U41" i="1"/>
  <c r="U42" i="1"/>
  <c r="U43" i="1"/>
  <c r="U44" i="1"/>
  <c r="U45" i="1"/>
  <c r="U46" i="1"/>
  <c r="U47" i="1"/>
  <c r="U48" i="1"/>
  <c r="U49" i="1"/>
  <c r="U50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O56" i="1"/>
  <c r="I30" i="1" s="1"/>
  <c r="O55" i="1"/>
  <c r="O54" i="1"/>
  <c r="G30" i="1" s="1"/>
  <c r="O53" i="1"/>
  <c r="O52" i="1"/>
  <c r="E30" i="1" s="1"/>
  <c r="T50" i="1"/>
  <c r="T49" i="1"/>
  <c r="V49" i="1" s="1"/>
  <c r="T48" i="1"/>
  <c r="T47" i="1"/>
  <c r="T46" i="1"/>
  <c r="O50" i="1"/>
  <c r="I29" i="1" s="1"/>
  <c r="O49" i="1"/>
  <c r="H29" i="1" s="1"/>
  <c r="O48" i="1"/>
  <c r="G29" i="1" s="1"/>
  <c r="O47" i="1"/>
  <c r="O46" i="1"/>
  <c r="Q46" i="1" s="1"/>
  <c r="T44" i="1"/>
  <c r="V44" i="1" s="1"/>
  <c r="T43" i="1"/>
  <c r="T42" i="1"/>
  <c r="T41" i="1"/>
  <c r="T40" i="1"/>
  <c r="V40" i="1" s="1"/>
  <c r="O44" i="1"/>
  <c r="I28" i="1" s="1"/>
  <c r="O43" i="1"/>
  <c r="H28" i="1" s="1"/>
  <c r="O42" i="1"/>
  <c r="G28" i="1" s="1"/>
  <c r="O41" i="1"/>
  <c r="Q41" i="1" s="1"/>
  <c r="O40" i="1"/>
  <c r="E28" i="1" s="1"/>
  <c r="H40" i="1"/>
  <c r="I51" i="1"/>
  <c r="I52" i="1"/>
  <c r="I53" i="1"/>
  <c r="I54" i="1"/>
  <c r="I55" i="1"/>
  <c r="I56" i="1"/>
  <c r="H56" i="1"/>
  <c r="H55" i="1"/>
  <c r="H54" i="1"/>
  <c r="H53" i="1"/>
  <c r="H52" i="1"/>
  <c r="J52" i="1" s="1"/>
  <c r="H50" i="1"/>
  <c r="H44" i="1"/>
  <c r="H43" i="1"/>
  <c r="H42" i="1"/>
  <c r="H41" i="1"/>
  <c r="D54" i="1"/>
  <c r="D51" i="1"/>
  <c r="D52" i="1"/>
  <c r="D53" i="1"/>
  <c r="D55" i="1"/>
  <c r="D56" i="1"/>
  <c r="C56" i="1"/>
  <c r="I25" i="1" s="1"/>
  <c r="C55" i="1"/>
  <c r="H25" i="1" s="1"/>
  <c r="C54" i="1"/>
  <c r="G25" i="1" s="1"/>
  <c r="C53" i="1"/>
  <c r="C52" i="1"/>
  <c r="E52" i="1" s="1"/>
  <c r="C49" i="1"/>
  <c r="H24" i="1" s="1"/>
  <c r="C48" i="1"/>
  <c r="G24" i="1" s="1"/>
  <c r="C47" i="1"/>
  <c r="C46" i="1"/>
  <c r="I44" i="1"/>
  <c r="N20" i="1"/>
  <c r="M19" i="1"/>
  <c r="L19" i="1"/>
  <c r="AX5" i="1"/>
  <c r="D5" i="1"/>
  <c r="D13" i="1" s="1"/>
  <c r="CD9" i="1"/>
  <c r="O20" i="1" s="1"/>
  <c r="CB9" i="1"/>
  <c r="BZ9" i="1"/>
  <c r="M20" i="1" s="1"/>
  <c r="BX9" i="1"/>
  <c r="L20" i="1" s="1"/>
  <c r="BV9" i="1"/>
  <c r="K20" i="1" s="1"/>
  <c r="BT9" i="1"/>
  <c r="J20" i="1" s="1"/>
  <c r="BR9" i="1"/>
  <c r="I20" i="1" s="1"/>
  <c r="BP9" i="1"/>
  <c r="H20" i="1" s="1"/>
  <c r="BN9" i="1"/>
  <c r="G20" i="1" s="1"/>
  <c r="BL9" i="1"/>
  <c r="F20" i="1" s="1"/>
  <c r="BJ9" i="1"/>
  <c r="E20" i="1" s="1"/>
  <c r="BH9" i="1"/>
  <c r="D20" i="1" s="1"/>
  <c r="BF9" i="1"/>
  <c r="O19" i="1" s="1"/>
  <c r="BD9" i="1"/>
  <c r="N19" i="1" s="1"/>
  <c r="BB9" i="1"/>
  <c r="AZ9" i="1"/>
  <c r="AX9" i="1"/>
  <c r="K19" i="1" s="1"/>
  <c r="AV9" i="1"/>
  <c r="J19" i="1" s="1"/>
  <c r="AT9" i="1"/>
  <c r="I19" i="1" s="1"/>
  <c r="AR9" i="1"/>
  <c r="H19" i="1" s="1"/>
  <c r="AP9" i="1"/>
  <c r="G19" i="1" s="1"/>
  <c r="AN9" i="1"/>
  <c r="F19" i="1" s="1"/>
  <c r="AL9" i="1"/>
  <c r="E19" i="1" s="1"/>
  <c r="AJ9" i="1"/>
  <c r="D19" i="1" s="1"/>
  <c r="AH9" i="1"/>
  <c r="O18" i="1" s="1"/>
  <c r="AF9" i="1"/>
  <c r="N18" i="1" s="1"/>
  <c r="AD9" i="1"/>
  <c r="M18" i="1" s="1"/>
  <c r="AB9" i="1"/>
  <c r="L18" i="1" s="1"/>
  <c r="Z9" i="1"/>
  <c r="K18" i="1" s="1"/>
  <c r="X9" i="1"/>
  <c r="J18" i="1" s="1"/>
  <c r="V9" i="1"/>
  <c r="I18" i="1" s="1"/>
  <c r="T9" i="1"/>
  <c r="H18" i="1" s="1"/>
  <c r="R9" i="1"/>
  <c r="G18" i="1" s="1"/>
  <c r="P9" i="1"/>
  <c r="F18" i="1" s="1"/>
  <c r="N9" i="1"/>
  <c r="E18" i="1" s="1"/>
  <c r="L9" i="1"/>
  <c r="D18" i="1" s="1"/>
  <c r="J9" i="1"/>
  <c r="H9" i="1"/>
  <c r="F9" i="1"/>
  <c r="D9" i="1"/>
  <c r="CD5" i="1"/>
  <c r="AZ5" i="1"/>
  <c r="D15" i="1" s="1"/>
  <c r="CB5" i="1"/>
  <c r="BZ5" i="1"/>
  <c r="BX5" i="1"/>
  <c r="BV5" i="1"/>
  <c r="O15" i="1" s="1"/>
  <c r="BT5" i="1"/>
  <c r="N15" i="1" s="1"/>
  <c r="BR5" i="1"/>
  <c r="M15" i="1" s="1"/>
  <c r="BP5" i="1"/>
  <c r="L15" i="1" s="1"/>
  <c r="BN5" i="1"/>
  <c r="K15" i="1" s="1"/>
  <c r="BL5" i="1"/>
  <c r="J15" i="1" s="1"/>
  <c r="BJ5" i="1"/>
  <c r="I15" i="1" s="1"/>
  <c r="BH5" i="1"/>
  <c r="H15" i="1" s="1"/>
  <c r="BF5" i="1"/>
  <c r="G15" i="1" s="1"/>
  <c r="BD5" i="1"/>
  <c r="F15" i="1" s="1"/>
  <c r="BB5" i="1"/>
  <c r="E15" i="1" s="1"/>
  <c r="J53" i="1" l="1"/>
  <c r="Q53" i="1"/>
  <c r="V43" i="1"/>
  <c r="V48" i="1"/>
  <c r="E55" i="1"/>
  <c r="J55" i="1"/>
  <c r="V50" i="1"/>
  <c r="U58" i="1"/>
  <c r="V55" i="1"/>
  <c r="Q51" i="1"/>
  <c r="C60" i="1"/>
  <c r="O60" i="1"/>
  <c r="I73" i="1"/>
  <c r="Q54" i="1"/>
  <c r="V41" i="1"/>
  <c r="V56" i="1"/>
  <c r="J44" i="1"/>
  <c r="F30" i="1"/>
  <c r="Q52" i="1"/>
  <c r="V39" i="1"/>
  <c r="P58" i="1"/>
  <c r="V45" i="1"/>
  <c r="V46" i="1"/>
  <c r="C57" i="1"/>
  <c r="J56" i="1"/>
  <c r="V47" i="1"/>
  <c r="P57" i="1"/>
  <c r="J51" i="1"/>
  <c r="V54" i="1"/>
  <c r="V51" i="1"/>
  <c r="E54" i="1"/>
  <c r="Q45" i="1"/>
  <c r="O58" i="1"/>
  <c r="V42" i="1"/>
  <c r="Q55" i="1"/>
  <c r="V53" i="1"/>
  <c r="Q50" i="1"/>
  <c r="U57" i="1"/>
  <c r="T36" i="1"/>
  <c r="Q48" i="1"/>
  <c r="Q43" i="1"/>
  <c r="T57" i="1"/>
  <c r="O57" i="1"/>
  <c r="T58" i="1"/>
  <c r="T59" i="1" s="1"/>
  <c r="Q47" i="1"/>
  <c r="D30" i="1"/>
  <c r="Q42" i="1"/>
  <c r="E53" i="1"/>
  <c r="Q49" i="1"/>
  <c r="E51" i="1"/>
  <c r="F25" i="1"/>
  <c r="Q44" i="1"/>
  <c r="C58" i="1"/>
  <c r="C59" i="1" s="1"/>
  <c r="F24" i="1"/>
  <c r="H30" i="1"/>
  <c r="O36" i="1"/>
  <c r="E56" i="1"/>
  <c r="F28" i="1"/>
  <c r="E25" i="1"/>
  <c r="H23" i="1"/>
  <c r="D24" i="1"/>
  <c r="Q39" i="1"/>
  <c r="D25" i="1"/>
  <c r="E29" i="1"/>
  <c r="Q40" i="1"/>
  <c r="Q56" i="1"/>
  <c r="E23" i="1"/>
  <c r="E24" i="1"/>
  <c r="F29" i="1"/>
  <c r="V60" i="1" l="1"/>
  <c r="C70" i="1"/>
  <c r="Q60" i="1"/>
  <c r="U59" i="1"/>
  <c r="P59" i="1"/>
  <c r="V58" i="1"/>
  <c r="O59" i="1"/>
  <c r="V57" i="1"/>
  <c r="Q58" i="1"/>
  <c r="Q57" i="1"/>
  <c r="AL5" i="1"/>
  <c r="I1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I45" i="1"/>
  <c r="J45" i="1" s="1"/>
  <c r="I46" i="1"/>
  <c r="I47" i="1"/>
  <c r="I48" i="1"/>
  <c r="I49" i="1"/>
  <c r="I50" i="1"/>
  <c r="J50" i="1" s="1"/>
  <c r="H49" i="1"/>
  <c r="J49" i="1" s="1"/>
  <c r="H48" i="1"/>
  <c r="H47" i="1"/>
  <c r="H46" i="1"/>
  <c r="D39" i="1"/>
  <c r="D40" i="1"/>
  <c r="E40" i="1" s="1"/>
  <c r="D41" i="1"/>
  <c r="E41" i="1" s="1"/>
  <c r="D42" i="1"/>
  <c r="E42" i="1" s="1"/>
  <c r="D43" i="1"/>
  <c r="E43" i="1" s="1"/>
  <c r="D44" i="1"/>
  <c r="E44" i="1" s="1"/>
  <c r="I39" i="1"/>
  <c r="I40" i="1"/>
  <c r="J40" i="1" s="1"/>
  <c r="I41" i="1"/>
  <c r="J41" i="1" s="1"/>
  <c r="I42" i="1"/>
  <c r="J42" i="1" s="1"/>
  <c r="I43" i="1"/>
  <c r="J43" i="1" s="1"/>
  <c r="O14" i="1"/>
  <c r="AV5" i="1"/>
  <c r="N14" i="1" s="1"/>
  <c r="AF5" i="1"/>
  <c r="F14" i="1" s="1"/>
  <c r="AD5" i="1"/>
  <c r="E14" i="1" s="1"/>
  <c r="L5" i="1"/>
  <c r="H13" i="1" s="1"/>
  <c r="N5" i="1"/>
  <c r="I13" i="1" s="1"/>
  <c r="P5" i="1"/>
  <c r="J13" i="1" s="1"/>
  <c r="R5" i="1"/>
  <c r="K13" i="1" s="1"/>
  <c r="T5" i="1"/>
  <c r="L13" i="1" s="1"/>
  <c r="V5" i="1"/>
  <c r="M13" i="1" s="1"/>
  <c r="X5" i="1"/>
  <c r="N13" i="1" s="1"/>
  <c r="Z5" i="1"/>
  <c r="O13" i="1" s="1"/>
  <c r="AB5" i="1"/>
  <c r="D14" i="1" s="1"/>
  <c r="AH5" i="1"/>
  <c r="G14" i="1" s="1"/>
  <c r="AJ5" i="1"/>
  <c r="H14" i="1" s="1"/>
  <c r="AN5" i="1"/>
  <c r="J14" i="1" s="1"/>
  <c r="AP5" i="1"/>
  <c r="K14" i="1" s="1"/>
  <c r="AR5" i="1"/>
  <c r="L14" i="1" s="1"/>
  <c r="AT5" i="1"/>
  <c r="M14" i="1" s="1"/>
  <c r="J5" i="1"/>
  <c r="G13" i="1" s="1"/>
  <c r="H5" i="1"/>
  <c r="F13" i="1" s="1"/>
  <c r="F5" i="1"/>
  <c r="E13" i="1" s="1"/>
  <c r="D60" i="1" l="1"/>
  <c r="I67" i="1"/>
  <c r="H60" i="1"/>
  <c r="C73" i="1"/>
  <c r="I60" i="1"/>
  <c r="Q59" i="1"/>
  <c r="V59" i="1"/>
  <c r="J48" i="1"/>
  <c r="H57" i="1"/>
  <c r="H58" i="1"/>
  <c r="H59" i="1" s="1"/>
  <c r="I57" i="1"/>
  <c r="I58" i="1"/>
  <c r="I59" i="1" s="1"/>
  <c r="D57" i="1"/>
  <c r="D58" i="1"/>
  <c r="J46" i="1"/>
  <c r="H36" i="1"/>
  <c r="J39" i="1"/>
  <c r="E39" i="1"/>
  <c r="C36" i="1"/>
  <c r="J47" i="1"/>
  <c r="E60" i="1" l="1"/>
  <c r="I70" i="1"/>
  <c r="I63" i="1"/>
  <c r="J60" i="1"/>
  <c r="D59" i="1"/>
  <c r="E58" i="1"/>
  <c r="E57" i="1"/>
  <c r="J58" i="1"/>
  <c r="J57" i="1"/>
  <c r="J59" i="1" l="1"/>
  <c r="E59" i="1"/>
</calcChain>
</file>

<file path=xl/sharedStrings.xml><?xml version="1.0" encoding="utf-8"?>
<sst xmlns="http://schemas.openxmlformats.org/spreadsheetml/2006/main" count="120" uniqueCount="79">
  <si>
    <t>MEP183 LCGR</t>
  </si>
  <si>
    <t>MEP183 TXR</t>
  </si>
  <si>
    <t>A</t>
  </si>
  <si>
    <t>A1</t>
  </si>
  <si>
    <t xml:space="preserve">ntc's </t>
  </si>
  <si>
    <t>Tm Summary</t>
  </si>
  <si>
    <t>tm in sec</t>
  </si>
  <si>
    <t>lcgr-txr tm dif</t>
  </si>
  <si>
    <t>B</t>
  </si>
  <si>
    <t>C</t>
  </si>
  <si>
    <t>D</t>
  </si>
  <si>
    <t>A2</t>
  </si>
  <si>
    <t>A3</t>
  </si>
  <si>
    <t>A4</t>
  </si>
  <si>
    <t>A5</t>
  </si>
  <si>
    <t>A6</t>
  </si>
  <si>
    <t>A7</t>
  </si>
  <si>
    <t>A8</t>
  </si>
  <si>
    <t>A10</t>
  </si>
  <si>
    <t>A9</t>
  </si>
  <si>
    <t>A11</t>
  </si>
  <si>
    <t>A12</t>
  </si>
  <si>
    <t>B1</t>
  </si>
  <si>
    <t>B2</t>
  </si>
  <si>
    <t>B3</t>
  </si>
  <si>
    <t>B4</t>
  </si>
  <si>
    <t>B12</t>
  </si>
  <si>
    <t>C1</t>
  </si>
  <si>
    <t>MEP184 LCGR</t>
  </si>
  <si>
    <t>MEP184 TXR</t>
  </si>
  <si>
    <t>Expt 245 post matlab</t>
  </si>
  <si>
    <t>D5</t>
  </si>
  <si>
    <t>D6</t>
  </si>
  <si>
    <t>D7</t>
  </si>
  <si>
    <t>D8</t>
  </si>
  <si>
    <t>E5</t>
  </si>
  <si>
    <t>E6</t>
  </si>
  <si>
    <t>E7</t>
  </si>
  <si>
    <t>E8</t>
  </si>
  <si>
    <t>F1</t>
  </si>
  <si>
    <t>G1</t>
  </si>
  <si>
    <t>H1</t>
  </si>
  <si>
    <t>No SALT</t>
  </si>
  <si>
    <t>PLUS SALT</t>
  </si>
  <si>
    <t>E</t>
  </si>
  <si>
    <t>F</t>
  </si>
  <si>
    <t>G</t>
  </si>
  <si>
    <t>H</t>
  </si>
  <si>
    <t>NO SALT</t>
  </si>
  <si>
    <t>Paired t-test across N=18 per group tm</t>
  </si>
  <si>
    <t>Tm dif</t>
  </si>
  <si>
    <t>B7</t>
  </si>
  <si>
    <t>C7</t>
  </si>
  <si>
    <t>F7</t>
  </si>
  <si>
    <t>G7</t>
  </si>
  <si>
    <t>H7</t>
  </si>
  <si>
    <t>Tm - DDNA</t>
  </si>
  <si>
    <t>Tm Dif</t>
  </si>
  <si>
    <t>UnPaired t test bewteen tm dif of wt with salt vs  without salt</t>
  </si>
  <si>
    <t>UnPaired t test bewteen tm dif of s315t with salt vs  without salt</t>
  </si>
  <si>
    <t>UnPaired t test bewteen tm of wt DDNA with salt vs  without salt</t>
  </si>
  <si>
    <t>UnPaired t test bewteen tm of s315t DDNA with salt vs  without salt</t>
  </si>
  <si>
    <t xml:space="preserve">Avg </t>
  </si>
  <si>
    <t>Stdev</t>
  </si>
  <si>
    <t>var.s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</si>
  <si>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</si>
  <si>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</si>
  <si>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</si>
  <si>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</si>
  <si>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</si>
  <si>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</si>
  <si>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</si>
  <si>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</si>
  <si>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</si>
  <si>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UnPaired t test bewteen tm dif of wt and s315t with salt</t>
  </si>
  <si>
    <t>UnPaired t test bewteen tm dif of wt and s315t without salr</t>
  </si>
  <si>
    <t>UnPaired t test bewteen tm of wt DDNA with salt vs  mutant DDNA without salt</t>
  </si>
  <si>
    <t>UnPaired t test bewteen tm of wt DDNA without salt vs  mutant DDNA with salt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</si>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</sst>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0" fontId="1" fillId="0" borderId="0" xfId="0" applyFont="1"/>
    <xf numFmtId="0" fontId="4" fillId="0" borderId="2" xfId="0" applyFont="1" applyBorder="1"/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0" fontId="0" fillId="2" borderId="0" xfId="0" applyFill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0" fillId="0" borderId="13" xfId="0" applyBorder="1"/>
    <xf numFmtId="0" fontId="6" fillId="0" borderId="14" xfId="0" applyFont="1" applyBorder="1" applyAlignment="1">
      <alignment horizontal="center"/>
    </xf>
    <xf numFmtId="0" fontId="4" fillId="3" borderId="2" xfId="0" applyFont="1" applyFill="1" applyBorder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Sheet1!$D$13:$I$13</c:f>
              <c:numCache>
                <c:formatCode>#,##0.000</c:formatCode>
                <c:ptCount val="6"/>
                <c:pt idx="0">
                  <c:v>5.267333984375</c:v>
                </c:pt>
                <c:pt idx="1">
                  <c:v>0</c:v>
                </c:pt>
                <c:pt idx="2">
                  <c:v>5.2670288085939774</c:v>
                </c:pt>
                <c:pt idx="3">
                  <c:v>5.2670288085939774</c:v>
                </c:pt>
                <c:pt idx="4">
                  <c:v>-5.2670288085939774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9-F647-8407-D214EF9ABA67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Sheet1!$D$14:$I$14</c:f>
              <c:numCache>
                <c:formatCode>#,##0.000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-5.2670288085939774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9-F647-8407-D214EF9ABA67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Sheet1!$D$15:$I$15</c:f>
              <c:numCache>
                <c:formatCode>#,##0.000</c:formatCode>
                <c:ptCount val="6"/>
                <c:pt idx="0">
                  <c:v>0</c:v>
                </c:pt>
                <c:pt idx="1">
                  <c:v>5.2670288085939774</c:v>
                </c:pt>
                <c:pt idx="2">
                  <c:v>-5.2670288085939774</c:v>
                </c:pt>
                <c:pt idx="3">
                  <c:v>5.2670288085939774</c:v>
                </c:pt>
                <c:pt idx="4">
                  <c:v>0</c:v>
                </c:pt>
                <c:pt idx="5">
                  <c:v>10.534362792968977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9-F647-8407-D214EF9ABA67}"/>
            </c:ext>
          </c:extLst>
        </c:ser>
        <c:ser>
          <c:idx val="3"/>
          <c:order val="3"/>
          <c:tx>
            <c:strRef>
              <c:f>Sheet1!$C$16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Sheet1!$D$16:$I$16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C09-F647-8407-D214EF9A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Wild-Type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Sheet1!$J$12:$O$12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Sheet1!$J$13:$O$13</c:f>
              <c:numCache>
                <c:formatCode>#,##0.000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-5.267333984375</c:v>
                </c:pt>
                <c:pt idx="3">
                  <c:v>-5.267333984375</c:v>
                </c:pt>
                <c:pt idx="4">
                  <c:v>-5.2670288085939774</c:v>
                </c:pt>
                <c:pt idx="5">
                  <c:v>-5.267333984375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1-3F4C-B089-68E99E273D0A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Sheet1!$J$12:$O$12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Sheet1!$J$14:$O$14</c:f>
              <c:numCache>
                <c:formatCode>#,##0.000</c:formatCode>
                <c:ptCount val="6"/>
                <c:pt idx="0">
                  <c:v>-10.534362792968977</c:v>
                </c:pt>
                <c:pt idx="1">
                  <c:v>-10.534362792968068</c:v>
                </c:pt>
                <c:pt idx="2">
                  <c:v>-5.267333984375</c:v>
                </c:pt>
                <c:pt idx="3">
                  <c:v>-5.2670288085939774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1-3F4C-B089-68E99E273D0A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Sheet1!$J$12:$O$12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Sheet1!$J$15:$O$15</c:f>
              <c:numCache>
                <c:formatCode>#,##0.000</c:formatCode>
                <c:ptCount val="6"/>
                <c:pt idx="0">
                  <c:v>5.2670288085939774</c:v>
                </c:pt>
                <c:pt idx="1">
                  <c:v>-5.2670288085939774</c:v>
                </c:pt>
                <c:pt idx="2">
                  <c:v>-5.2670288085939774</c:v>
                </c:pt>
                <c:pt idx="3">
                  <c:v>-10.534057617187955</c:v>
                </c:pt>
                <c:pt idx="4">
                  <c:v>-5.2670288085939774</c:v>
                </c:pt>
                <c:pt idx="5">
                  <c:v>5.267333984375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1-3F4C-B089-68E99E273D0A}"/>
            </c:ext>
          </c:extLst>
        </c:ser>
        <c:ser>
          <c:idx val="3"/>
          <c:order val="3"/>
          <c:tx>
            <c:strRef>
              <c:f>Sheet1!$C$16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Sheet1!$J$12:$O$12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Sheet1!$J$16:$O$16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4B1-3F4C-B089-68E99E27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S315T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r>
                  <a:rPr lang="en-US" sz="1500" b="0" i="0" u="none" strike="noStrike" baseline="0"/>
                  <a:t> 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Sheet1!$D$23:$I$23</c:f>
              <c:numCache>
                <c:formatCode>#,##0.000</c:formatCode>
                <c:ptCount val="6"/>
                <c:pt idx="0">
                  <c:v>711.06018066406295</c:v>
                </c:pt>
                <c:pt idx="1">
                  <c:v>705.79284667968795</c:v>
                </c:pt>
                <c:pt idx="2">
                  <c:v>700.52581787109398</c:v>
                </c:pt>
                <c:pt idx="3">
                  <c:v>700.52581787109398</c:v>
                </c:pt>
                <c:pt idx="4">
                  <c:v>700.52581787109398</c:v>
                </c:pt>
                <c:pt idx="5">
                  <c:v>700.52581787109398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4340-A536-8277A63D67C0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Sheet1!$D$24:$I$24</c:f>
              <c:numCache>
                <c:formatCode>#,##0.000</c:formatCode>
                <c:ptCount val="6"/>
                <c:pt idx="0">
                  <c:v>705.79284667968795</c:v>
                </c:pt>
                <c:pt idx="1">
                  <c:v>705.79284667968795</c:v>
                </c:pt>
                <c:pt idx="2">
                  <c:v>695.2587890625</c:v>
                </c:pt>
                <c:pt idx="3">
                  <c:v>700.52581787109398</c:v>
                </c:pt>
                <c:pt idx="4">
                  <c:v>695.2587890625</c:v>
                </c:pt>
                <c:pt idx="5">
                  <c:v>700.52581787109398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B-4340-A536-8277A63D67C0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Sheet1!$D$25:$I$25</c:f>
              <c:numCache>
                <c:formatCode>#,##0.000</c:formatCode>
                <c:ptCount val="6"/>
                <c:pt idx="0">
                  <c:v>700.52581787109398</c:v>
                </c:pt>
                <c:pt idx="1">
                  <c:v>700.52581787109398</c:v>
                </c:pt>
                <c:pt idx="2">
                  <c:v>695.2587890625</c:v>
                </c:pt>
                <c:pt idx="3">
                  <c:v>700.52581787109398</c:v>
                </c:pt>
                <c:pt idx="4">
                  <c:v>695.2587890625</c:v>
                </c:pt>
                <c:pt idx="5">
                  <c:v>700.52581787109398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B-4340-A536-8277A63D67C0}"/>
            </c:ext>
          </c:extLst>
        </c:ser>
        <c:ser>
          <c:idx val="3"/>
          <c:order val="3"/>
          <c:tx>
            <c:strRef>
              <c:f>Sheet1!$C$26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Sheet1!$D$26:$I$26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26BB-4340-A536-8277A63D67C0}"/>
            </c:ext>
          </c:extLst>
        </c:ser>
        <c:ser>
          <c:idx val="4"/>
          <c:order val="4"/>
          <c:tx>
            <c:strRef>
              <c:f>Sheet1!$C$27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Sheet1!$D$27:$I$27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6BB-4340-A536-8277A63D67C0}"/>
            </c:ext>
          </c:extLst>
        </c:ser>
        <c:ser>
          <c:idx val="5"/>
          <c:order val="5"/>
          <c:tx>
            <c:strRef>
              <c:f>Sheet1!$C$28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Sheet1!$D$28:$I$28</c:f>
              <c:numCache>
                <c:formatCode>#,##0.000</c:formatCode>
                <c:ptCount val="6"/>
                <c:pt idx="0">
                  <c:v>726.86126708984398</c:v>
                </c:pt>
                <c:pt idx="1">
                  <c:v>726.86126708984398</c:v>
                </c:pt>
                <c:pt idx="2">
                  <c:v>732.12829589843795</c:v>
                </c:pt>
                <c:pt idx="3" formatCode="General">
                  <c:v>732.12829589843795</c:v>
                </c:pt>
                <c:pt idx="4">
                  <c:v>726.86126708984398</c:v>
                </c:pt>
                <c:pt idx="5">
                  <c:v>726.86126708984398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BB-4340-A536-8277A63D67C0}"/>
            </c:ext>
          </c:extLst>
        </c:ser>
        <c:ser>
          <c:idx val="6"/>
          <c:order val="6"/>
          <c:tx>
            <c:strRef>
              <c:f>Sheet1!$C$29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Sheet1!$D$29:$I$29</c:f>
              <c:numCache>
                <c:formatCode>#,##0.000</c:formatCode>
                <c:ptCount val="6"/>
                <c:pt idx="0">
                  <c:v>726.86126708984398</c:v>
                </c:pt>
                <c:pt idx="1">
                  <c:v>726.86126708984398</c:v>
                </c:pt>
                <c:pt idx="2">
                  <c:v>732.12829589843795</c:v>
                </c:pt>
                <c:pt idx="3" formatCode="General">
                  <c:v>732.12829589843795</c:v>
                </c:pt>
                <c:pt idx="4">
                  <c:v>726.86126708984398</c:v>
                </c:pt>
                <c:pt idx="5">
                  <c:v>726.86126708984398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BB-4340-A536-8277A63D67C0}"/>
            </c:ext>
          </c:extLst>
        </c:ser>
        <c:ser>
          <c:idx val="7"/>
          <c:order val="7"/>
          <c:tx>
            <c:strRef>
              <c:f>Sheet1!$C$30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Sheet1!$D$12:$I$12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Sheet1!$D$30:$I$30</c:f>
              <c:numCache>
                <c:formatCode>#,##0.000</c:formatCode>
                <c:ptCount val="6"/>
                <c:pt idx="0">
                  <c:v>726.86126708984398</c:v>
                </c:pt>
                <c:pt idx="1">
                  <c:v>726.86126708984398</c:v>
                </c:pt>
                <c:pt idx="2">
                  <c:v>732.12829589843795</c:v>
                </c:pt>
                <c:pt idx="3" formatCode="General">
                  <c:v>732.12829589843795</c:v>
                </c:pt>
                <c:pt idx="4">
                  <c:v>726.86126708984398</c:v>
                </c:pt>
                <c:pt idx="5">
                  <c:v>726.86126708984398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BB-4340-A536-8277A63D6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Wild-Type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WT no salt Tm dif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no salt Tm dif</a:t>
          </a:r>
        </a:p>
      </cx:txPr>
    </cx:title>
    <cx:plotArea>
      <cx:plotAreaRegion>
        <cx:series layoutId="clusteredColumn" uniqueId="{2895A5BD-089C-0F4A-AA24-64624B80C3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WT  salt Tm dif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 salt Tm dif</a:t>
          </a:r>
        </a:p>
      </cx:txPr>
    </cx:title>
    <cx:plotArea>
      <cx:plotAreaRegion>
        <cx:series layoutId="clusteredColumn" uniqueId="{894CE51A-1A98-314E-B3F7-7A1F4759EB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WT no salt LCGR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no salt LCGR</a:t>
          </a:r>
        </a:p>
      </cx:txPr>
    </cx:title>
    <cx:plotArea>
      <cx:plotAreaRegion>
        <cx:series layoutId="clusteredColumn" uniqueId="{10788302-A85C-1846-B0D8-8924CD36F9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WT salt LCGR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salt LCGR</a:t>
          </a:r>
        </a:p>
      </cx:txPr>
    </cx:title>
    <cx:plotArea>
      <cx:plotAreaRegion>
        <cx:series layoutId="clusteredColumn" uniqueId="{A6560CFA-E4E6-9C40-A528-1CC2FE2C133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702833</xdr:colOff>
      <xdr:row>55</xdr:row>
      <xdr:rowOff>55140</xdr:rowOff>
    </xdr:from>
    <xdr:to>
      <xdr:col>37</xdr:col>
      <xdr:colOff>334534</xdr:colOff>
      <xdr:row>92</xdr:row>
      <xdr:rowOff>12805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AF59-355B-DE4E-B116-C8034962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302142</xdr:colOff>
      <xdr:row>55</xdr:row>
      <xdr:rowOff>45764</xdr:rowOff>
    </xdr:from>
    <xdr:to>
      <xdr:col>49</xdr:col>
      <xdr:colOff>635099</xdr:colOff>
      <xdr:row>91</xdr:row>
      <xdr:rowOff>199071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B8A6D-8BF5-CA41-AB62-53D139B04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36</xdr:col>
      <xdr:colOff>469901</xdr:colOff>
      <xdr:row>45</xdr:row>
      <xdr:rowOff>135465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5597F-8BAB-7447-9457-4584ED81B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1790492</xdr:colOff>
      <xdr:row>74</xdr:row>
      <xdr:rowOff>166557</xdr:rowOff>
    </xdr:from>
    <xdr:to>
      <xdr:col>7</xdr:col>
      <xdr:colOff>283148</xdr:colOff>
      <xdr:row>87</xdr:row>
      <xdr:rowOff>203199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F6C509A-B9CB-9944-86A2-01C9CA296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5992" y="15444657"/>
              <a:ext cx="4525156" cy="2678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75</xdr:row>
      <xdr:rowOff>0</xdr:rowOff>
    </xdr:from>
    <xdr:to>
      <xdr:col>13</xdr:col>
      <xdr:colOff>303967</xdr:colOff>
      <xdr:row>88</xdr:row>
      <xdr:rowOff>36643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64D5CC5-4C55-FF4F-B063-6FCECAA498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3500" y="15481300"/>
              <a:ext cx="4545767" cy="2678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90</xdr:row>
      <xdr:rowOff>0</xdr:rowOff>
    </xdr:from>
    <xdr:to>
      <xdr:col>7</xdr:col>
      <xdr:colOff>297393</xdr:colOff>
      <xdr:row>103</xdr:row>
      <xdr:rowOff>36642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85BE32F-3EC3-9C41-A85B-74093E7D3B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18529300"/>
              <a:ext cx="4526493" cy="2678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90</xdr:row>
      <xdr:rowOff>0</xdr:rowOff>
    </xdr:from>
    <xdr:to>
      <xdr:col>13</xdr:col>
      <xdr:colOff>297393</xdr:colOff>
      <xdr:row>103</xdr:row>
      <xdr:rowOff>36642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A2BEBF5-EFB3-FB49-BF5C-9562999B39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3500" y="18529300"/>
              <a:ext cx="4539193" cy="2678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68D2-BCCE-C54B-998B-A3F9C5412ADC}">
  <sheetPr>
    <pageSetUpPr fitToPage="1"/>
  </sheetPr>
  <dimension ref="A1:CV73"/>
  <sheetViews>
    <sheetView tabSelected="1" topLeftCell="A17" zoomScale="63" workbookViewId="0">
      <selection activeCell="H39" sqref="H39:H56"/>
    </sheetView>
  </sheetViews>
  <sheetFormatPr baseColWidth="10" defaultRowHeight="16" x14ac:dyDescent="0.2"/>
  <cols>
    <col min="2" max="2" width="23.6640625" bestFit="1" customWidth="1"/>
    <col min="3" max="3" width="12.1640625" bestFit="1" customWidth="1"/>
    <col min="9" max="9" width="12.33203125" bestFit="1" customWidth="1"/>
    <col min="15" max="15" width="12.33203125" bestFit="1" customWidth="1"/>
  </cols>
  <sheetData>
    <row r="1" spans="1:100" x14ac:dyDescent="0.2">
      <c r="A1" t="s">
        <v>30</v>
      </c>
      <c r="D1" t="s">
        <v>0</v>
      </c>
      <c r="E1" t="s">
        <v>1</v>
      </c>
    </row>
    <row r="2" spans="1:100" x14ac:dyDescent="0.2">
      <c r="D2" t="s">
        <v>2</v>
      </c>
      <c r="E2" t="s">
        <v>2</v>
      </c>
    </row>
    <row r="3" spans="1:100" x14ac:dyDescent="0.2">
      <c r="D3">
        <v>1</v>
      </c>
      <c r="E3">
        <v>1</v>
      </c>
      <c r="CV3" t="s">
        <v>4</v>
      </c>
    </row>
    <row r="4" spans="1:100" x14ac:dyDescent="0.2">
      <c r="A4" t="s">
        <v>5</v>
      </c>
      <c r="B4" s="10" t="s">
        <v>42</v>
      </c>
      <c r="C4" t="s">
        <v>6</v>
      </c>
      <c r="D4">
        <v>711.06018066406295</v>
      </c>
      <c r="E4">
        <v>705.79284667968795</v>
      </c>
      <c r="F4">
        <v>705.79284667968795</v>
      </c>
      <c r="G4">
        <v>705.79284667968795</v>
      </c>
      <c r="H4">
        <v>700.52581787109398</v>
      </c>
      <c r="I4">
        <v>695.2587890625</v>
      </c>
      <c r="J4">
        <v>700.52581787109398</v>
      </c>
      <c r="K4">
        <v>695.2587890625</v>
      </c>
      <c r="L4">
        <v>700.52581787109398</v>
      </c>
      <c r="M4">
        <v>705.79284667968795</v>
      </c>
      <c r="N4">
        <v>700.52581787109398</v>
      </c>
      <c r="O4">
        <v>700.52581787109398</v>
      </c>
      <c r="P4">
        <v>705.79284667968795</v>
      </c>
      <c r="Q4">
        <v>705.79284667968795</v>
      </c>
      <c r="R4">
        <v>705.79284667968795</v>
      </c>
      <c r="S4">
        <v>705.79284667968795</v>
      </c>
      <c r="T4">
        <v>705.79284667968795</v>
      </c>
      <c r="U4">
        <v>711.06018066406295</v>
      </c>
      <c r="V4">
        <v>705.79284667968795</v>
      </c>
      <c r="W4">
        <v>711.06018066406295</v>
      </c>
      <c r="X4">
        <v>700.52581787109398</v>
      </c>
      <c r="Y4">
        <v>705.79284667968795</v>
      </c>
      <c r="Z4">
        <v>705.79284667968795</v>
      </c>
      <c r="AA4">
        <v>711.06018066406295</v>
      </c>
      <c r="AB4">
        <v>705.79284667968795</v>
      </c>
      <c r="AC4">
        <v>705.79284667968795</v>
      </c>
      <c r="AD4">
        <v>705.79284667968795</v>
      </c>
      <c r="AE4">
        <v>705.79284667968795</v>
      </c>
      <c r="AF4">
        <v>695.2587890625</v>
      </c>
      <c r="AG4">
        <v>695.2587890625</v>
      </c>
      <c r="AH4">
        <v>700.52581787109398</v>
      </c>
      <c r="AI4">
        <v>700.52581787109398</v>
      </c>
      <c r="AJ4">
        <v>695.2587890625</v>
      </c>
      <c r="AK4">
        <v>700.52581787109398</v>
      </c>
      <c r="AL4">
        <v>700.52581787109398</v>
      </c>
      <c r="AM4">
        <v>700.52581787109398</v>
      </c>
      <c r="AN4">
        <v>700.52581787109398</v>
      </c>
      <c r="AO4">
        <v>711.06018066406295</v>
      </c>
      <c r="AP4">
        <v>705.79284667968795</v>
      </c>
      <c r="AQ4">
        <v>716.32720947265602</v>
      </c>
      <c r="AR4">
        <v>705.79284667968795</v>
      </c>
      <c r="AS4">
        <v>711.06018066406295</v>
      </c>
      <c r="AT4">
        <v>700.52581787109398</v>
      </c>
      <c r="AU4">
        <v>705.79284667968795</v>
      </c>
      <c r="AV4">
        <v>700.52581787109398</v>
      </c>
      <c r="AW4">
        <v>700.52581787109398</v>
      </c>
      <c r="AX4">
        <v>700.52581787109398</v>
      </c>
      <c r="AY4">
        <v>700.52581787109398</v>
      </c>
      <c r="AZ4">
        <v>700.52581787109398</v>
      </c>
      <c r="BA4">
        <v>700.52581787109398</v>
      </c>
      <c r="BB4">
        <v>700.52581787109398</v>
      </c>
      <c r="BC4">
        <v>695.2587890625</v>
      </c>
      <c r="BD4">
        <v>695.2587890625</v>
      </c>
      <c r="BE4">
        <v>700.52581787109398</v>
      </c>
      <c r="BF4">
        <v>700.52581787109398</v>
      </c>
      <c r="BG4">
        <v>695.2587890625</v>
      </c>
      <c r="BH4">
        <v>695.2587890625</v>
      </c>
      <c r="BI4">
        <v>695.2587890625</v>
      </c>
      <c r="BJ4">
        <v>700.52581787109398</v>
      </c>
      <c r="BK4">
        <v>689.991455078125</v>
      </c>
      <c r="BL4">
        <v>700.52581787109398</v>
      </c>
      <c r="BM4">
        <v>695.2587890625</v>
      </c>
      <c r="BN4">
        <v>700.52581787109398</v>
      </c>
      <c r="BO4">
        <v>705.79284667968795</v>
      </c>
      <c r="BP4">
        <v>700.52581787109398</v>
      </c>
      <c r="BQ4">
        <v>705.79284667968795</v>
      </c>
      <c r="BR4">
        <v>695.2587890625</v>
      </c>
      <c r="BS4">
        <v>705.79284667968795</v>
      </c>
      <c r="BT4">
        <v>695.2587890625</v>
      </c>
      <c r="BU4">
        <v>700.52581787109398</v>
      </c>
      <c r="BV4">
        <v>695.2587890625</v>
      </c>
      <c r="BW4">
        <v>689.991455078125</v>
      </c>
      <c r="BX4" s="11">
        <v>31.602783203125</v>
      </c>
      <c r="BY4" s="11">
        <v>695.2587890625</v>
      </c>
      <c r="BZ4" s="11">
        <v>31.602783203125</v>
      </c>
      <c r="CA4" s="11">
        <v>700.52581787109398</v>
      </c>
      <c r="CB4" s="11">
        <v>505.64270019531301</v>
      </c>
      <c r="CC4" s="11">
        <v>700.52581787109398</v>
      </c>
      <c r="CD4" s="11">
        <v>416.10168457031301</v>
      </c>
      <c r="CE4" s="11">
        <v>700.52581787109398</v>
      </c>
    </row>
    <row r="5" spans="1:100" x14ac:dyDescent="0.2">
      <c r="C5" t="s">
        <v>7</v>
      </c>
      <c r="D5">
        <f>D4-E4</f>
        <v>5.267333984375</v>
      </c>
      <c r="F5">
        <f>F4-G4</f>
        <v>0</v>
      </c>
      <c r="H5">
        <f>H4-I4</f>
        <v>5.2670288085939774</v>
      </c>
      <c r="J5">
        <f>J4-K4</f>
        <v>5.2670288085939774</v>
      </c>
      <c r="L5">
        <f t="shared" ref="L5" si="0">L4-M4</f>
        <v>-5.2670288085939774</v>
      </c>
      <c r="N5">
        <f t="shared" ref="N5" si="1">N4-O4</f>
        <v>0</v>
      </c>
      <c r="P5">
        <f t="shared" ref="P5" si="2">P4-Q4</f>
        <v>0</v>
      </c>
      <c r="R5">
        <f t="shared" ref="R5" si="3">R4-S4</f>
        <v>0</v>
      </c>
      <c r="T5">
        <f t="shared" ref="T5" si="4">T4-U4</f>
        <v>-5.267333984375</v>
      </c>
      <c r="V5">
        <f t="shared" ref="V5" si="5">V4-W4</f>
        <v>-5.267333984375</v>
      </c>
      <c r="X5">
        <f t="shared" ref="X5" si="6">X4-Y4</f>
        <v>-5.2670288085939774</v>
      </c>
      <c r="Z5">
        <f t="shared" ref="Z5" si="7">Z4-AA4</f>
        <v>-5.267333984375</v>
      </c>
      <c r="AB5">
        <f t="shared" ref="AB5" si="8">AB4-AC4</f>
        <v>0</v>
      </c>
      <c r="AD5">
        <f>AD4-AE4</f>
        <v>0</v>
      </c>
      <c r="AF5">
        <f>AF4-AG4</f>
        <v>0</v>
      </c>
      <c r="AH5">
        <f t="shared" ref="AH5" si="9">AH4-AI4</f>
        <v>0</v>
      </c>
      <c r="AJ5">
        <f t="shared" ref="AJ5" si="10">AJ4-AK4</f>
        <v>-5.2670288085939774</v>
      </c>
      <c r="AL5">
        <f>AL4-AM4</f>
        <v>0</v>
      </c>
      <c r="AN5">
        <f t="shared" ref="AN5" si="11">AN4-AO4</f>
        <v>-10.534362792968977</v>
      </c>
      <c r="AP5">
        <f t="shared" ref="AP5" si="12">AP4-AQ4</f>
        <v>-10.534362792968068</v>
      </c>
      <c r="AR5">
        <f t="shared" ref="AR5" si="13">AR4-AS4</f>
        <v>-5.267333984375</v>
      </c>
      <c r="AT5">
        <f t="shared" ref="AT5" si="14">AT4-AU4</f>
        <v>-5.2670288085939774</v>
      </c>
      <c r="AV5">
        <f>AV4-AW4</f>
        <v>0</v>
      </c>
      <c r="AX5">
        <f>AX4-AY4</f>
        <v>0</v>
      </c>
      <c r="AZ5">
        <f>AZ4-BA4</f>
        <v>0</v>
      </c>
      <c r="BB5">
        <f>BB4-BC4</f>
        <v>5.2670288085939774</v>
      </c>
      <c r="BD5">
        <f>BD4-BE4</f>
        <v>-5.2670288085939774</v>
      </c>
      <c r="BF5">
        <f>BF4-BG4</f>
        <v>5.2670288085939774</v>
      </c>
      <c r="BH5">
        <f t="shared" ref="BH5" si="15">BH4-BI4</f>
        <v>0</v>
      </c>
      <c r="BJ5">
        <f t="shared" ref="BJ5" si="16">BJ4-BK4</f>
        <v>10.534362792968977</v>
      </c>
      <c r="BL5">
        <f t="shared" ref="BL5" si="17">BL4-BM4</f>
        <v>5.2670288085939774</v>
      </c>
      <c r="BN5">
        <f t="shared" ref="BN5" si="18">BN4-BO4</f>
        <v>-5.2670288085939774</v>
      </c>
      <c r="BP5">
        <f t="shared" ref="BP5" si="19">BP4-BQ4</f>
        <v>-5.2670288085939774</v>
      </c>
      <c r="BR5">
        <f t="shared" ref="BR5" si="20">BR4-BS4</f>
        <v>-10.534057617187955</v>
      </c>
      <c r="BT5">
        <f t="shared" ref="BT5" si="21">BT4-BU4</f>
        <v>-5.2670288085939774</v>
      </c>
      <c r="BV5">
        <f t="shared" ref="BV5" si="22">BV4-BW4</f>
        <v>5.267333984375</v>
      </c>
      <c r="BX5" s="11">
        <f t="shared" ref="BX5" si="23">BX4-BY4</f>
        <v>-663.656005859375</v>
      </c>
      <c r="BY5" s="11"/>
      <c r="BZ5" s="11">
        <f>BZ4-CA4</f>
        <v>-668.92303466796898</v>
      </c>
      <c r="CA5" s="11"/>
      <c r="CB5" s="11">
        <f>CB4-CC4</f>
        <v>-194.88311767578097</v>
      </c>
      <c r="CC5" s="11"/>
      <c r="CD5" s="11">
        <f>CD4-CE4</f>
        <v>-284.42413330078097</v>
      </c>
      <c r="CE5" s="11"/>
    </row>
    <row r="6" spans="1:100" x14ac:dyDescent="0.2">
      <c r="D6" t="s">
        <v>3</v>
      </c>
      <c r="F6" t="s">
        <v>11</v>
      </c>
      <c r="H6" t="s">
        <v>12</v>
      </c>
      <c r="J6" t="s">
        <v>13</v>
      </c>
      <c r="L6" t="s">
        <v>14</v>
      </c>
      <c r="N6" t="s">
        <v>15</v>
      </c>
      <c r="P6" t="s">
        <v>16</v>
      </c>
      <c r="R6" t="s">
        <v>17</v>
      </c>
      <c r="T6" t="s">
        <v>19</v>
      </c>
      <c r="V6" t="s">
        <v>18</v>
      </c>
      <c r="X6" t="s">
        <v>20</v>
      </c>
      <c r="Z6" t="s">
        <v>21</v>
      </c>
      <c r="AB6" t="s">
        <v>22</v>
      </c>
      <c r="AD6" t="s">
        <v>23</v>
      </c>
      <c r="AF6" t="s">
        <v>24</v>
      </c>
      <c r="AH6" t="s">
        <v>25</v>
      </c>
      <c r="AJ6">
        <v>5</v>
      </c>
      <c r="AL6">
        <v>6</v>
      </c>
      <c r="AN6">
        <v>7</v>
      </c>
      <c r="AP6">
        <v>8</v>
      </c>
      <c r="AR6">
        <v>9</v>
      </c>
      <c r="AT6">
        <v>10</v>
      </c>
      <c r="AV6">
        <v>11</v>
      </c>
      <c r="AX6" t="s">
        <v>26</v>
      </c>
      <c r="AZ6" t="s">
        <v>27</v>
      </c>
      <c r="BB6">
        <v>2</v>
      </c>
      <c r="BD6">
        <v>3</v>
      </c>
      <c r="BF6">
        <v>4</v>
      </c>
      <c r="BH6">
        <v>5</v>
      </c>
      <c r="BJ6">
        <v>6</v>
      </c>
      <c r="BL6">
        <v>7</v>
      </c>
      <c r="BN6">
        <v>8</v>
      </c>
      <c r="BP6">
        <v>9</v>
      </c>
      <c r="BR6">
        <v>10</v>
      </c>
      <c r="BT6">
        <v>11</v>
      </c>
      <c r="BV6">
        <v>12</v>
      </c>
      <c r="BX6" s="11" t="s">
        <v>31</v>
      </c>
      <c r="BY6" s="11"/>
      <c r="BZ6" s="11" t="s">
        <v>32</v>
      </c>
      <c r="CA6" s="11"/>
      <c r="CB6" s="11" t="s">
        <v>33</v>
      </c>
      <c r="CC6" s="11"/>
      <c r="CD6" s="11" t="s">
        <v>34</v>
      </c>
      <c r="CE6" s="11"/>
    </row>
    <row r="8" spans="1:100" x14ac:dyDescent="0.2">
      <c r="B8" s="10" t="s">
        <v>43</v>
      </c>
      <c r="C8" t="s">
        <v>6</v>
      </c>
      <c r="D8" s="11">
        <v>695.2587890625</v>
      </c>
      <c r="E8" s="11">
        <v>721.59423828125</v>
      </c>
      <c r="F8" s="11">
        <v>26.33544921875</v>
      </c>
      <c r="G8" s="11">
        <v>716.32720947265602</v>
      </c>
      <c r="H8" s="11">
        <v>26.33544921875</v>
      </c>
      <c r="I8" s="11">
        <v>726.86126708984398</v>
      </c>
      <c r="J8" s="11">
        <v>26.33544921875</v>
      </c>
      <c r="K8" s="11">
        <v>726.86126708984398</v>
      </c>
      <c r="L8">
        <v>726.86126708984398</v>
      </c>
      <c r="M8">
        <v>726.86126708984398</v>
      </c>
      <c r="N8">
        <v>726.86126708984398</v>
      </c>
      <c r="O8">
        <v>721.59423828125</v>
      </c>
      <c r="P8">
        <v>732.12829589843795</v>
      </c>
      <c r="Q8">
        <v>726.86126708984398</v>
      </c>
      <c r="R8">
        <v>732.12829589843795</v>
      </c>
      <c r="S8">
        <v>726.86126708984398</v>
      </c>
      <c r="T8">
        <v>726.86126708984398</v>
      </c>
      <c r="U8">
        <v>721.59423828125</v>
      </c>
      <c r="V8">
        <v>726.86126708984398</v>
      </c>
      <c r="W8">
        <v>721.59423828125</v>
      </c>
      <c r="X8">
        <v>721.59423828125</v>
      </c>
      <c r="Y8">
        <v>721.59423828125</v>
      </c>
      <c r="Z8">
        <v>721.59423828125</v>
      </c>
      <c r="AA8">
        <v>726.86126708984398</v>
      </c>
      <c r="AB8">
        <v>721.59423828125</v>
      </c>
      <c r="AC8">
        <v>721.59423828125</v>
      </c>
      <c r="AD8">
        <v>721.59423828125</v>
      </c>
      <c r="AE8">
        <v>726.86126708984398</v>
      </c>
      <c r="AF8">
        <v>721.59423828125</v>
      </c>
      <c r="AG8">
        <v>726.86126708984398</v>
      </c>
      <c r="AH8">
        <v>721.59423828125</v>
      </c>
      <c r="AI8">
        <v>726.86126708984398</v>
      </c>
      <c r="AJ8">
        <v>726.86126708984398</v>
      </c>
      <c r="AK8">
        <v>726.86126708984398</v>
      </c>
      <c r="AL8">
        <v>726.86126708984398</v>
      </c>
      <c r="AM8">
        <v>726.86126708984398</v>
      </c>
      <c r="AN8">
        <v>732.12829589843795</v>
      </c>
      <c r="AO8">
        <v>726.86126708984398</v>
      </c>
      <c r="AP8">
        <v>732.12829589843795</v>
      </c>
      <c r="AQ8">
        <v>726.86126708984398</v>
      </c>
      <c r="AR8">
        <v>726.86126708984398</v>
      </c>
      <c r="AS8">
        <v>721.59423828125</v>
      </c>
      <c r="AT8">
        <v>726.86126708984398</v>
      </c>
      <c r="AU8">
        <v>726.86126708984398</v>
      </c>
      <c r="AV8">
        <v>721.59423828125</v>
      </c>
      <c r="AW8">
        <v>726.86126708984398</v>
      </c>
      <c r="AX8">
        <v>721.59423828125</v>
      </c>
      <c r="AY8">
        <v>721.59423828125</v>
      </c>
      <c r="AZ8">
        <v>721.59423828125</v>
      </c>
      <c r="BA8">
        <v>726.86126708984398</v>
      </c>
      <c r="BB8">
        <v>721.59423828125</v>
      </c>
      <c r="BC8">
        <v>726.86126708984398</v>
      </c>
      <c r="BD8">
        <v>726.86126708984398</v>
      </c>
      <c r="BE8">
        <v>721.59423828125</v>
      </c>
      <c r="BF8">
        <v>726.86126708984398</v>
      </c>
      <c r="BG8">
        <v>721.59423828125</v>
      </c>
      <c r="BH8">
        <v>726.86126708984398</v>
      </c>
      <c r="BI8">
        <v>721.59423828125</v>
      </c>
      <c r="BJ8">
        <v>726.86126708984398</v>
      </c>
      <c r="BK8">
        <v>721.59423828125</v>
      </c>
      <c r="BL8">
        <v>732.12829589843795</v>
      </c>
      <c r="BM8">
        <v>732.12829589843795</v>
      </c>
      <c r="BN8">
        <v>732.12829589843795</v>
      </c>
      <c r="BO8">
        <v>732.12829589843795</v>
      </c>
      <c r="BP8">
        <v>726.86126708984398</v>
      </c>
      <c r="BQ8">
        <v>721.59423828125</v>
      </c>
      <c r="BR8">
        <v>726.86126708984398</v>
      </c>
      <c r="BS8">
        <v>721.59423828125</v>
      </c>
      <c r="BT8">
        <v>721.59423828125</v>
      </c>
      <c r="BU8">
        <v>732.12829589843795</v>
      </c>
      <c r="BV8">
        <v>721.59423828125</v>
      </c>
      <c r="BW8">
        <v>732.12829589843795</v>
      </c>
      <c r="BX8">
        <v>721.59423828125</v>
      </c>
      <c r="BY8">
        <v>721.59423828125</v>
      </c>
      <c r="BZ8">
        <v>721.59423828125</v>
      </c>
      <c r="CA8">
        <v>732.12829589843795</v>
      </c>
      <c r="CB8">
        <v>721.59423828125</v>
      </c>
      <c r="CC8">
        <v>732.12829589843795</v>
      </c>
      <c r="CD8">
        <v>721.59423828125</v>
      </c>
      <c r="CE8">
        <v>721.59423828125</v>
      </c>
    </row>
    <row r="9" spans="1:100" x14ac:dyDescent="0.2">
      <c r="C9" t="s">
        <v>7</v>
      </c>
      <c r="D9" s="11">
        <f>D8-E8</f>
        <v>-26.33544921875</v>
      </c>
      <c r="E9" s="11"/>
      <c r="F9" s="11">
        <f>F8-G8</f>
        <v>-689.99176025390602</v>
      </c>
      <c r="G9" s="11"/>
      <c r="H9" s="11">
        <f>H8-I8</f>
        <v>-700.52581787109398</v>
      </c>
      <c r="I9" s="11"/>
      <c r="J9" s="11">
        <f>J8-K8</f>
        <v>-700.52581787109398</v>
      </c>
      <c r="K9" s="11"/>
      <c r="L9">
        <f t="shared" ref="L9" si="24">L8-M8</f>
        <v>0</v>
      </c>
      <c r="N9">
        <f t="shared" ref="N9" si="25">N8-O8</f>
        <v>5.2670288085939774</v>
      </c>
      <c r="P9">
        <f t="shared" ref="P9" si="26">P8-Q8</f>
        <v>5.2670288085939774</v>
      </c>
      <c r="R9">
        <f t="shared" ref="R9" si="27">R8-S8</f>
        <v>5.2670288085939774</v>
      </c>
      <c r="T9">
        <f t="shared" ref="T9" si="28">T8-U8</f>
        <v>5.2670288085939774</v>
      </c>
      <c r="V9">
        <f t="shared" ref="V9" si="29">V8-W8</f>
        <v>5.2670288085939774</v>
      </c>
      <c r="X9">
        <f t="shared" ref="X9" si="30">X8-Y8</f>
        <v>0</v>
      </c>
      <c r="Z9">
        <f t="shared" ref="Z9" si="31">Z8-AA8</f>
        <v>-5.2670288085939774</v>
      </c>
      <c r="AB9">
        <f t="shared" ref="AB9" si="32">AB8-AC8</f>
        <v>0</v>
      </c>
      <c r="AD9">
        <f>AD8-AE8</f>
        <v>-5.2670288085939774</v>
      </c>
      <c r="AF9">
        <f>AF8-AG8</f>
        <v>-5.2670288085939774</v>
      </c>
      <c r="AH9">
        <f t="shared" ref="AH9" si="33">AH8-AI8</f>
        <v>-5.2670288085939774</v>
      </c>
      <c r="AJ9">
        <f t="shared" ref="AJ9" si="34">AJ8-AK8</f>
        <v>0</v>
      </c>
      <c r="AL9">
        <f>AL8-AM8</f>
        <v>0</v>
      </c>
      <c r="AN9">
        <f t="shared" ref="AN9" si="35">AN8-AO8</f>
        <v>5.2670288085939774</v>
      </c>
      <c r="AP9">
        <f t="shared" ref="AP9" si="36">AP8-AQ8</f>
        <v>5.2670288085939774</v>
      </c>
      <c r="AR9">
        <f t="shared" ref="AR9" si="37">AR8-AS8</f>
        <v>5.2670288085939774</v>
      </c>
      <c r="AT9">
        <f t="shared" ref="AT9" si="38">AT8-AU8</f>
        <v>0</v>
      </c>
      <c r="AV9">
        <f>AV8-AW8</f>
        <v>-5.2670288085939774</v>
      </c>
      <c r="AX9">
        <f>AX8-AY8</f>
        <v>0</v>
      </c>
      <c r="AZ9">
        <f>AZ8-BA8</f>
        <v>-5.2670288085939774</v>
      </c>
      <c r="BB9">
        <f>BB8-BC8</f>
        <v>-5.2670288085939774</v>
      </c>
      <c r="BD9">
        <f>BD8-BE8</f>
        <v>5.2670288085939774</v>
      </c>
      <c r="BF9">
        <f>BF8-BG8</f>
        <v>5.2670288085939774</v>
      </c>
      <c r="BH9">
        <f t="shared" ref="BH9" si="39">BH8-BI8</f>
        <v>5.2670288085939774</v>
      </c>
      <c r="BJ9">
        <f t="shared" ref="BJ9" si="40">BJ8-BK8</f>
        <v>5.2670288085939774</v>
      </c>
      <c r="BL9">
        <f t="shared" ref="BL9" si="41">BL8-BM8</f>
        <v>0</v>
      </c>
      <c r="BN9">
        <f t="shared" ref="BN9" si="42">BN8-BO8</f>
        <v>0</v>
      </c>
      <c r="BP9">
        <f t="shared" ref="BP9" si="43">BP8-BQ8</f>
        <v>5.2670288085939774</v>
      </c>
      <c r="BR9">
        <f t="shared" ref="BR9" si="44">BR8-BS8</f>
        <v>5.2670288085939774</v>
      </c>
      <c r="BT9">
        <f t="shared" ref="BT9" si="45">BT8-BU8</f>
        <v>-10.534057617187955</v>
      </c>
      <c r="BV9">
        <f t="shared" ref="BV9" si="46">BV8-BW8</f>
        <v>-10.534057617187955</v>
      </c>
      <c r="BX9">
        <f t="shared" ref="BX9" si="47">BX8-BY8</f>
        <v>0</v>
      </c>
      <c r="BZ9">
        <f>BZ8-CA8</f>
        <v>-10.534057617187955</v>
      </c>
      <c r="CB9">
        <f>CB8-CC8</f>
        <v>-10.534057617187955</v>
      </c>
      <c r="CD9">
        <f>CD8-CE8</f>
        <v>0</v>
      </c>
    </row>
    <row r="10" spans="1:100" x14ac:dyDescent="0.2">
      <c r="D10" s="11" t="s">
        <v>35</v>
      </c>
      <c r="E10" s="11"/>
      <c r="F10" s="11" t="s">
        <v>36</v>
      </c>
      <c r="G10" s="11"/>
      <c r="H10" s="11" t="s">
        <v>37</v>
      </c>
      <c r="I10" s="11"/>
      <c r="J10" s="11" t="s">
        <v>38</v>
      </c>
      <c r="K10" s="11"/>
      <c r="L10" t="s">
        <v>39</v>
      </c>
      <c r="N10">
        <v>2</v>
      </c>
      <c r="P10">
        <v>3</v>
      </c>
      <c r="R10">
        <v>4</v>
      </c>
      <c r="T10">
        <v>5</v>
      </c>
      <c r="V10">
        <v>6</v>
      </c>
      <c r="X10">
        <v>7</v>
      </c>
      <c r="Z10">
        <v>8</v>
      </c>
      <c r="AB10">
        <v>9</v>
      </c>
      <c r="AD10">
        <v>10</v>
      </c>
      <c r="AF10">
        <v>11</v>
      </c>
      <c r="AH10">
        <v>12</v>
      </c>
      <c r="AJ10" t="s">
        <v>40</v>
      </c>
      <c r="AL10">
        <v>2</v>
      </c>
      <c r="AN10">
        <v>3</v>
      </c>
      <c r="AP10">
        <v>4</v>
      </c>
      <c r="AR10">
        <v>5</v>
      </c>
      <c r="AT10">
        <v>6</v>
      </c>
      <c r="AV10">
        <v>7</v>
      </c>
      <c r="AX10">
        <v>8</v>
      </c>
      <c r="AZ10">
        <v>9</v>
      </c>
      <c r="BB10">
        <v>10</v>
      </c>
      <c r="BD10">
        <v>11</v>
      </c>
      <c r="BF10">
        <v>12</v>
      </c>
      <c r="BH10" t="s">
        <v>41</v>
      </c>
      <c r="BJ10">
        <v>2</v>
      </c>
      <c r="BL10">
        <v>3</v>
      </c>
      <c r="BN10">
        <v>4</v>
      </c>
      <c r="BP10">
        <v>5</v>
      </c>
      <c r="BR10">
        <v>6</v>
      </c>
      <c r="BT10">
        <v>7</v>
      </c>
      <c r="BV10">
        <v>8</v>
      </c>
      <c r="BX10">
        <v>9</v>
      </c>
      <c r="BZ10">
        <v>10</v>
      </c>
      <c r="CB10">
        <v>11</v>
      </c>
      <c r="CD10">
        <v>12</v>
      </c>
    </row>
    <row r="12" spans="1:100" ht="17" thickBot="1" x14ac:dyDescent="0.25">
      <c r="C12" t="s">
        <v>50</v>
      </c>
      <c r="D12" s="1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7</v>
      </c>
      <c r="K12" s="1">
        <v>8</v>
      </c>
      <c r="L12" s="1">
        <v>9</v>
      </c>
      <c r="M12" s="1">
        <v>10</v>
      </c>
      <c r="N12" s="1">
        <v>11</v>
      </c>
      <c r="O12" s="1">
        <v>12</v>
      </c>
    </row>
    <row r="13" spans="1:100" x14ac:dyDescent="0.2">
      <c r="C13" s="3" t="s">
        <v>2</v>
      </c>
      <c r="D13" s="14">
        <f>D5</f>
        <v>5.267333984375</v>
      </c>
      <c r="E13" s="15">
        <f>F5</f>
        <v>0</v>
      </c>
      <c r="F13" s="15">
        <f>H5</f>
        <v>5.2670288085939774</v>
      </c>
      <c r="G13" s="15">
        <f>J5</f>
        <v>5.2670288085939774</v>
      </c>
      <c r="H13" s="15">
        <f>L5</f>
        <v>-5.2670288085939774</v>
      </c>
      <c r="I13" s="16">
        <f>N5</f>
        <v>0</v>
      </c>
      <c r="J13" s="14">
        <f>P5</f>
        <v>0</v>
      </c>
      <c r="K13" s="15">
        <f>R5</f>
        <v>0</v>
      </c>
      <c r="L13" s="15">
        <f>T5</f>
        <v>-5.267333984375</v>
      </c>
      <c r="M13" s="15">
        <f>V5</f>
        <v>-5.267333984375</v>
      </c>
      <c r="N13" s="15">
        <f>X5</f>
        <v>-5.2670288085939774</v>
      </c>
      <c r="O13" s="16">
        <f>Z5</f>
        <v>-5.267333984375</v>
      </c>
      <c r="P13" s="2"/>
      <c r="Q13" s="2"/>
      <c r="R13" s="2"/>
      <c r="S13" s="2"/>
      <c r="T13" s="2"/>
      <c r="U13" s="2"/>
      <c r="V13" s="2"/>
      <c r="W13" s="2"/>
      <c r="X13" s="2"/>
    </row>
    <row r="14" spans="1:100" x14ac:dyDescent="0.2">
      <c r="C14" s="3" t="s">
        <v>8</v>
      </c>
      <c r="D14" s="17">
        <f>AB5</f>
        <v>0</v>
      </c>
      <c r="E14" s="4">
        <f>AD5</f>
        <v>0</v>
      </c>
      <c r="F14" s="4">
        <f>AF5</f>
        <v>0</v>
      </c>
      <c r="G14" s="4">
        <f>AH5</f>
        <v>0</v>
      </c>
      <c r="H14" s="4">
        <f>AJ5</f>
        <v>-5.2670288085939774</v>
      </c>
      <c r="I14" s="18">
        <f>AL5</f>
        <v>0</v>
      </c>
      <c r="J14" s="17">
        <f>AN5</f>
        <v>-10.534362792968977</v>
      </c>
      <c r="K14" s="4">
        <f>AP5</f>
        <v>-10.534362792968068</v>
      </c>
      <c r="L14" s="4">
        <f>AR5</f>
        <v>-5.267333984375</v>
      </c>
      <c r="M14" s="4">
        <f>AT5</f>
        <v>-5.2670288085939774</v>
      </c>
      <c r="N14" s="4">
        <f>AV5</f>
        <v>0</v>
      </c>
      <c r="O14" s="18">
        <f>AX5</f>
        <v>0</v>
      </c>
    </row>
    <row r="15" spans="1:100" ht="17" thickBot="1" x14ac:dyDescent="0.25">
      <c r="C15" s="3" t="s">
        <v>9</v>
      </c>
      <c r="D15" s="19">
        <f>AZ5</f>
        <v>0</v>
      </c>
      <c r="E15" s="20">
        <f>BB5</f>
        <v>5.2670288085939774</v>
      </c>
      <c r="F15" s="20">
        <f>BD5</f>
        <v>-5.2670288085939774</v>
      </c>
      <c r="G15" s="20">
        <f>BF5</f>
        <v>5.2670288085939774</v>
      </c>
      <c r="H15" s="20">
        <f>BH5</f>
        <v>0</v>
      </c>
      <c r="I15" s="21">
        <f>BJ5</f>
        <v>10.534362792968977</v>
      </c>
      <c r="J15" s="19">
        <f>BL5</f>
        <v>5.2670288085939774</v>
      </c>
      <c r="K15" s="20">
        <f>BN5</f>
        <v>-5.2670288085939774</v>
      </c>
      <c r="L15" s="20">
        <f>BP5</f>
        <v>-5.2670288085939774</v>
      </c>
      <c r="M15" s="20">
        <f>BR5</f>
        <v>-10.534057617187955</v>
      </c>
      <c r="N15" s="20">
        <f>BT5</f>
        <v>-5.2670288085939774</v>
      </c>
      <c r="O15" s="21">
        <f>BV5</f>
        <v>5.267333984375</v>
      </c>
    </row>
    <row r="16" spans="1:100" x14ac:dyDescent="0.2">
      <c r="C16" s="3" t="s">
        <v>10</v>
      </c>
      <c r="D16" s="12"/>
      <c r="E16" s="12"/>
      <c r="F16" s="12"/>
      <c r="G16" s="13"/>
      <c r="H16" s="12"/>
      <c r="I16" s="12"/>
      <c r="J16" s="12"/>
      <c r="K16" s="12"/>
      <c r="L16" s="12"/>
      <c r="M16" s="12"/>
      <c r="N16" s="12"/>
      <c r="O16" s="12"/>
    </row>
    <row r="17" spans="3:15" ht="17" thickBot="1" x14ac:dyDescent="0.25">
      <c r="C17" s="3" t="s">
        <v>44</v>
      </c>
      <c r="D17" s="22"/>
      <c r="E17" s="22"/>
      <c r="F17" s="22"/>
      <c r="G17" s="23"/>
      <c r="H17" s="22"/>
      <c r="I17" s="22"/>
      <c r="J17" s="22"/>
      <c r="K17" s="22"/>
      <c r="L17" s="22"/>
      <c r="M17" s="22"/>
      <c r="N17" s="22"/>
      <c r="O17" s="22"/>
    </row>
    <row r="18" spans="3:15" x14ac:dyDescent="0.2">
      <c r="C18" s="3" t="s">
        <v>45</v>
      </c>
      <c r="D18" s="14">
        <f>L9</f>
        <v>0</v>
      </c>
      <c r="E18" s="15">
        <f>N9</f>
        <v>5.2670288085939774</v>
      </c>
      <c r="F18" s="15">
        <f>P9</f>
        <v>5.2670288085939774</v>
      </c>
      <c r="G18" s="24">
        <f>R9</f>
        <v>5.2670288085939774</v>
      </c>
      <c r="H18" s="15">
        <f>T9</f>
        <v>5.2670288085939774</v>
      </c>
      <c r="I18" s="16">
        <f>V9</f>
        <v>5.2670288085939774</v>
      </c>
      <c r="J18" s="14">
        <f>X9</f>
        <v>0</v>
      </c>
      <c r="K18" s="15">
        <f>Z9</f>
        <v>-5.2670288085939774</v>
      </c>
      <c r="L18" s="15">
        <f>AB9</f>
        <v>0</v>
      </c>
      <c r="M18" s="15">
        <f>AD9</f>
        <v>-5.2670288085939774</v>
      </c>
      <c r="N18" s="15">
        <f>AF9</f>
        <v>-5.2670288085939774</v>
      </c>
      <c r="O18" s="16">
        <f>AH9</f>
        <v>-5.2670288085939774</v>
      </c>
    </row>
    <row r="19" spans="3:15" x14ac:dyDescent="0.2">
      <c r="C19" s="3" t="s">
        <v>46</v>
      </c>
      <c r="D19" s="17">
        <f>AJ9</f>
        <v>0</v>
      </c>
      <c r="E19" s="4">
        <f>AL9</f>
        <v>0</v>
      </c>
      <c r="F19" s="4">
        <f>AN9</f>
        <v>5.2670288085939774</v>
      </c>
      <c r="G19" s="5">
        <f>AP9</f>
        <v>5.2670288085939774</v>
      </c>
      <c r="H19" s="4">
        <f>AR9</f>
        <v>5.2670288085939774</v>
      </c>
      <c r="I19" s="18">
        <f>AT9</f>
        <v>0</v>
      </c>
      <c r="J19" s="17">
        <f>AV9</f>
        <v>-5.2670288085939774</v>
      </c>
      <c r="K19" s="4">
        <f>AX9</f>
        <v>0</v>
      </c>
      <c r="L19" s="4">
        <f>AZ9</f>
        <v>-5.2670288085939774</v>
      </c>
      <c r="M19" s="4">
        <f>BB9</f>
        <v>-5.2670288085939774</v>
      </c>
      <c r="N19" s="4">
        <f>BD9</f>
        <v>5.2670288085939774</v>
      </c>
      <c r="O19" s="18">
        <f>BF9</f>
        <v>5.2670288085939774</v>
      </c>
    </row>
    <row r="20" spans="3:15" ht="17" thickBot="1" x14ac:dyDescent="0.25">
      <c r="C20" s="3" t="s">
        <v>47</v>
      </c>
      <c r="D20" s="19">
        <f>BH9</f>
        <v>5.2670288085939774</v>
      </c>
      <c r="E20" s="20">
        <f>BJ9</f>
        <v>5.2670288085939774</v>
      </c>
      <c r="F20" s="20">
        <f>BL9</f>
        <v>0</v>
      </c>
      <c r="G20" s="25">
        <f>BN9</f>
        <v>0</v>
      </c>
      <c r="H20" s="20">
        <f>BP9</f>
        <v>5.2670288085939774</v>
      </c>
      <c r="I20" s="21">
        <f>BR9</f>
        <v>5.2670288085939774</v>
      </c>
      <c r="J20" s="19">
        <f>BT9</f>
        <v>-10.534057617187955</v>
      </c>
      <c r="K20" s="20">
        <f>BV9</f>
        <v>-10.534057617187955</v>
      </c>
      <c r="L20" s="20">
        <f>BX9</f>
        <v>0</v>
      </c>
      <c r="M20" s="20">
        <f>BZ9</f>
        <v>-10.534057617187955</v>
      </c>
      <c r="N20" s="20">
        <f>CB9</f>
        <v>-10.534057617187955</v>
      </c>
      <c r="O20" s="21">
        <f>CD9</f>
        <v>0</v>
      </c>
    </row>
    <row r="22" spans="3:15" ht="17" thickBot="1" x14ac:dyDescent="0.25">
      <c r="C22" t="s">
        <v>56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</row>
    <row r="23" spans="3:15" x14ac:dyDescent="0.2">
      <c r="C23" s="3" t="s">
        <v>2</v>
      </c>
      <c r="D23" s="14">
        <f>C39</f>
        <v>711.06018066406295</v>
      </c>
      <c r="E23" s="15">
        <f>C40</f>
        <v>705.79284667968795</v>
      </c>
      <c r="F23" s="15">
        <f>C41</f>
        <v>700.52581787109398</v>
      </c>
      <c r="G23" s="15">
        <f>C42</f>
        <v>700.52581787109398</v>
      </c>
      <c r="H23" s="15">
        <f>C44</f>
        <v>700.52581787109398</v>
      </c>
      <c r="I23" s="16">
        <f>C44</f>
        <v>700.52581787109398</v>
      </c>
      <c r="J23" s="14"/>
      <c r="K23" s="15"/>
      <c r="L23" s="15"/>
      <c r="M23" s="15"/>
      <c r="N23" s="15"/>
      <c r="O23" s="16"/>
    </row>
    <row r="24" spans="3:15" x14ac:dyDescent="0.2">
      <c r="C24" s="3" t="s">
        <v>8</v>
      </c>
      <c r="D24" s="17">
        <f>C45</f>
        <v>705.79284667968795</v>
      </c>
      <c r="E24" s="4">
        <f>C46</f>
        <v>705.79284667968795</v>
      </c>
      <c r="F24" s="4">
        <f>C47</f>
        <v>695.2587890625</v>
      </c>
      <c r="G24" s="4">
        <f>C48</f>
        <v>700.52581787109398</v>
      </c>
      <c r="H24" s="4">
        <f>C49</f>
        <v>695.2587890625</v>
      </c>
      <c r="I24" s="18">
        <f>C50</f>
        <v>700.52581787109398</v>
      </c>
      <c r="J24" s="17"/>
      <c r="K24" s="4"/>
      <c r="L24" s="4"/>
      <c r="M24" s="4"/>
      <c r="N24" s="4"/>
      <c r="O24" s="18"/>
    </row>
    <row r="25" spans="3:15" ht="17" thickBot="1" x14ac:dyDescent="0.25">
      <c r="C25" s="3" t="s">
        <v>9</v>
      </c>
      <c r="D25" s="19">
        <f>C51</f>
        <v>700.52581787109398</v>
      </c>
      <c r="E25" s="20">
        <f>C52</f>
        <v>700.52581787109398</v>
      </c>
      <c r="F25" s="20">
        <f>C53</f>
        <v>695.2587890625</v>
      </c>
      <c r="G25" s="20">
        <f>C54</f>
        <v>700.52581787109398</v>
      </c>
      <c r="H25" s="20">
        <f>C55</f>
        <v>695.2587890625</v>
      </c>
      <c r="I25" s="21">
        <f>C56</f>
        <v>700.52581787109398</v>
      </c>
      <c r="J25" s="19"/>
      <c r="K25" s="20"/>
      <c r="L25" s="20"/>
      <c r="M25" s="20"/>
      <c r="N25" s="20"/>
      <c r="O25" s="21"/>
    </row>
    <row r="26" spans="3:15" x14ac:dyDescent="0.2">
      <c r="C26" s="3" t="s">
        <v>10</v>
      </c>
      <c r="D26" s="12"/>
      <c r="E26" s="12"/>
      <c r="F26" s="12"/>
      <c r="G26" s="13"/>
      <c r="H26" s="12"/>
      <c r="I26" s="12"/>
      <c r="J26" s="12"/>
      <c r="K26" s="12"/>
      <c r="L26" s="12"/>
      <c r="M26" s="12"/>
      <c r="N26" s="12"/>
      <c r="O26" s="12"/>
    </row>
    <row r="27" spans="3:15" ht="17" thickBot="1" x14ac:dyDescent="0.25">
      <c r="C27" s="3" t="s">
        <v>44</v>
      </c>
      <c r="D27" s="22"/>
      <c r="E27" s="22"/>
      <c r="F27" s="22"/>
      <c r="G27" s="23"/>
      <c r="H27" s="22"/>
      <c r="I27" s="22"/>
      <c r="J27" s="22"/>
      <c r="K27" s="22"/>
      <c r="L27" s="22"/>
      <c r="M27" s="22"/>
      <c r="N27" s="22"/>
      <c r="O27" s="22"/>
    </row>
    <row r="28" spans="3:15" x14ac:dyDescent="0.2">
      <c r="C28" s="3" t="s">
        <v>45</v>
      </c>
      <c r="D28" s="14">
        <f>O39</f>
        <v>726.86126708984398</v>
      </c>
      <c r="E28" s="15">
        <f>O40</f>
        <v>726.86126708984398</v>
      </c>
      <c r="F28" s="15">
        <f>O41</f>
        <v>732.12829589843795</v>
      </c>
      <c r="G28" s="24">
        <f>O42</f>
        <v>732.12829589843795</v>
      </c>
      <c r="H28" s="15">
        <f>O43</f>
        <v>726.86126708984398</v>
      </c>
      <c r="I28" s="16">
        <f>O44</f>
        <v>726.86126708984398</v>
      </c>
      <c r="J28" s="14"/>
      <c r="K28" s="15"/>
      <c r="L28" s="15"/>
      <c r="M28" s="15"/>
      <c r="N28" s="15"/>
      <c r="O28" s="16"/>
    </row>
    <row r="29" spans="3:15" x14ac:dyDescent="0.2">
      <c r="C29" s="3" t="s">
        <v>46</v>
      </c>
      <c r="D29" s="17">
        <f>O45</f>
        <v>726.86126708984398</v>
      </c>
      <c r="E29" s="4">
        <f>O46</f>
        <v>726.86126708984398</v>
      </c>
      <c r="F29" s="4">
        <f>O47</f>
        <v>732.12829589843795</v>
      </c>
      <c r="G29" s="5">
        <f>O48</f>
        <v>732.12829589843795</v>
      </c>
      <c r="H29" s="4">
        <f>O49</f>
        <v>726.86126708984398</v>
      </c>
      <c r="I29" s="18">
        <f>O50</f>
        <v>726.86126708984398</v>
      </c>
      <c r="J29" s="17"/>
      <c r="K29" s="4"/>
      <c r="L29" s="4"/>
      <c r="M29" s="4"/>
      <c r="N29" s="4"/>
      <c r="O29" s="18"/>
    </row>
    <row r="30" spans="3:15" ht="17" thickBot="1" x14ac:dyDescent="0.25">
      <c r="C30" s="3" t="s">
        <v>47</v>
      </c>
      <c r="D30" s="19">
        <f>O51</f>
        <v>726.86126708984398</v>
      </c>
      <c r="E30" s="20">
        <f>O52</f>
        <v>726.86126708984398</v>
      </c>
      <c r="F30" s="20">
        <f>O53</f>
        <v>732.12829589843795</v>
      </c>
      <c r="G30" s="25">
        <f>O54</f>
        <v>732.12829589843795</v>
      </c>
      <c r="H30" s="20">
        <f>O55</f>
        <v>726.86126708984398</v>
      </c>
      <c r="I30" s="21">
        <f>O56</f>
        <v>726.86126708984398</v>
      </c>
      <c r="J30" s="19"/>
      <c r="K30" s="20"/>
      <c r="L30" s="20"/>
      <c r="M30" s="20"/>
      <c r="N30" s="20"/>
      <c r="O30" s="21"/>
    </row>
    <row r="35" spans="2:22" ht="17" thickBot="1" x14ac:dyDescent="0.25">
      <c r="C35" s="6" t="s">
        <v>49</v>
      </c>
      <c r="D35" s="7"/>
      <c r="E35" s="7"/>
      <c r="F35" s="7"/>
      <c r="G35" s="7"/>
      <c r="H35" s="6" t="s">
        <v>49</v>
      </c>
      <c r="I35" s="7"/>
      <c r="J35" s="7"/>
      <c r="O35" s="6" t="s">
        <v>49</v>
      </c>
      <c r="P35" s="7"/>
      <c r="Q35" s="7"/>
      <c r="R35" s="7"/>
      <c r="S35" s="7"/>
      <c r="T35" s="6" t="s">
        <v>49</v>
      </c>
      <c r="U35" s="7"/>
    </row>
    <row r="36" spans="2:22" ht="17" thickBot="1" x14ac:dyDescent="0.25">
      <c r="C36" s="8">
        <f>_xlfn.T.TEST(C39:C56,D39:D56,2,1)</f>
        <v>0.25963097425684917</v>
      </c>
      <c r="D36" s="7"/>
      <c r="E36" s="7"/>
      <c r="F36" s="7"/>
      <c r="G36" s="7"/>
      <c r="H36" s="8">
        <f>_xlfn.T.TEST(H39:H56,I39:I56,2,1)</f>
        <v>3.2324499174067275E-3</v>
      </c>
      <c r="I36" s="7"/>
      <c r="J36" s="7"/>
      <c r="O36" s="8">
        <f>_xlfn.T.TEST(O39:O56,P39:P56,2,1)</f>
        <v>2.0045793741244236E-5</v>
      </c>
      <c r="P36" s="7"/>
      <c r="Q36" s="7"/>
      <c r="R36" s="7"/>
      <c r="S36" s="7"/>
      <c r="T36" s="8">
        <f>_xlfn.T.TEST(T39:T56,U39:U56,2,1)</f>
        <v>5.2755163984408333E-3</v>
      </c>
      <c r="U36" s="7"/>
    </row>
    <row r="37" spans="2:22" x14ac:dyDescent="0.2">
      <c r="C37" s="29" t="s">
        <v>48</v>
      </c>
      <c r="D37" s="29"/>
      <c r="H37" s="29" t="s">
        <v>48</v>
      </c>
      <c r="I37" s="29"/>
      <c r="O37" s="29" t="s">
        <v>43</v>
      </c>
      <c r="P37" s="29"/>
      <c r="T37" s="29" t="s">
        <v>43</v>
      </c>
      <c r="U37" s="29"/>
    </row>
    <row r="38" spans="2:22" x14ac:dyDescent="0.2">
      <c r="C38" t="s">
        <v>0</v>
      </c>
      <c r="D38" t="s">
        <v>1</v>
      </c>
      <c r="E38" t="s">
        <v>57</v>
      </c>
      <c r="H38" t="s">
        <v>28</v>
      </c>
      <c r="I38" t="s">
        <v>29</v>
      </c>
      <c r="O38" t="s">
        <v>0</v>
      </c>
      <c r="P38" t="s">
        <v>1</v>
      </c>
      <c r="T38" t="s">
        <v>28</v>
      </c>
      <c r="U38" t="s">
        <v>29</v>
      </c>
    </row>
    <row r="39" spans="2:22" x14ac:dyDescent="0.2">
      <c r="B39" t="s">
        <v>3</v>
      </c>
      <c r="C39">
        <f>D4</f>
        <v>711.06018066406295</v>
      </c>
      <c r="D39">
        <f>E4</f>
        <v>705.79284667968795</v>
      </c>
      <c r="E39">
        <f>C39-D39</f>
        <v>5.267333984375</v>
      </c>
      <c r="G39" t="s">
        <v>16</v>
      </c>
      <c r="H39">
        <f>P4</f>
        <v>705.79284667968795</v>
      </c>
      <c r="I39">
        <f>Q4</f>
        <v>705.79284667968795</v>
      </c>
      <c r="J39">
        <f>H39-I39</f>
        <v>0</v>
      </c>
      <c r="N39" t="s">
        <v>39</v>
      </c>
      <c r="O39">
        <f>L8</f>
        <v>726.86126708984398</v>
      </c>
      <c r="P39">
        <f>M8</f>
        <v>726.86126708984398</v>
      </c>
      <c r="Q39">
        <f>O39-P39</f>
        <v>0</v>
      </c>
      <c r="S39" t="s">
        <v>53</v>
      </c>
      <c r="T39">
        <f>X8</f>
        <v>721.59423828125</v>
      </c>
      <c r="U39">
        <f>Y8</f>
        <v>721.59423828125</v>
      </c>
      <c r="V39">
        <f>T39-U39</f>
        <v>0</v>
      </c>
    </row>
    <row r="40" spans="2:22" x14ac:dyDescent="0.2">
      <c r="C40">
        <f>F4</f>
        <v>705.79284667968795</v>
      </c>
      <c r="D40">
        <f>G4</f>
        <v>705.79284667968795</v>
      </c>
      <c r="E40">
        <f t="shared" ref="E40:E56" si="48">C40-D40</f>
        <v>0</v>
      </c>
      <c r="H40">
        <f>R4</f>
        <v>705.79284667968795</v>
      </c>
      <c r="I40">
        <f>S4</f>
        <v>705.79284667968795</v>
      </c>
      <c r="J40">
        <f t="shared" ref="J40:J56" si="49">H40-I40</f>
        <v>0</v>
      </c>
      <c r="O40">
        <f>N8</f>
        <v>726.86126708984398</v>
      </c>
      <c r="P40">
        <f>O8</f>
        <v>721.59423828125</v>
      </c>
      <c r="Q40">
        <f t="shared" ref="Q40:Q56" si="50">O40-P40</f>
        <v>5.2670288085939774</v>
      </c>
      <c r="T40">
        <f>Z8</f>
        <v>721.59423828125</v>
      </c>
      <c r="U40">
        <f>AA8</f>
        <v>726.86126708984398</v>
      </c>
      <c r="V40">
        <f t="shared" ref="V40:V56" si="51">T40-U40</f>
        <v>-5.2670288085939774</v>
      </c>
    </row>
    <row r="41" spans="2:22" x14ac:dyDescent="0.2">
      <c r="C41">
        <f>H4</f>
        <v>700.52581787109398</v>
      </c>
      <c r="D41">
        <f>I4</f>
        <v>695.2587890625</v>
      </c>
      <c r="E41">
        <f t="shared" si="48"/>
        <v>5.2670288085939774</v>
      </c>
      <c r="H41">
        <f>T4</f>
        <v>705.79284667968795</v>
      </c>
      <c r="I41">
        <f>U4</f>
        <v>711.06018066406295</v>
      </c>
      <c r="J41">
        <f t="shared" si="49"/>
        <v>-5.267333984375</v>
      </c>
      <c r="O41">
        <f>P8</f>
        <v>732.12829589843795</v>
      </c>
      <c r="P41">
        <f>Q8</f>
        <v>726.86126708984398</v>
      </c>
      <c r="Q41">
        <f t="shared" si="50"/>
        <v>5.2670288085939774</v>
      </c>
      <c r="T41">
        <f>AB8</f>
        <v>721.59423828125</v>
      </c>
      <c r="U41">
        <f>AC8</f>
        <v>721.59423828125</v>
      </c>
      <c r="V41">
        <f t="shared" si="51"/>
        <v>0</v>
      </c>
    </row>
    <row r="42" spans="2:22" x14ac:dyDescent="0.2">
      <c r="C42">
        <f>J4</f>
        <v>700.52581787109398</v>
      </c>
      <c r="D42">
        <f>K4</f>
        <v>695.2587890625</v>
      </c>
      <c r="E42">
        <f t="shared" si="48"/>
        <v>5.2670288085939774</v>
      </c>
      <c r="H42">
        <f>V4</f>
        <v>705.79284667968795</v>
      </c>
      <c r="I42">
        <f>W4</f>
        <v>711.06018066406295</v>
      </c>
      <c r="J42">
        <f t="shared" si="49"/>
        <v>-5.267333984375</v>
      </c>
      <c r="O42">
        <f>R8</f>
        <v>732.12829589843795</v>
      </c>
      <c r="P42">
        <f>S8</f>
        <v>726.86126708984398</v>
      </c>
      <c r="Q42">
        <f t="shared" si="50"/>
        <v>5.2670288085939774</v>
      </c>
      <c r="T42">
        <f>AD8</f>
        <v>721.59423828125</v>
      </c>
      <c r="U42">
        <f>AE8</f>
        <v>726.86126708984398</v>
      </c>
      <c r="V42">
        <f t="shared" si="51"/>
        <v>-5.2670288085939774</v>
      </c>
    </row>
    <row r="43" spans="2:22" x14ac:dyDescent="0.2">
      <c r="C43">
        <f>L4</f>
        <v>700.52581787109398</v>
      </c>
      <c r="D43">
        <f>M4</f>
        <v>705.79284667968795</v>
      </c>
      <c r="E43">
        <f t="shared" si="48"/>
        <v>-5.2670288085939774</v>
      </c>
      <c r="H43">
        <f>X4</f>
        <v>700.52581787109398</v>
      </c>
      <c r="I43">
        <f>Y4</f>
        <v>705.79284667968795</v>
      </c>
      <c r="J43">
        <f t="shared" si="49"/>
        <v>-5.2670288085939774</v>
      </c>
      <c r="O43">
        <f>T8</f>
        <v>726.86126708984398</v>
      </c>
      <c r="P43">
        <f>U8</f>
        <v>721.59423828125</v>
      </c>
      <c r="Q43">
        <f t="shared" si="50"/>
        <v>5.2670288085939774</v>
      </c>
      <c r="T43">
        <f>AF8</f>
        <v>721.59423828125</v>
      </c>
      <c r="U43">
        <f>AG8</f>
        <v>726.86126708984398</v>
      </c>
      <c r="V43">
        <f t="shared" si="51"/>
        <v>-5.2670288085939774</v>
      </c>
    </row>
    <row r="44" spans="2:22" x14ac:dyDescent="0.2">
      <c r="C44">
        <f>N4</f>
        <v>700.52581787109398</v>
      </c>
      <c r="D44">
        <f>O4</f>
        <v>700.52581787109398</v>
      </c>
      <c r="E44">
        <f t="shared" si="48"/>
        <v>0</v>
      </c>
      <c r="H44">
        <f>Z4</f>
        <v>705.79284667968795</v>
      </c>
      <c r="I44">
        <f>AA4</f>
        <v>711.06018066406295</v>
      </c>
      <c r="J44">
        <f t="shared" si="49"/>
        <v>-5.267333984375</v>
      </c>
      <c r="O44">
        <f>V8</f>
        <v>726.86126708984398</v>
      </c>
      <c r="P44">
        <f>W8</f>
        <v>721.59423828125</v>
      </c>
      <c r="Q44">
        <f t="shared" si="50"/>
        <v>5.2670288085939774</v>
      </c>
      <c r="T44">
        <f>AH8</f>
        <v>721.59423828125</v>
      </c>
      <c r="U44">
        <f>AI8</f>
        <v>726.86126708984398</v>
      </c>
      <c r="V44">
        <f t="shared" si="51"/>
        <v>-5.2670288085939774</v>
      </c>
    </row>
    <row r="45" spans="2:22" x14ac:dyDescent="0.2">
      <c r="B45" t="s">
        <v>22</v>
      </c>
      <c r="C45">
        <f>AB4</f>
        <v>705.79284667968795</v>
      </c>
      <c r="D45">
        <f>AC4</f>
        <v>705.79284667968795</v>
      </c>
      <c r="E45">
        <f t="shared" si="48"/>
        <v>0</v>
      </c>
      <c r="G45" t="s">
        <v>51</v>
      </c>
      <c r="H45">
        <f>AN4</f>
        <v>700.52581787109398</v>
      </c>
      <c r="I45">
        <f>AO4</f>
        <v>711.06018066406295</v>
      </c>
      <c r="J45">
        <f t="shared" si="49"/>
        <v>-10.534362792968977</v>
      </c>
      <c r="N45" t="s">
        <v>40</v>
      </c>
      <c r="O45">
        <f>AJ8</f>
        <v>726.86126708984398</v>
      </c>
      <c r="P45">
        <f>AK8</f>
        <v>726.86126708984398</v>
      </c>
      <c r="Q45">
        <f t="shared" si="50"/>
        <v>0</v>
      </c>
      <c r="S45" t="s">
        <v>54</v>
      </c>
      <c r="T45">
        <f>AV8</f>
        <v>721.59423828125</v>
      </c>
      <c r="U45">
        <f>AW8</f>
        <v>726.86126708984398</v>
      </c>
      <c r="V45">
        <f t="shared" si="51"/>
        <v>-5.2670288085939774</v>
      </c>
    </row>
    <row r="46" spans="2:22" x14ac:dyDescent="0.2">
      <c r="C46">
        <f>AD4</f>
        <v>705.79284667968795</v>
      </c>
      <c r="D46">
        <f>AE4</f>
        <v>705.79284667968795</v>
      </c>
      <c r="E46">
        <f t="shared" si="48"/>
        <v>0</v>
      </c>
      <c r="H46">
        <f>AP4</f>
        <v>705.79284667968795</v>
      </c>
      <c r="I46">
        <f>AQ4</f>
        <v>716.32720947265602</v>
      </c>
      <c r="J46">
        <f t="shared" si="49"/>
        <v>-10.534362792968068</v>
      </c>
      <c r="O46">
        <f>AL8</f>
        <v>726.86126708984398</v>
      </c>
      <c r="P46">
        <f>AM8</f>
        <v>726.86126708984398</v>
      </c>
      <c r="Q46">
        <f t="shared" si="50"/>
        <v>0</v>
      </c>
      <c r="T46">
        <f>AX8</f>
        <v>721.59423828125</v>
      </c>
      <c r="U46">
        <f>AY8</f>
        <v>721.59423828125</v>
      </c>
      <c r="V46">
        <f t="shared" si="51"/>
        <v>0</v>
      </c>
    </row>
    <row r="47" spans="2:22" x14ac:dyDescent="0.2">
      <c r="C47">
        <f>AF4</f>
        <v>695.2587890625</v>
      </c>
      <c r="D47">
        <f>AG4</f>
        <v>695.2587890625</v>
      </c>
      <c r="E47">
        <f t="shared" si="48"/>
        <v>0</v>
      </c>
      <c r="H47">
        <f>AR4</f>
        <v>705.79284667968795</v>
      </c>
      <c r="I47">
        <f>AS4</f>
        <v>711.06018066406295</v>
      </c>
      <c r="J47">
        <f t="shared" si="49"/>
        <v>-5.267333984375</v>
      </c>
      <c r="O47">
        <f>AN8</f>
        <v>732.12829589843795</v>
      </c>
      <c r="P47">
        <f>AO8</f>
        <v>726.86126708984398</v>
      </c>
      <c r="Q47">
        <f t="shared" si="50"/>
        <v>5.2670288085939774</v>
      </c>
      <c r="T47">
        <f>AZ8</f>
        <v>721.59423828125</v>
      </c>
      <c r="U47">
        <f>BA8</f>
        <v>726.86126708984398</v>
      </c>
      <c r="V47">
        <f t="shared" si="51"/>
        <v>-5.2670288085939774</v>
      </c>
    </row>
    <row r="48" spans="2:22" x14ac:dyDescent="0.2">
      <c r="C48">
        <f>AH4</f>
        <v>700.52581787109398</v>
      </c>
      <c r="D48">
        <f>AI4</f>
        <v>700.52581787109398</v>
      </c>
      <c r="E48">
        <f t="shared" si="48"/>
        <v>0</v>
      </c>
      <c r="H48">
        <f>AT4</f>
        <v>700.52581787109398</v>
      </c>
      <c r="I48">
        <f>AU4</f>
        <v>705.79284667968795</v>
      </c>
      <c r="J48">
        <f t="shared" si="49"/>
        <v>-5.2670288085939774</v>
      </c>
      <c r="O48">
        <f>AP8</f>
        <v>732.12829589843795</v>
      </c>
      <c r="P48">
        <f>AQ8</f>
        <v>726.86126708984398</v>
      </c>
      <c r="Q48">
        <f t="shared" si="50"/>
        <v>5.2670288085939774</v>
      </c>
      <c r="T48">
        <f>BB8</f>
        <v>721.59423828125</v>
      </c>
      <c r="U48">
        <f>BC8</f>
        <v>726.86126708984398</v>
      </c>
      <c r="V48">
        <f t="shared" si="51"/>
        <v>-5.2670288085939774</v>
      </c>
    </row>
    <row r="49" spans="2:22" x14ac:dyDescent="0.2">
      <c r="C49">
        <f>AJ4</f>
        <v>695.2587890625</v>
      </c>
      <c r="D49">
        <f>AK4</f>
        <v>700.52581787109398</v>
      </c>
      <c r="E49">
        <f t="shared" si="48"/>
        <v>-5.2670288085939774</v>
      </c>
      <c r="H49">
        <f>AV4</f>
        <v>700.52581787109398</v>
      </c>
      <c r="I49">
        <f>AW4</f>
        <v>700.52581787109398</v>
      </c>
      <c r="J49">
        <f t="shared" si="49"/>
        <v>0</v>
      </c>
      <c r="O49">
        <f>AR8</f>
        <v>726.86126708984398</v>
      </c>
      <c r="P49">
        <f>AS8</f>
        <v>721.59423828125</v>
      </c>
      <c r="Q49">
        <f t="shared" si="50"/>
        <v>5.2670288085939774</v>
      </c>
      <c r="T49">
        <f>BD8</f>
        <v>726.86126708984398</v>
      </c>
      <c r="U49">
        <f>BE8</f>
        <v>721.59423828125</v>
      </c>
      <c r="V49">
        <f t="shared" si="51"/>
        <v>5.2670288085939774</v>
      </c>
    </row>
    <row r="50" spans="2:22" x14ac:dyDescent="0.2">
      <c r="C50">
        <f>AL4</f>
        <v>700.52581787109398</v>
      </c>
      <c r="D50">
        <f>AM4</f>
        <v>700.52581787109398</v>
      </c>
      <c r="E50">
        <f t="shared" si="48"/>
        <v>0</v>
      </c>
      <c r="H50">
        <f>AX4</f>
        <v>700.52581787109398</v>
      </c>
      <c r="I50">
        <f>AY4</f>
        <v>700.52581787109398</v>
      </c>
      <c r="J50">
        <f t="shared" si="49"/>
        <v>0</v>
      </c>
      <c r="O50">
        <f>AT8</f>
        <v>726.86126708984398</v>
      </c>
      <c r="P50">
        <f>AU8</f>
        <v>726.86126708984398</v>
      </c>
      <c r="Q50">
        <f t="shared" si="50"/>
        <v>0</v>
      </c>
      <c r="T50">
        <f>BF8</f>
        <v>726.86126708984398</v>
      </c>
      <c r="U50">
        <f>BG8</f>
        <v>721.59423828125</v>
      </c>
      <c r="V50">
        <f t="shared" si="51"/>
        <v>5.2670288085939774</v>
      </c>
    </row>
    <row r="51" spans="2:22" x14ac:dyDescent="0.2">
      <c r="B51" t="s">
        <v>27</v>
      </c>
      <c r="C51">
        <f>AZ4</f>
        <v>700.52581787109398</v>
      </c>
      <c r="D51">
        <f>BA4</f>
        <v>700.52581787109398</v>
      </c>
      <c r="E51">
        <f t="shared" si="48"/>
        <v>0</v>
      </c>
      <c r="G51" t="s">
        <v>52</v>
      </c>
      <c r="H51">
        <f>BL4</f>
        <v>700.52581787109398</v>
      </c>
      <c r="I51">
        <f>BM4</f>
        <v>695.2587890625</v>
      </c>
      <c r="J51">
        <f t="shared" si="49"/>
        <v>5.2670288085939774</v>
      </c>
      <c r="N51" t="s">
        <v>41</v>
      </c>
      <c r="O51">
        <f>BH8</f>
        <v>726.86126708984398</v>
      </c>
      <c r="P51">
        <f>BI8</f>
        <v>721.59423828125</v>
      </c>
      <c r="Q51">
        <f t="shared" si="50"/>
        <v>5.2670288085939774</v>
      </c>
      <c r="S51" t="s">
        <v>55</v>
      </c>
      <c r="T51">
        <f>BT8</f>
        <v>721.59423828125</v>
      </c>
      <c r="U51">
        <f>BU8</f>
        <v>732.12829589843795</v>
      </c>
      <c r="V51">
        <f t="shared" si="51"/>
        <v>-10.534057617187955</v>
      </c>
    </row>
    <row r="52" spans="2:22" x14ac:dyDescent="0.2">
      <c r="C52">
        <f>BB4</f>
        <v>700.52581787109398</v>
      </c>
      <c r="D52">
        <f>BC4</f>
        <v>695.2587890625</v>
      </c>
      <c r="E52">
        <f t="shared" si="48"/>
        <v>5.2670288085939774</v>
      </c>
      <c r="H52">
        <f>BN4</f>
        <v>700.52581787109398</v>
      </c>
      <c r="I52">
        <f>BO4</f>
        <v>705.79284667968795</v>
      </c>
      <c r="J52">
        <f t="shared" si="49"/>
        <v>-5.2670288085939774</v>
      </c>
      <c r="O52">
        <f>BJ8</f>
        <v>726.86126708984398</v>
      </c>
      <c r="P52">
        <f>BK8</f>
        <v>721.59423828125</v>
      </c>
      <c r="Q52">
        <f t="shared" si="50"/>
        <v>5.2670288085939774</v>
      </c>
      <c r="T52">
        <f>BV8</f>
        <v>721.59423828125</v>
      </c>
      <c r="U52">
        <f>BW8</f>
        <v>732.12829589843795</v>
      </c>
      <c r="V52">
        <f t="shared" si="51"/>
        <v>-10.534057617187955</v>
      </c>
    </row>
    <row r="53" spans="2:22" x14ac:dyDescent="0.2">
      <c r="C53">
        <f>BD4</f>
        <v>695.2587890625</v>
      </c>
      <c r="D53">
        <f>BE4</f>
        <v>700.52581787109398</v>
      </c>
      <c r="E53">
        <f t="shared" si="48"/>
        <v>-5.2670288085939774</v>
      </c>
      <c r="H53">
        <f>BP4</f>
        <v>700.52581787109398</v>
      </c>
      <c r="I53">
        <f>BQ4</f>
        <v>705.79284667968795</v>
      </c>
      <c r="J53">
        <f t="shared" si="49"/>
        <v>-5.2670288085939774</v>
      </c>
      <c r="O53">
        <f>BL8</f>
        <v>732.12829589843795</v>
      </c>
      <c r="P53">
        <f>BM8</f>
        <v>732.12829589843795</v>
      </c>
      <c r="Q53">
        <f t="shared" si="50"/>
        <v>0</v>
      </c>
      <c r="T53">
        <f>BX8</f>
        <v>721.59423828125</v>
      </c>
      <c r="U53">
        <f>BY8</f>
        <v>721.59423828125</v>
      </c>
      <c r="V53">
        <f t="shared" si="51"/>
        <v>0</v>
      </c>
    </row>
    <row r="54" spans="2:22" x14ac:dyDescent="0.2">
      <c r="C54">
        <f>BF4</f>
        <v>700.52581787109398</v>
      </c>
      <c r="D54">
        <f>BG4</f>
        <v>695.2587890625</v>
      </c>
      <c r="E54">
        <f t="shared" si="48"/>
        <v>5.2670288085939774</v>
      </c>
      <c r="H54">
        <f>BR4</f>
        <v>695.2587890625</v>
      </c>
      <c r="I54">
        <f>BS4</f>
        <v>705.79284667968795</v>
      </c>
      <c r="J54">
        <f t="shared" si="49"/>
        <v>-10.534057617187955</v>
      </c>
      <c r="O54">
        <f>BN8</f>
        <v>732.12829589843795</v>
      </c>
      <c r="P54">
        <f>BO8</f>
        <v>732.12829589843795</v>
      </c>
      <c r="Q54">
        <f t="shared" si="50"/>
        <v>0</v>
      </c>
      <c r="T54">
        <f>BZ8</f>
        <v>721.59423828125</v>
      </c>
      <c r="U54">
        <f>CA8</f>
        <v>732.12829589843795</v>
      </c>
      <c r="V54">
        <f t="shared" si="51"/>
        <v>-10.534057617187955</v>
      </c>
    </row>
    <row r="55" spans="2:22" x14ac:dyDescent="0.2">
      <c r="C55">
        <f>BH4</f>
        <v>695.2587890625</v>
      </c>
      <c r="D55">
        <f>BI4</f>
        <v>695.2587890625</v>
      </c>
      <c r="E55">
        <f t="shared" si="48"/>
        <v>0</v>
      </c>
      <c r="H55">
        <f>BT4</f>
        <v>695.2587890625</v>
      </c>
      <c r="I55">
        <f>BU4</f>
        <v>700.52581787109398</v>
      </c>
      <c r="J55">
        <f t="shared" si="49"/>
        <v>-5.2670288085939774</v>
      </c>
      <c r="O55">
        <f>BP8</f>
        <v>726.86126708984398</v>
      </c>
      <c r="P55">
        <f>BQ8</f>
        <v>721.59423828125</v>
      </c>
      <c r="Q55">
        <f t="shared" si="50"/>
        <v>5.2670288085939774</v>
      </c>
      <c r="T55">
        <f>CB8</f>
        <v>721.59423828125</v>
      </c>
      <c r="U55">
        <f>CC8</f>
        <v>732.12829589843795</v>
      </c>
      <c r="V55">
        <f t="shared" si="51"/>
        <v>-10.534057617187955</v>
      </c>
    </row>
    <row r="56" spans="2:22" x14ac:dyDescent="0.2">
      <c r="C56">
        <f>BJ4</f>
        <v>700.52581787109398</v>
      </c>
      <c r="D56">
        <f>BK4</f>
        <v>689.991455078125</v>
      </c>
      <c r="E56">
        <f t="shared" si="48"/>
        <v>10.534362792968977</v>
      </c>
      <c r="H56">
        <f>BV4</f>
        <v>695.2587890625</v>
      </c>
      <c r="I56">
        <f>BW4</f>
        <v>689.991455078125</v>
      </c>
      <c r="J56">
        <f t="shared" si="49"/>
        <v>5.267333984375</v>
      </c>
      <c r="O56">
        <f>BR8</f>
        <v>726.86126708984398</v>
      </c>
      <c r="P56">
        <f>BS8</f>
        <v>721.59423828125</v>
      </c>
      <c r="Q56">
        <f t="shared" si="50"/>
        <v>5.2670288085939774</v>
      </c>
      <c r="T56">
        <f>CD8</f>
        <v>721.59423828125</v>
      </c>
      <c r="U56">
        <f>CE8</f>
        <v>721.59423828125</v>
      </c>
      <c r="V56">
        <f t="shared" si="51"/>
        <v>0</v>
      </c>
    </row>
    <row r="57" spans="2:22" x14ac:dyDescent="0.2">
      <c r="B57" t="s">
        <v>62</v>
      </c>
      <c r="C57" s="5">
        <f t="shared" ref="C57:D57" si="52">AVERAGE(C39:C56)</f>
        <v>700.81844753689245</v>
      </c>
      <c r="D57" s="5">
        <f t="shared" si="52"/>
        <v>699.64796278211816</v>
      </c>
      <c r="E57" s="5">
        <f>AVERAGE(E39:E56)</f>
        <v>1.1704847547743309</v>
      </c>
      <c r="G57" t="s">
        <v>62</v>
      </c>
      <c r="H57" s="5">
        <f t="shared" ref="H57:I57" si="53">AVERAGE(H39:H56)</f>
        <v>701.69626871744799</v>
      </c>
      <c r="I57" s="5">
        <f t="shared" si="53"/>
        <v>705.50031873914952</v>
      </c>
      <c r="J57" s="5">
        <f>AVERAGE(J39:J56)</f>
        <v>-3.8040500217014395</v>
      </c>
      <c r="N57" t="s">
        <v>62</v>
      </c>
      <c r="O57" s="5">
        <f t="shared" ref="O57:P57" si="54">AVERAGE(O39:O56)</f>
        <v>728.61694335937511</v>
      </c>
      <c r="P57" s="5">
        <f t="shared" si="54"/>
        <v>725.10559082031261</v>
      </c>
      <c r="Q57" s="5">
        <f>AVERAGE(Q39:Q56)</f>
        <v>3.5113525390626514</v>
      </c>
      <c r="S57" t="s">
        <v>62</v>
      </c>
      <c r="T57" s="5">
        <f t="shared" ref="T57:U57" si="55">AVERAGE(T39:T56)</f>
        <v>722.17946370442712</v>
      </c>
      <c r="U57" s="5">
        <f t="shared" si="55"/>
        <v>725.98342895507812</v>
      </c>
      <c r="V57" s="5">
        <f>AVERAGE(V39:V56)</f>
        <v>-3.8039652506512058</v>
      </c>
    </row>
    <row r="58" spans="2:22" x14ac:dyDescent="0.2">
      <c r="B58" t="s">
        <v>63</v>
      </c>
      <c r="C58" s="5">
        <f t="shared" ref="C58:D58" si="56">STDEV(C39:C56)</f>
        <v>4.2261271978039057</v>
      </c>
      <c r="D58" s="5">
        <f t="shared" si="56"/>
        <v>4.8643903227174787</v>
      </c>
      <c r="E58" s="5">
        <f>STDEV(E39:E56)</f>
        <v>4.2581971602869473</v>
      </c>
      <c r="G58" t="s">
        <v>63</v>
      </c>
      <c r="H58" s="5">
        <f t="shared" ref="H58:I58" si="57">STDEV(H39:H56)</f>
        <v>3.8559101420334976</v>
      </c>
      <c r="I58" s="5">
        <f t="shared" si="57"/>
        <v>6.3802620870036968</v>
      </c>
      <c r="J58" s="5">
        <f>STDEV(J39:J56)</f>
        <v>4.7130059217345632</v>
      </c>
      <c r="N58" t="s">
        <v>63</v>
      </c>
      <c r="O58" s="5">
        <f t="shared" ref="O58:P58" si="58">STDEV(O39:O56)</f>
        <v>2.5548842483534249</v>
      </c>
      <c r="P58" s="5">
        <f t="shared" si="58"/>
        <v>3.6131519543148043</v>
      </c>
      <c r="Q58" s="5">
        <f>STDEV(Q39:Q56)</f>
        <v>2.5548842483534244</v>
      </c>
      <c r="S58" t="s">
        <v>63</v>
      </c>
      <c r="T58" s="5">
        <f t="shared" ref="T58:U58" si="59">STDEV(T39:T56)</f>
        <v>1.7032561655689495</v>
      </c>
      <c r="U58" s="5">
        <f t="shared" si="59"/>
        <v>4.1393855820063044</v>
      </c>
      <c r="V58" s="5">
        <f>STDEV(V39:V56)</f>
        <v>5.0472886283106506</v>
      </c>
    </row>
    <row r="59" spans="2:22" x14ac:dyDescent="0.2">
      <c r="C59" s="5">
        <f>C58/C57*100</f>
        <v>0.60302739071112055</v>
      </c>
      <c r="D59" s="5">
        <f t="shared" ref="D59:E59" si="60">D58/D57*100</f>
        <v>0.69526255795478242</v>
      </c>
      <c r="E59" s="5">
        <f t="shared" si="60"/>
        <v>363.79774643950202</v>
      </c>
      <c r="H59" s="5">
        <f>H58/H57*100</f>
        <v>0.5495127042760658</v>
      </c>
      <c r="I59" s="5">
        <f t="shared" ref="I59" si="61">I58/I57*100</f>
        <v>0.9043599155853429</v>
      </c>
      <c r="J59" s="5">
        <f t="shared" ref="J59" si="62">J58/J57*100</f>
        <v>-123.89442554245316</v>
      </c>
      <c r="O59" s="5">
        <f>O58/O57*100</f>
        <v>0.35064848157027845</v>
      </c>
      <c r="P59" s="5">
        <f t="shared" ref="P59" si="63">P58/P57*100</f>
        <v>0.49829321412723382</v>
      </c>
      <c r="Q59" s="5">
        <f t="shared" ref="Q59" si="64">Q58/Q57*100</f>
        <v>72.760687510899885</v>
      </c>
      <c r="T59" s="5">
        <f>T58/T57*100</f>
        <v>0.2358494323325229</v>
      </c>
      <c r="U59" s="5">
        <f t="shared" ref="U59" si="65">U58/U57*100</f>
        <v>0.57017631765565246</v>
      </c>
      <c r="V59" s="5">
        <f t="shared" ref="V59" si="66">V58/V57*100</f>
        <v>-132.68492995425228</v>
      </c>
    </row>
    <row r="60" spans="2:22" x14ac:dyDescent="0.2">
      <c r="B60" s="9" t="s">
        <v>64</v>
      </c>
      <c r="C60" s="5">
        <f>_xlfn.VAR.S(C39:C56)</f>
        <v>17.86015109201789</v>
      </c>
      <c r="D60" s="5">
        <f t="shared" ref="D60" si="67">_xlfn.VAR.S(D39:D56)</f>
        <v>23.662293211747453</v>
      </c>
      <c r="E60" s="5">
        <f>_xlfn.VAR.S(E39:E56)</f>
        <v>18.132243055875819</v>
      </c>
      <c r="G60" s="9" t="s">
        <v>64</v>
      </c>
      <c r="H60" s="5">
        <f>_xlfn.VAR.S(H39:H56)</f>
        <v>14.868043023436789</v>
      </c>
      <c r="I60" s="5">
        <f t="shared" ref="I60" si="68">_xlfn.VAR.S(I39:I56)</f>
        <v>40.707744298856767</v>
      </c>
      <c r="J60" s="5">
        <f>_xlfn.VAR.S(J39:J56)</f>
        <v>22.212424818305063</v>
      </c>
      <c r="N60" s="9" t="s">
        <v>64</v>
      </c>
      <c r="O60" s="5">
        <f>_xlfn.VAR.S(O39:O56)</f>
        <v>6.5274335224844453</v>
      </c>
      <c r="P60" s="5">
        <f t="shared" ref="P60" si="69">_xlfn.VAR.S(P39:P56)</f>
        <v>13.054867044968891</v>
      </c>
      <c r="Q60" s="5">
        <f>_xlfn.VAR.S(Q39:Q56)</f>
        <v>6.5274335224844435</v>
      </c>
      <c r="S60" s="9" t="s">
        <v>64</v>
      </c>
      <c r="T60" s="5">
        <f>_xlfn.VAR.S(T39:T56)</f>
        <v>2.9010815655486408</v>
      </c>
      <c r="U60" s="5">
        <f t="shared" ref="U60" si="70">_xlfn.VAR.S(U39:U56)</f>
        <v>17.134512996521671</v>
      </c>
      <c r="V60" s="5">
        <f>_xlfn.VAR.S(V39:V56)</f>
        <v>25.475122497474011</v>
      </c>
    </row>
    <row r="62" spans="2:22" ht="17" thickBot="1" x14ac:dyDescent="0.25">
      <c r="C62" t="s">
        <v>58</v>
      </c>
      <c r="I62" t="s">
        <v>59</v>
      </c>
    </row>
    <row r="63" spans="2:22" ht="17" thickBot="1" x14ac:dyDescent="0.25">
      <c r="C63" s="28">
        <f>_xlfn.T.TEST(E39:E56,Q39:Q56,2,2)</f>
        <v>5.3545328139674157E-2</v>
      </c>
      <c r="H63" s="6"/>
      <c r="I63" s="8">
        <f>_xlfn.T.TEST(J39:J56,V39:V56,2,2)</f>
        <v>0.99995874957674569</v>
      </c>
    </row>
    <row r="64" spans="2:22" x14ac:dyDescent="0.2">
      <c r="Q64" t="s">
        <v>65</v>
      </c>
    </row>
    <row r="65" spans="3:19" ht="17" thickBot="1" x14ac:dyDescent="0.25">
      <c r="C65" t="s">
        <v>78</v>
      </c>
    </row>
    <row r="66" spans="3:19" ht="17" thickBot="1" x14ac:dyDescent="0.25">
      <c r="C66" t="s">
        <v>60</v>
      </c>
      <c r="I66" t="s">
        <v>61</v>
      </c>
      <c r="Q66" s="27"/>
      <c r="R66" s="27" t="s">
        <v>66</v>
      </c>
      <c r="S66" s="27" t="s">
        <v>67</v>
      </c>
    </row>
    <row r="67" spans="3:19" ht="17" thickBot="1" x14ac:dyDescent="0.25">
      <c r="C67" s="28">
        <f>_xlfn.T.TEST(C39:C56,O39:O56,2,2)</f>
        <v>7.9072115907770581E-23</v>
      </c>
      <c r="I67" s="8">
        <f>_xlfn.T.TEST(H39:H56,T39:T56,2,2)</f>
        <v>8.5680355015504236E-21</v>
      </c>
      <c r="Q67" t="s">
        <v>68</v>
      </c>
      <c r="R67">
        <v>1.1704847547743309</v>
      </c>
      <c r="S67">
        <v>3.5113525390626514</v>
      </c>
    </row>
    <row r="68" spans="3:19" x14ac:dyDescent="0.2">
      <c r="Q68" t="s">
        <v>69</v>
      </c>
      <c r="R68">
        <v>18.132243055875819</v>
      </c>
      <c r="S68">
        <v>6.5274335224844435</v>
      </c>
    </row>
    <row r="69" spans="3:19" ht="17" thickBot="1" x14ac:dyDescent="0.25">
      <c r="C69" t="s">
        <v>74</v>
      </c>
      <c r="I69" t="s">
        <v>75</v>
      </c>
      <c r="Q69" t="s">
        <v>70</v>
      </c>
      <c r="R69">
        <v>18</v>
      </c>
      <c r="S69">
        <v>18</v>
      </c>
    </row>
    <row r="70" spans="3:19" ht="17" thickBot="1" x14ac:dyDescent="0.25">
      <c r="C70" s="8">
        <f>_xlfn.T.TEST(Q39:Q56,V39:V56,2,2)</f>
        <v>4.0092899284720707E-6</v>
      </c>
      <c r="I70" s="8">
        <f>_xlfn.T.TEST(E39:E56,J39:J56,2,2)</f>
        <v>2.1408921816479932E-3</v>
      </c>
      <c r="Q70" t="s">
        <v>71</v>
      </c>
      <c r="R70">
        <v>17</v>
      </c>
      <c r="S70">
        <v>17</v>
      </c>
    </row>
    <row r="71" spans="3:19" x14ac:dyDescent="0.2">
      <c r="Q71" t="s">
        <v>45</v>
      </c>
      <c r="R71">
        <v>2.7778518147166671</v>
      </c>
    </row>
    <row r="72" spans="3:19" ht="17" thickBot="1" x14ac:dyDescent="0.25">
      <c r="C72" t="s">
        <v>76</v>
      </c>
      <c r="I72" t="s">
        <v>77</v>
      </c>
      <c r="Q72" t="s">
        <v>72</v>
      </c>
      <c r="R72">
        <v>2.100145757643989E-2</v>
      </c>
    </row>
    <row r="73" spans="3:19" ht="17" thickBot="1" x14ac:dyDescent="0.25">
      <c r="C73" s="8">
        <f>_xlfn.T.TEST(O39:O56,H39:H56,2,2)</f>
        <v>2.7011121602778697E-23</v>
      </c>
      <c r="I73" s="8">
        <f>_xlfn.T.TEST(C39:C56,T39:T56,2,2)</f>
        <v>2.6474102384479319E-20</v>
      </c>
      <c r="Q73" s="26" t="s">
        <v>73</v>
      </c>
      <c r="R73" s="26">
        <v>2.2718928890253789</v>
      </c>
      <c r="S73" s="26"/>
    </row>
  </sheetData>
  <mergeCells count="4">
    <mergeCell ref="C37:D37"/>
    <mergeCell ref="H37:I37"/>
    <mergeCell ref="O37:P37"/>
    <mergeCell ref="T37:U37"/>
  </mergeCells>
  <phoneticPr fontId="3" type="noConversion"/>
  <pageMargins left="0.7" right="0.7" top="0.75" bottom="0.75" header="0.3" footer="0.3"/>
  <pageSetup scale="1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Malofsky, Nicole A</cp:lastModifiedBy>
  <cp:lastPrinted>2023-11-30T20:35:49Z</cp:lastPrinted>
  <dcterms:created xsi:type="dcterms:W3CDTF">2023-11-29T21:26:29Z</dcterms:created>
  <dcterms:modified xsi:type="dcterms:W3CDTF">2024-01-08T22:24:10Z</dcterms:modified>
</cp:coreProperties>
</file>