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2-01/"/>
    </mc:Choice>
  </mc:AlternateContent>
  <xr:revisionPtr revIDLastSave="10" documentId="13_ncr:1_{733707E7-D210-8A44-A97B-0E072ECA0212}" xr6:coauthVersionLast="47" xr6:coauthVersionMax="47" xr10:uidLastSave="{E6F2980A-12C0-8F40-813F-37FD955C2A7F}"/>
  <bookViews>
    <workbookView xWindow="0" yWindow="500" windowWidth="28800" windowHeight="15800" xr2:uid="{26FED0D1-3ACE-0A46-B269-0356154AF77E}"/>
  </bookViews>
  <sheets>
    <sheet name="Sheet1" sheetId="1" r:id="rId1"/>
  </sheets>
  <externalReferences>
    <externalReference r:id="rId2"/>
  </externalReferences>
  <definedNames>
    <definedName name="_xlchart.v1.0" hidden="1">Sheet1!$AB$80:$AB$115</definedName>
    <definedName name="_xlchart.v1.1" hidden="1">Sheet1!$Y$80:$Y$115</definedName>
    <definedName name="_xlchart.v1.2" hidden="1">Sheet1!$X$80:$X$115</definedName>
    <definedName name="_xlchart.v1.3" hidden="1">Sheet1!$AC$80:$AC$115</definedName>
    <definedName name="_xlchart.v1.4" hidden="1">Sheet1!$Q$41:$Q$58</definedName>
    <definedName name="_xlchart.v1.5" hidden="1">Sheet1!$E$41:$E$58</definedName>
    <definedName name="_xlchart.v1.6" hidden="1">Sheet1!$O$41:$O$58</definedName>
    <definedName name="_xlchart.v1.7" hidden="1">Sheet1!$C$41:$C$58</definedName>
    <definedName name="_xlchart.v1.8" hidden="1">Sheet1!$AB$80:$AB$115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0" i="1" l="1"/>
  <c r="AC80" i="1"/>
  <c r="Y80" i="1"/>
  <c r="AB99" i="1" l="1"/>
  <c r="AJ89" i="1" s="1"/>
  <c r="AC99" i="1"/>
  <c r="AJ138" i="1" s="1"/>
  <c r="AB100" i="1"/>
  <c r="AJ90" i="1" s="1"/>
  <c r="AC100" i="1"/>
  <c r="AJ139" i="1" s="1"/>
  <c r="AB101" i="1"/>
  <c r="AJ91" i="1" s="1"/>
  <c r="AC101" i="1"/>
  <c r="AJ140" i="1" s="1"/>
  <c r="AB102" i="1"/>
  <c r="AJ92" i="1" s="1"/>
  <c r="AC102" i="1"/>
  <c r="AJ141" i="1" s="1"/>
  <c r="AB103" i="1"/>
  <c r="AJ93" i="1" s="1"/>
  <c r="AC103" i="1"/>
  <c r="AJ142" i="1" s="1"/>
  <c r="AA104" i="1"/>
  <c r="AB104" i="1"/>
  <c r="AJ94" i="1" s="1"/>
  <c r="AC104" i="1"/>
  <c r="AJ143" i="1" s="1"/>
  <c r="AB105" i="1"/>
  <c r="AJ95" i="1" s="1"/>
  <c r="AC105" i="1"/>
  <c r="AJ144" i="1" s="1"/>
  <c r="AB106" i="1"/>
  <c r="AJ96" i="1" s="1"/>
  <c r="AC106" i="1"/>
  <c r="AJ145" i="1" s="1"/>
  <c r="AB107" i="1"/>
  <c r="AJ97" i="1" s="1"/>
  <c r="AC107" i="1"/>
  <c r="AJ146" i="1" s="1"/>
  <c r="AB108" i="1"/>
  <c r="AJ98" i="1" s="1"/>
  <c r="AC108" i="1"/>
  <c r="AJ147" i="1" s="1"/>
  <c r="AB109" i="1"/>
  <c r="AJ99" i="1" s="1"/>
  <c r="AC109" i="1"/>
  <c r="AJ148" i="1" s="1"/>
  <c r="AA110" i="1"/>
  <c r="AB110" i="1"/>
  <c r="AJ100" i="1" s="1"/>
  <c r="AC110" i="1"/>
  <c r="AJ149" i="1" s="1"/>
  <c r="AB111" i="1"/>
  <c r="AJ101" i="1" s="1"/>
  <c r="AC111" i="1"/>
  <c r="AJ150" i="1" s="1"/>
  <c r="AB112" i="1"/>
  <c r="AJ102" i="1" s="1"/>
  <c r="AC112" i="1"/>
  <c r="AJ151" i="1" s="1"/>
  <c r="AB113" i="1"/>
  <c r="AJ103" i="1" s="1"/>
  <c r="AC113" i="1"/>
  <c r="AJ152" i="1" s="1"/>
  <c r="AB114" i="1"/>
  <c r="AJ104" i="1" s="1"/>
  <c r="AC114" i="1"/>
  <c r="AJ153" i="1" s="1"/>
  <c r="AB115" i="1"/>
  <c r="AJ105" i="1" s="1"/>
  <c r="AC115" i="1"/>
  <c r="AJ154" i="1" s="1"/>
  <c r="AC98" i="1"/>
  <c r="AJ137" i="1" s="1"/>
  <c r="AB98" i="1"/>
  <c r="AJ88" i="1" s="1"/>
  <c r="X81" i="1"/>
  <c r="AI71" i="1" s="1"/>
  <c r="Y81" i="1"/>
  <c r="AI120" i="1" s="1"/>
  <c r="X82" i="1"/>
  <c r="AI72" i="1" s="1"/>
  <c r="Y82" i="1"/>
  <c r="AI121" i="1" s="1"/>
  <c r="X83" i="1"/>
  <c r="AI73" i="1" s="1"/>
  <c r="Y83" i="1"/>
  <c r="AI122" i="1" s="1"/>
  <c r="X84" i="1"/>
  <c r="AI74" i="1" s="1"/>
  <c r="Y84" i="1"/>
  <c r="AI123" i="1" s="1"/>
  <c r="X85" i="1"/>
  <c r="AI75" i="1" s="1"/>
  <c r="Y85" i="1"/>
  <c r="AI124" i="1" s="1"/>
  <c r="W86" i="1"/>
  <c r="X86" i="1"/>
  <c r="AI76" i="1" s="1"/>
  <c r="Y86" i="1"/>
  <c r="AI125" i="1" s="1"/>
  <c r="X87" i="1"/>
  <c r="AI77" i="1" s="1"/>
  <c r="Y87" i="1"/>
  <c r="AI126" i="1" s="1"/>
  <c r="X88" i="1"/>
  <c r="AI78" i="1" s="1"/>
  <c r="Y88" i="1"/>
  <c r="AI127" i="1" s="1"/>
  <c r="X89" i="1"/>
  <c r="AI79" i="1" s="1"/>
  <c r="Y89" i="1"/>
  <c r="AI128" i="1" s="1"/>
  <c r="X90" i="1"/>
  <c r="AI80" i="1" s="1"/>
  <c r="Y90" i="1"/>
  <c r="AI129" i="1" s="1"/>
  <c r="X91" i="1"/>
  <c r="AI81" i="1" s="1"/>
  <c r="Y91" i="1"/>
  <c r="AI130" i="1" s="1"/>
  <c r="W92" i="1"/>
  <c r="X92" i="1"/>
  <c r="AI82" i="1" s="1"/>
  <c r="Y92" i="1"/>
  <c r="AI131" i="1" s="1"/>
  <c r="X93" i="1"/>
  <c r="AI83" i="1" s="1"/>
  <c r="Y93" i="1"/>
  <c r="AI132" i="1" s="1"/>
  <c r="X94" i="1"/>
  <c r="AI84" i="1" s="1"/>
  <c r="Y94" i="1"/>
  <c r="AI133" i="1" s="1"/>
  <c r="X95" i="1"/>
  <c r="AI85" i="1" s="1"/>
  <c r="Y95" i="1"/>
  <c r="AI134" i="1" s="1"/>
  <c r="X96" i="1"/>
  <c r="AI86" i="1" s="1"/>
  <c r="Y96" i="1"/>
  <c r="AI135" i="1" s="1"/>
  <c r="X97" i="1"/>
  <c r="AI87" i="1" s="1"/>
  <c r="Y97" i="1"/>
  <c r="AI136" i="1" s="1"/>
  <c r="AI119" i="1"/>
  <c r="X80" i="1"/>
  <c r="AI70" i="1" s="1"/>
  <c r="W80" i="1"/>
  <c r="AA98" i="1"/>
  <c r="AA86" i="1"/>
  <c r="AA92" i="1"/>
  <c r="AA80" i="1"/>
  <c r="AC79" i="1"/>
  <c r="AB79" i="1"/>
  <c r="W104" i="1"/>
  <c r="W110" i="1"/>
  <c r="W98" i="1"/>
  <c r="Y79" i="1"/>
  <c r="X79" i="1"/>
  <c r="C48" i="1" l="1"/>
  <c r="AB87" i="1" s="1"/>
  <c r="AJ77" i="1" s="1"/>
  <c r="C41" i="1"/>
  <c r="AB80" i="1" s="1"/>
  <c r="AL77" i="1" l="1"/>
  <c r="AK77" i="1"/>
  <c r="AJ70" i="1"/>
  <c r="AK70" i="1" l="1"/>
  <c r="AL70" i="1"/>
  <c r="AN77" i="1"/>
  <c r="O53" i="1"/>
  <c r="X110" i="1" s="1"/>
  <c r="AI100" i="1" s="1"/>
  <c r="U53" i="1"/>
  <c r="U54" i="1"/>
  <c r="U55" i="1"/>
  <c r="U56" i="1"/>
  <c r="U57" i="1"/>
  <c r="U58" i="1"/>
  <c r="T58" i="1"/>
  <c r="T57" i="1"/>
  <c r="T56" i="1"/>
  <c r="T55" i="1"/>
  <c r="T54" i="1"/>
  <c r="T53" i="1"/>
  <c r="T47" i="1"/>
  <c r="T41" i="1"/>
  <c r="O47" i="1"/>
  <c r="O41" i="1"/>
  <c r="H53" i="1"/>
  <c r="H47" i="1"/>
  <c r="H41" i="1"/>
  <c r="C53" i="1"/>
  <c r="AB92" i="1" s="1"/>
  <c r="AJ82" i="1" s="1"/>
  <c r="C52" i="1"/>
  <c r="C47" i="1"/>
  <c r="AB86" i="1" s="1"/>
  <c r="AJ76" i="1" s="1"/>
  <c r="C46" i="1"/>
  <c r="C45" i="1"/>
  <c r="AB84" i="1" s="1"/>
  <c r="AJ74" i="1" s="1"/>
  <c r="C44" i="1"/>
  <c r="C43" i="1"/>
  <c r="C42" i="1"/>
  <c r="AB81" i="1" s="1"/>
  <c r="P41" i="1"/>
  <c r="U41" i="1"/>
  <c r="U42" i="1"/>
  <c r="U43" i="1"/>
  <c r="U44" i="1"/>
  <c r="U45" i="1"/>
  <c r="U46" i="1"/>
  <c r="U47" i="1"/>
  <c r="U48" i="1"/>
  <c r="U49" i="1"/>
  <c r="U50" i="1"/>
  <c r="U51" i="1"/>
  <c r="U52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58" i="1"/>
  <c r="O57" i="1"/>
  <c r="X114" i="1" s="1"/>
  <c r="AI104" i="1" s="1"/>
  <c r="O56" i="1"/>
  <c r="O55" i="1"/>
  <c r="X112" i="1" s="1"/>
  <c r="AI102" i="1" s="1"/>
  <c r="O54" i="1"/>
  <c r="T52" i="1"/>
  <c r="T51" i="1"/>
  <c r="T50" i="1"/>
  <c r="T49" i="1"/>
  <c r="T48" i="1"/>
  <c r="O52" i="1"/>
  <c r="O51" i="1"/>
  <c r="O50" i="1"/>
  <c r="O49" i="1"/>
  <c r="X106" i="1" s="1"/>
  <c r="AI96" i="1" s="1"/>
  <c r="O48" i="1"/>
  <c r="T46" i="1"/>
  <c r="T45" i="1"/>
  <c r="T44" i="1"/>
  <c r="T43" i="1"/>
  <c r="T42" i="1"/>
  <c r="O46" i="1"/>
  <c r="O45" i="1"/>
  <c r="O44" i="1"/>
  <c r="O43" i="1"/>
  <c r="X100" i="1" s="1"/>
  <c r="AI90" i="1" s="1"/>
  <c r="O42" i="1"/>
  <c r="H42" i="1"/>
  <c r="I53" i="1"/>
  <c r="I54" i="1"/>
  <c r="I55" i="1"/>
  <c r="I56" i="1"/>
  <c r="I57" i="1"/>
  <c r="I58" i="1"/>
  <c r="H58" i="1"/>
  <c r="H57" i="1"/>
  <c r="H56" i="1"/>
  <c r="H55" i="1"/>
  <c r="H54" i="1"/>
  <c r="H52" i="1"/>
  <c r="H46" i="1"/>
  <c r="H45" i="1"/>
  <c r="H44" i="1"/>
  <c r="H43" i="1"/>
  <c r="D56" i="1"/>
  <c r="D53" i="1"/>
  <c r="D54" i="1"/>
  <c r="D55" i="1"/>
  <c r="D57" i="1"/>
  <c r="D58" i="1"/>
  <c r="C58" i="1"/>
  <c r="C57" i="1"/>
  <c r="C56" i="1"/>
  <c r="C55" i="1"/>
  <c r="AB94" i="1" s="1"/>
  <c r="AJ84" i="1" s="1"/>
  <c r="C54" i="1"/>
  <c r="C51" i="1"/>
  <c r="C50" i="1"/>
  <c r="C49" i="1"/>
  <c r="AB88" i="1" s="1"/>
  <c r="AJ78" i="1" s="1"/>
  <c r="I46" i="1"/>
  <c r="AY7" i="1"/>
  <c r="D7" i="1"/>
  <c r="D15" i="1" s="1"/>
  <c r="CE11" i="1"/>
  <c r="O22" i="1" s="1"/>
  <c r="CC11" i="1"/>
  <c r="N22" i="1" s="1"/>
  <c r="CA11" i="1"/>
  <c r="M22" i="1" s="1"/>
  <c r="BY11" i="1"/>
  <c r="L22" i="1" s="1"/>
  <c r="BW11" i="1"/>
  <c r="K22" i="1" s="1"/>
  <c r="BU11" i="1"/>
  <c r="J22" i="1" s="1"/>
  <c r="BS11" i="1"/>
  <c r="I22" i="1" s="1"/>
  <c r="BQ11" i="1"/>
  <c r="H22" i="1" s="1"/>
  <c r="BO11" i="1"/>
  <c r="G22" i="1" s="1"/>
  <c r="BM11" i="1"/>
  <c r="F22" i="1" s="1"/>
  <c r="BK11" i="1"/>
  <c r="E22" i="1" s="1"/>
  <c r="BI11" i="1"/>
  <c r="D22" i="1" s="1"/>
  <c r="BG11" i="1"/>
  <c r="O21" i="1" s="1"/>
  <c r="BE11" i="1"/>
  <c r="N21" i="1" s="1"/>
  <c r="BC11" i="1"/>
  <c r="M21" i="1" s="1"/>
  <c r="BA11" i="1"/>
  <c r="L21" i="1" s="1"/>
  <c r="AY11" i="1"/>
  <c r="K21" i="1" s="1"/>
  <c r="AW11" i="1"/>
  <c r="J21" i="1" s="1"/>
  <c r="AU11" i="1"/>
  <c r="I21" i="1" s="1"/>
  <c r="AS11" i="1"/>
  <c r="H21" i="1" s="1"/>
  <c r="AQ11" i="1"/>
  <c r="G21" i="1" s="1"/>
  <c r="AO11" i="1"/>
  <c r="F21" i="1" s="1"/>
  <c r="AM11" i="1"/>
  <c r="E21" i="1" s="1"/>
  <c r="AJ11" i="1"/>
  <c r="D21" i="1" s="1"/>
  <c r="AH11" i="1"/>
  <c r="O20" i="1" s="1"/>
  <c r="AF11" i="1"/>
  <c r="N20" i="1" s="1"/>
  <c r="AD11" i="1"/>
  <c r="M20" i="1" s="1"/>
  <c r="AB11" i="1"/>
  <c r="L20" i="1" s="1"/>
  <c r="Z11" i="1"/>
  <c r="K20" i="1" s="1"/>
  <c r="X11" i="1"/>
  <c r="J20" i="1" s="1"/>
  <c r="V11" i="1"/>
  <c r="I20" i="1" s="1"/>
  <c r="T11" i="1"/>
  <c r="H20" i="1" s="1"/>
  <c r="R11" i="1"/>
  <c r="G20" i="1" s="1"/>
  <c r="P11" i="1"/>
  <c r="F20" i="1" s="1"/>
  <c r="N11" i="1"/>
  <c r="E20" i="1" s="1"/>
  <c r="L11" i="1"/>
  <c r="D20" i="1" s="1"/>
  <c r="J11" i="1"/>
  <c r="H11" i="1"/>
  <c r="F11" i="1"/>
  <c r="D11" i="1"/>
  <c r="CE7" i="1"/>
  <c r="BA7" i="1"/>
  <c r="D17" i="1" s="1"/>
  <c r="CC7" i="1"/>
  <c r="CA7" i="1"/>
  <c r="BY7" i="1"/>
  <c r="BW7" i="1"/>
  <c r="O17" i="1" s="1"/>
  <c r="BU7" i="1"/>
  <c r="N17" i="1" s="1"/>
  <c r="BS7" i="1"/>
  <c r="M17" i="1" s="1"/>
  <c r="BQ7" i="1"/>
  <c r="L17" i="1" s="1"/>
  <c r="BO7" i="1"/>
  <c r="K17" i="1" s="1"/>
  <c r="BM7" i="1"/>
  <c r="J17" i="1" s="1"/>
  <c r="BK7" i="1"/>
  <c r="I17" i="1" s="1"/>
  <c r="BI7" i="1"/>
  <c r="H17" i="1" s="1"/>
  <c r="BG7" i="1"/>
  <c r="G17" i="1" s="1"/>
  <c r="BE7" i="1"/>
  <c r="F17" i="1" s="1"/>
  <c r="BC7" i="1"/>
  <c r="E17" i="1" s="1"/>
  <c r="AN70" i="1" l="1"/>
  <c r="AL78" i="1"/>
  <c r="AK78" i="1"/>
  <c r="AL90" i="1"/>
  <c r="AK90" i="1"/>
  <c r="V51" i="1"/>
  <c r="AL74" i="1"/>
  <c r="AK74" i="1"/>
  <c r="AL100" i="1"/>
  <c r="AK100" i="1"/>
  <c r="AL96" i="1"/>
  <c r="AK96" i="1"/>
  <c r="U62" i="1"/>
  <c r="J56" i="1"/>
  <c r="AL82" i="1"/>
  <c r="AK82" i="1"/>
  <c r="AL76" i="1"/>
  <c r="AK76" i="1"/>
  <c r="AL84" i="1"/>
  <c r="AK84" i="1"/>
  <c r="V42" i="1"/>
  <c r="AL102" i="1"/>
  <c r="AK102" i="1"/>
  <c r="AL104" i="1"/>
  <c r="AK104" i="1"/>
  <c r="G27" i="1"/>
  <c r="AB95" i="1"/>
  <c r="AJ85" i="1" s="1"/>
  <c r="G32" i="1"/>
  <c r="X113" i="1"/>
  <c r="AI103" i="1" s="1"/>
  <c r="AJ71" i="1"/>
  <c r="I27" i="1"/>
  <c r="AB97" i="1"/>
  <c r="AJ87" i="1" s="1"/>
  <c r="E30" i="1"/>
  <c r="X99" i="1"/>
  <c r="AI89" i="1" s="1"/>
  <c r="I32" i="1"/>
  <c r="X115" i="1"/>
  <c r="AI105" i="1" s="1"/>
  <c r="F25" i="1"/>
  <c r="AB82" i="1"/>
  <c r="AJ72" i="1" s="1"/>
  <c r="G25" i="1"/>
  <c r="AB83" i="1"/>
  <c r="AJ73" i="1" s="1"/>
  <c r="G26" i="1"/>
  <c r="AB89" i="1"/>
  <c r="AJ79" i="1" s="1"/>
  <c r="G30" i="1"/>
  <c r="X101" i="1"/>
  <c r="AI91" i="1" s="1"/>
  <c r="Q48" i="1"/>
  <c r="Y105" i="1" s="1"/>
  <c r="AI144" i="1" s="1"/>
  <c r="X105" i="1"/>
  <c r="AI95" i="1" s="1"/>
  <c r="D30" i="1"/>
  <c r="X98" i="1"/>
  <c r="C69" i="1"/>
  <c r="I31" i="1"/>
  <c r="X109" i="1"/>
  <c r="AI99" i="1" s="1"/>
  <c r="I25" i="1"/>
  <c r="AB85" i="1"/>
  <c r="AJ75" i="1" s="1"/>
  <c r="D31" i="1"/>
  <c r="X104" i="1"/>
  <c r="AI94" i="1" s="1"/>
  <c r="H31" i="1"/>
  <c r="X108" i="1"/>
  <c r="AI98" i="1" s="1"/>
  <c r="I26" i="1"/>
  <c r="AB91" i="1"/>
  <c r="AJ81" i="1" s="1"/>
  <c r="H27" i="1"/>
  <c r="AB96" i="1"/>
  <c r="AJ86" i="1" s="1"/>
  <c r="H26" i="1"/>
  <c r="AB90" i="1"/>
  <c r="AJ80" i="1" s="1"/>
  <c r="H30" i="1"/>
  <c r="X102" i="1"/>
  <c r="AI92" i="1" s="1"/>
  <c r="E54" i="1"/>
  <c r="AC93" i="1" s="1"/>
  <c r="AJ132" i="1" s="1"/>
  <c r="AB93" i="1"/>
  <c r="AJ83" i="1" s="1"/>
  <c r="I30" i="1"/>
  <c r="X103" i="1"/>
  <c r="AI93" i="1" s="1"/>
  <c r="G31" i="1"/>
  <c r="X107" i="1"/>
  <c r="AI97" i="1" s="1"/>
  <c r="E32" i="1"/>
  <c r="X111" i="1"/>
  <c r="AI101" i="1" s="1"/>
  <c r="V54" i="1"/>
  <c r="P62" i="1"/>
  <c r="V46" i="1"/>
  <c r="Q43" i="1"/>
  <c r="Y100" i="1" s="1"/>
  <c r="AI139" i="1" s="1"/>
  <c r="T62" i="1"/>
  <c r="J54" i="1"/>
  <c r="D25" i="1"/>
  <c r="J55" i="1"/>
  <c r="Q55" i="1"/>
  <c r="Y112" i="1" s="1"/>
  <c r="AI151" i="1" s="1"/>
  <c r="V45" i="1"/>
  <c r="V50" i="1"/>
  <c r="E57" i="1"/>
  <c r="AC96" i="1" s="1"/>
  <c r="AJ135" i="1" s="1"/>
  <c r="J57" i="1"/>
  <c r="V52" i="1"/>
  <c r="U60" i="1"/>
  <c r="V57" i="1"/>
  <c r="Q53" i="1"/>
  <c r="Y110" i="1" s="1"/>
  <c r="AI149" i="1" s="1"/>
  <c r="C62" i="1"/>
  <c r="O62" i="1"/>
  <c r="I75" i="1"/>
  <c r="Q56" i="1"/>
  <c r="Y113" i="1" s="1"/>
  <c r="AI152" i="1" s="1"/>
  <c r="V43" i="1"/>
  <c r="V58" i="1"/>
  <c r="J46" i="1"/>
  <c r="F32" i="1"/>
  <c r="Q54" i="1"/>
  <c r="Y111" i="1" s="1"/>
  <c r="AI150" i="1" s="1"/>
  <c r="V41" i="1"/>
  <c r="P60" i="1"/>
  <c r="V47" i="1"/>
  <c r="V48" i="1"/>
  <c r="C59" i="1"/>
  <c r="J58" i="1"/>
  <c r="V49" i="1"/>
  <c r="P59" i="1"/>
  <c r="J53" i="1"/>
  <c r="V56" i="1"/>
  <c r="V53" i="1"/>
  <c r="E56" i="1"/>
  <c r="AC95" i="1" s="1"/>
  <c r="AJ134" i="1" s="1"/>
  <c r="Q47" i="1"/>
  <c r="Y104" i="1" s="1"/>
  <c r="AI143" i="1" s="1"/>
  <c r="O60" i="1"/>
  <c r="V44" i="1"/>
  <c r="Q57" i="1"/>
  <c r="Y114" i="1" s="1"/>
  <c r="AI153" i="1" s="1"/>
  <c r="V55" i="1"/>
  <c r="Q52" i="1"/>
  <c r="Y109" i="1" s="1"/>
  <c r="AI148" i="1" s="1"/>
  <c r="U59" i="1"/>
  <c r="T38" i="1"/>
  <c r="Q50" i="1"/>
  <c r="Y107" i="1" s="1"/>
  <c r="AI146" i="1" s="1"/>
  <c r="Q45" i="1"/>
  <c r="Y102" i="1" s="1"/>
  <c r="AI141" i="1" s="1"/>
  <c r="T59" i="1"/>
  <c r="O59" i="1"/>
  <c r="T60" i="1"/>
  <c r="T61" i="1" s="1"/>
  <c r="Q49" i="1"/>
  <c r="Y106" i="1" s="1"/>
  <c r="AI145" i="1" s="1"/>
  <c r="D32" i="1"/>
  <c r="Q44" i="1"/>
  <c r="Y101" i="1" s="1"/>
  <c r="AI140" i="1" s="1"/>
  <c r="E55" i="1"/>
  <c r="AC94" i="1" s="1"/>
  <c r="AJ133" i="1" s="1"/>
  <c r="Q51" i="1"/>
  <c r="Y108" i="1" s="1"/>
  <c r="AI147" i="1" s="1"/>
  <c r="E53" i="1"/>
  <c r="AC92" i="1" s="1"/>
  <c r="AJ131" i="1" s="1"/>
  <c r="F27" i="1"/>
  <c r="Q46" i="1"/>
  <c r="Y103" i="1" s="1"/>
  <c r="AI142" i="1" s="1"/>
  <c r="C60" i="1"/>
  <c r="F26" i="1"/>
  <c r="H32" i="1"/>
  <c r="O38" i="1"/>
  <c r="E58" i="1"/>
  <c r="AC97" i="1" s="1"/>
  <c r="AJ136" i="1" s="1"/>
  <c r="F30" i="1"/>
  <c r="E27" i="1"/>
  <c r="H25" i="1"/>
  <c r="D26" i="1"/>
  <c r="Q41" i="1"/>
  <c r="Y98" i="1" s="1"/>
  <c r="D27" i="1"/>
  <c r="E31" i="1"/>
  <c r="Q42" i="1"/>
  <c r="Y99" i="1" s="1"/>
  <c r="AI138" i="1" s="1"/>
  <c r="Q58" i="1"/>
  <c r="Y115" i="1" s="1"/>
  <c r="AI154" i="1" s="1"/>
  <c r="E25" i="1"/>
  <c r="E26" i="1"/>
  <c r="F31" i="1"/>
  <c r="AL97" i="1" l="1"/>
  <c r="AK97" i="1"/>
  <c r="AL72" i="1"/>
  <c r="AK72" i="1"/>
  <c r="AL71" i="1"/>
  <c r="AK71" i="1"/>
  <c r="AN82" i="1"/>
  <c r="AN74" i="1"/>
  <c r="AL139" i="1"/>
  <c r="AK139" i="1"/>
  <c r="AL86" i="1"/>
  <c r="AK86" i="1"/>
  <c r="AL75" i="1"/>
  <c r="AK75" i="1"/>
  <c r="AL144" i="1"/>
  <c r="AM144" i="1" s="1"/>
  <c r="AK144" i="1"/>
  <c r="AL103" i="1"/>
  <c r="AK103" i="1"/>
  <c r="AN102" i="1"/>
  <c r="AL151" i="1"/>
  <c r="AK151" i="1"/>
  <c r="AL140" i="1"/>
  <c r="AK140" i="1"/>
  <c r="AL94" i="1"/>
  <c r="AK94" i="1"/>
  <c r="AN104" i="1"/>
  <c r="AL152" i="1"/>
  <c r="AM152" i="1" s="1"/>
  <c r="AK152" i="1"/>
  <c r="AL145" i="1"/>
  <c r="AK145" i="1"/>
  <c r="AL148" i="1"/>
  <c r="AM148" i="1" s="1"/>
  <c r="AK148" i="1"/>
  <c r="AL135" i="1"/>
  <c r="AM135" i="1" s="1"/>
  <c r="AK135" i="1"/>
  <c r="AL93" i="1"/>
  <c r="AK93" i="1"/>
  <c r="AL142" i="1"/>
  <c r="AK142" i="1"/>
  <c r="AL91" i="1"/>
  <c r="AK91" i="1"/>
  <c r="AL153" i="1"/>
  <c r="AK153" i="1"/>
  <c r="AL83" i="1"/>
  <c r="AK83" i="1"/>
  <c r="AL99" i="1"/>
  <c r="AK99" i="1"/>
  <c r="AL132" i="1"/>
  <c r="AK132" i="1"/>
  <c r="AL89" i="1"/>
  <c r="AK89" i="1"/>
  <c r="AN96" i="1"/>
  <c r="AL138" i="1"/>
  <c r="AK138" i="1"/>
  <c r="AL141" i="1"/>
  <c r="AK141" i="1"/>
  <c r="AL101" i="1"/>
  <c r="AK101" i="1"/>
  <c r="AL98" i="1"/>
  <c r="AK98" i="1"/>
  <c r="AN78" i="1"/>
  <c r="AL134" i="1"/>
  <c r="AK134" i="1"/>
  <c r="AL80" i="1"/>
  <c r="AK80" i="1"/>
  <c r="AL95" i="1"/>
  <c r="AK95" i="1"/>
  <c r="AL105" i="1"/>
  <c r="AK105" i="1"/>
  <c r="AL150" i="1"/>
  <c r="AK150" i="1"/>
  <c r="AL81" i="1"/>
  <c r="AK81" i="1"/>
  <c r="AL85" i="1"/>
  <c r="AK85" i="1"/>
  <c r="AN90" i="1"/>
  <c r="AL154" i="1"/>
  <c r="AK154" i="1"/>
  <c r="AL131" i="1"/>
  <c r="AK131" i="1"/>
  <c r="AL149" i="1"/>
  <c r="AK149" i="1"/>
  <c r="AL79" i="1"/>
  <c r="AK79" i="1"/>
  <c r="AN84" i="1"/>
  <c r="AL136" i="1"/>
  <c r="AK136" i="1"/>
  <c r="AL147" i="1"/>
  <c r="AK147" i="1"/>
  <c r="AL92" i="1"/>
  <c r="AK92" i="1"/>
  <c r="AL133" i="1"/>
  <c r="AK133" i="1"/>
  <c r="AL146" i="1"/>
  <c r="AK146" i="1"/>
  <c r="AL143" i="1"/>
  <c r="AK143" i="1"/>
  <c r="AL73" i="1"/>
  <c r="AK73" i="1"/>
  <c r="AL87" i="1"/>
  <c r="AK87" i="1"/>
  <c r="AN76" i="1"/>
  <c r="AN100" i="1"/>
  <c r="AI137" i="1"/>
  <c r="AI88" i="1"/>
  <c r="X68" i="1"/>
  <c r="X73" i="1"/>
  <c r="C61" i="1"/>
  <c r="V62" i="1"/>
  <c r="C72" i="1"/>
  <c r="Q62" i="1"/>
  <c r="U61" i="1"/>
  <c r="P61" i="1"/>
  <c r="V60" i="1"/>
  <c r="O61" i="1"/>
  <c r="V59" i="1"/>
  <c r="Q60" i="1"/>
  <c r="Q59" i="1"/>
  <c r="AM7" i="1"/>
  <c r="I16" i="1" s="1"/>
  <c r="D47" i="1"/>
  <c r="E47" i="1" s="1"/>
  <c r="AC86" i="1" s="1"/>
  <c r="AJ125" i="1" s="1"/>
  <c r="D48" i="1"/>
  <c r="E48" i="1" s="1"/>
  <c r="AC87" i="1" s="1"/>
  <c r="AJ126" i="1" s="1"/>
  <c r="D49" i="1"/>
  <c r="E49" i="1" s="1"/>
  <c r="AC88" i="1" s="1"/>
  <c r="AJ127" i="1" s="1"/>
  <c r="D50" i="1"/>
  <c r="E50" i="1" s="1"/>
  <c r="AC89" i="1" s="1"/>
  <c r="AJ128" i="1" s="1"/>
  <c r="D51" i="1"/>
  <c r="E51" i="1" s="1"/>
  <c r="AC90" i="1" s="1"/>
  <c r="AJ129" i="1" s="1"/>
  <c r="D52" i="1"/>
  <c r="E52" i="1" s="1"/>
  <c r="AC91" i="1" s="1"/>
  <c r="AJ130" i="1" s="1"/>
  <c r="I47" i="1"/>
  <c r="J47" i="1" s="1"/>
  <c r="I48" i="1"/>
  <c r="I49" i="1"/>
  <c r="I50" i="1"/>
  <c r="I51" i="1"/>
  <c r="I52" i="1"/>
  <c r="J52" i="1" s="1"/>
  <c r="H51" i="1"/>
  <c r="H50" i="1"/>
  <c r="H49" i="1"/>
  <c r="H48" i="1"/>
  <c r="D41" i="1"/>
  <c r="D42" i="1"/>
  <c r="E42" i="1" s="1"/>
  <c r="AC81" i="1" s="1"/>
  <c r="AJ120" i="1" s="1"/>
  <c r="D43" i="1"/>
  <c r="E43" i="1" s="1"/>
  <c r="AC82" i="1" s="1"/>
  <c r="AJ121" i="1" s="1"/>
  <c r="D44" i="1"/>
  <c r="E44" i="1" s="1"/>
  <c r="AC83" i="1" s="1"/>
  <c r="AJ122" i="1" s="1"/>
  <c r="D45" i="1"/>
  <c r="E45" i="1" s="1"/>
  <c r="AC84" i="1" s="1"/>
  <c r="AJ123" i="1" s="1"/>
  <c r="D46" i="1"/>
  <c r="E46" i="1" s="1"/>
  <c r="AC85" i="1" s="1"/>
  <c r="AJ124" i="1" s="1"/>
  <c r="I41" i="1"/>
  <c r="I42" i="1"/>
  <c r="J42" i="1" s="1"/>
  <c r="I43" i="1"/>
  <c r="J43" i="1" s="1"/>
  <c r="I44" i="1"/>
  <c r="J44" i="1" s="1"/>
  <c r="I45" i="1"/>
  <c r="J45" i="1" s="1"/>
  <c r="O16" i="1"/>
  <c r="AW7" i="1"/>
  <c r="N16" i="1" s="1"/>
  <c r="AF7" i="1"/>
  <c r="F16" i="1" s="1"/>
  <c r="AD7" i="1"/>
  <c r="E16" i="1" s="1"/>
  <c r="L7" i="1"/>
  <c r="H15" i="1" s="1"/>
  <c r="N7" i="1"/>
  <c r="I15" i="1" s="1"/>
  <c r="P7" i="1"/>
  <c r="J15" i="1" s="1"/>
  <c r="R7" i="1"/>
  <c r="K15" i="1" s="1"/>
  <c r="T7" i="1"/>
  <c r="L15" i="1" s="1"/>
  <c r="V7" i="1"/>
  <c r="M15" i="1" s="1"/>
  <c r="X7" i="1"/>
  <c r="N15" i="1" s="1"/>
  <c r="Z7" i="1"/>
  <c r="O15" i="1" s="1"/>
  <c r="AB7" i="1"/>
  <c r="D16" i="1" s="1"/>
  <c r="AH7" i="1"/>
  <c r="G16" i="1" s="1"/>
  <c r="AJ7" i="1"/>
  <c r="H16" i="1" s="1"/>
  <c r="AO7" i="1"/>
  <c r="J16" i="1" s="1"/>
  <c r="AQ7" i="1"/>
  <c r="K16" i="1" s="1"/>
  <c r="AS7" i="1"/>
  <c r="L16" i="1" s="1"/>
  <c r="AU7" i="1"/>
  <c r="M16" i="1" s="1"/>
  <c r="J7" i="1"/>
  <c r="G15" i="1" s="1"/>
  <c r="H7" i="1"/>
  <c r="F15" i="1" s="1"/>
  <c r="F7" i="1"/>
  <c r="E15" i="1" s="1"/>
  <c r="AL124" i="1" l="1"/>
  <c r="AK124" i="1"/>
  <c r="AL130" i="1"/>
  <c r="AM130" i="1" s="1"/>
  <c r="AK130" i="1"/>
  <c r="AN98" i="1"/>
  <c r="AN83" i="1"/>
  <c r="AN93" i="1"/>
  <c r="AN152" i="1"/>
  <c r="AO152" i="1"/>
  <c r="AN151" i="1"/>
  <c r="AN75" i="1"/>
  <c r="AN80" i="1"/>
  <c r="AN154" i="1"/>
  <c r="AN150" i="1"/>
  <c r="AO134" i="1"/>
  <c r="AN81" i="1"/>
  <c r="AN86" i="1"/>
  <c r="AN141" i="1"/>
  <c r="AO132" i="1"/>
  <c r="AN91" i="1"/>
  <c r="AO148" i="1"/>
  <c r="AN148" i="1"/>
  <c r="AN94" i="1"/>
  <c r="AN103" i="1"/>
  <c r="AN139" i="1"/>
  <c r="AN72" i="1"/>
  <c r="AN153" i="1"/>
  <c r="AL125" i="1"/>
  <c r="AK125" i="1"/>
  <c r="AN73" i="1"/>
  <c r="AN92" i="1"/>
  <c r="AN79" i="1"/>
  <c r="AN105" i="1"/>
  <c r="AL129" i="1"/>
  <c r="AK129" i="1"/>
  <c r="AO136" i="1"/>
  <c r="AL128" i="1"/>
  <c r="AM128" i="1" s="1"/>
  <c r="AK128" i="1"/>
  <c r="AN89" i="1"/>
  <c r="AL121" i="1"/>
  <c r="AK121" i="1"/>
  <c r="AL127" i="1"/>
  <c r="AM127" i="1" s="1"/>
  <c r="AK127" i="1"/>
  <c r="AN133" i="1"/>
  <c r="AL137" i="1"/>
  <c r="AK137" i="1"/>
  <c r="AN138" i="1"/>
  <c r="AN99" i="1"/>
  <c r="AN142" i="1"/>
  <c r="AN145" i="1"/>
  <c r="AN140" i="1"/>
  <c r="AN144" i="1"/>
  <c r="AO144" i="1"/>
  <c r="AN97" i="1"/>
  <c r="AL123" i="1"/>
  <c r="AK123" i="1"/>
  <c r="AN146" i="1"/>
  <c r="AN131" i="1"/>
  <c r="AL122" i="1"/>
  <c r="AK122" i="1"/>
  <c r="AN101" i="1"/>
  <c r="AN135" i="1"/>
  <c r="AO135" i="1"/>
  <c r="AN71" i="1"/>
  <c r="AN87" i="1"/>
  <c r="AL120" i="1"/>
  <c r="AK120" i="1"/>
  <c r="AL126" i="1"/>
  <c r="AK126" i="1"/>
  <c r="AL88" i="1"/>
  <c r="AM98" i="1" s="1"/>
  <c r="AO98" i="1" s="1"/>
  <c r="AK88" i="1"/>
  <c r="AO143" i="1"/>
  <c r="AN147" i="1"/>
  <c r="AN149" i="1"/>
  <c r="AN85" i="1"/>
  <c r="AN95" i="1"/>
  <c r="J51" i="1"/>
  <c r="D62" i="1"/>
  <c r="I69" i="1"/>
  <c r="H62" i="1"/>
  <c r="C75" i="1"/>
  <c r="I62" i="1"/>
  <c r="Q61" i="1"/>
  <c r="V61" i="1"/>
  <c r="J50" i="1"/>
  <c r="H59" i="1"/>
  <c r="H60" i="1"/>
  <c r="I59" i="1"/>
  <c r="I60" i="1"/>
  <c r="D59" i="1"/>
  <c r="D60" i="1"/>
  <c r="J48" i="1"/>
  <c r="H38" i="1"/>
  <c r="J41" i="1"/>
  <c r="E41" i="1"/>
  <c r="C38" i="1"/>
  <c r="J49" i="1"/>
  <c r="AO70" i="1" l="1"/>
  <c r="I61" i="1"/>
  <c r="AM74" i="1"/>
  <c r="AO74" i="1" s="1"/>
  <c r="AM96" i="1"/>
  <c r="AO96" i="1" s="1"/>
  <c r="H61" i="1"/>
  <c r="AM77" i="1"/>
  <c r="AO77" i="1" s="1"/>
  <c r="AN126" i="1"/>
  <c r="AO122" i="1"/>
  <c r="AM88" i="1"/>
  <c r="AO88" i="1" s="1"/>
  <c r="AM83" i="1"/>
  <c r="AO83" i="1" s="1"/>
  <c r="AM81" i="1"/>
  <c r="AO81" i="1" s="1"/>
  <c r="AM104" i="1"/>
  <c r="AO104" i="1" s="1"/>
  <c r="AM71" i="1"/>
  <c r="AO71" i="1" s="1"/>
  <c r="AM91" i="1"/>
  <c r="AO91" i="1" s="1"/>
  <c r="AM100" i="1"/>
  <c r="AO100" i="1" s="1"/>
  <c r="AN123" i="1"/>
  <c r="AO137" i="1"/>
  <c r="AN125" i="1"/>
  <c r="AM94" i="1"/>
  <c r="AO94" i="1" s="1"/>
  <c r="AM73" i="1"/>
  <c r="AO73" i="1" s="1"/>
  <c r="AM95" i="1"/>
  <c r="AO95" i="1" s="1"/>
  <c r="AM84" i="1"/>
  <c r="AO84" i="1" s="1"/>
  <c r="AM82" i="1"/>
  <c r="AO82" i="1" s="1"/>
  <c r="AM102" i="1"/>
  <c r="AO102" i="1" s="1"/>
  <c r="AO121" i="1"/>
  <c r="AM86" i="1"/>
  <c r="AO86" i="1" s="1"/>
  <c r="AM85" i="1"/>
  <c r="AO85" i="1" s="1"/>
  <c r="AO130" i="1"/>
  <c r="AN130" i="1"/>
  <c r="AM103" i="1"/>
  <c r="AO103" i="1" s="1"/>
  <c r="AN120" i="1"/>
  <c r="AM99" i="1"/>
  <c r="AO99" i="1" s="1"/>
  <c r="AM105" i="1"/>
  <c r="AO105" i="1" s="1"/>
  <c r="AM80" i="1"/>
  <c r="AO80" i="1" s="1"/>
  <c r="AM78" i="1"/>
  <c r="AO78" i="1" s="1"/>
  <c r="AM76" i="1"/>
  <c r="AO76" i="1" s="1"/>
  <c r="AM72" i="1"/>
  <c r="AO72" i="1" s="1"/>
  <c r="AM97" i="1"/>
  <c r="AO97" i="1" s="1"/>
  <c r="AO124" i="1"/>
  <c r="AM93" i="1"/>
  <c r="AO93" i="1" s="1"/>
  <c r="AN129" i="1"/>
  <c r="AM79" i="1"/>
  <c r="AO79" i="1" s="1"/>
  <c r="AM87" i="1"/>
  <c r="AO87" i="1" s="1"/>
  <c r="AN128" i="1"/>
  <c r="AO128" i="1"/>
  <c r="AM92" i="1"/>
  <c r="AO92" i="1" s="1"/>
  <c r="AN88" i="1"/>
  <c r="AO127" i="1"/>
  <c r="AN127" i="1"/>
  <c r="AM90" i="1"/>
  <c r="AO90" i="1" s="1"/>
  <c r="AM75" i="1"/>
  <c r="AO75" i="1" s="1"/>
  <c r="AM89" i="1"/>
  <c r="AO89" i="1" s="1"/>
  <c r="AM101" i="1"/>
  <c r="AO101" i="1" s="1"/>
  <c r="C65" i="1"/>
  <c r="E62" i="1"/>
  <c r="I72" i="1"/>
  <c r="I65" i="1"/>
  <c r="J62" i="1"/>
  <c r="D61" i="1"/>
  <c r="E60" i="1"/>
  <c r="E59" i="1"/>
  <c r="J60" i="1"/>
  <c r="J59" i="1"/>
  <c r="AO108" i="1" l="1"/>
  <c r="AO107" i="1"/>
  <c r="AJ119" i="1"/>
  <c r="X74" i="1"/>
  <c r="X69" i="1"/>
  <c r="J61" i="1"/>
  <c r="E61" i="1"/>
  <c r="AL119" i="1" l="1"/>
  <c r="AM119" i="1" s="1"/>
  <c r="AK119" i="1"/>
  <c r="AM150" i="1"/>
  <c r="AO150" i="1" s="1"/>
  <c r="AM147" i="1"/>
  <c r="AO147" i="1" s="1"/>
  <c r="AM153" i="1"/>
  <c r="AO153" i="1" s="1"/>
  <c r="AM141" i="1"/>
  <c r="AO141" i="1" s="1"/>
  <c r="AM133" i="1"/>
  <c r="AO133" i="1" s="1"/>
  <c r="AM138" i="1"/>
  <c r="AO138" i="1" s="1"/>
  <c r="AM136" i="1"/>
  <c r="AN136" i="1" s="1"/>
  <c r="AM154" i="1"/>
  <c r="AO154" i="1" s="1"/>
  <c r="AM142" i="1"/>
  <c r="AO142" i="1" s="1"/>
  <c r="AM146" i="1"/>
  <c r="AO146" i="1" s="1"/>
  <c r="AM131" i="1"/>
  <c r="AO131" i="1" s="1"/>
  <c r="AM132" i="1"/>
  <c r="AN132" i="1" s="1"/>
  <c r="AM143" i="1"/>
  <c r="AN143" i="1" s="1"/>
  <c r="AM139" i="1"/>
  <c r="AO139" i="1" s="1"/>
  <c r="AM149" i="1"/>
  <c r="AO149" i="1" s="1"/>
  <c r="AM145" i="1"/>
  <c r="AO145" i="1" s="1"/>
  <c r="AM140" i="1"/>
  <c r="AO140" i="1" s="1"/>
  <c r="AM151" i="1"/>
  <c r="AO151" i="1" s="1"/>
  <c r="AM134" i="1"/>
  <c r="AN134" i="1" s="1"/>
  <c r="AM124" i="1"/>
  <c r="AN124" i="1" s="1"/>
  <c r="AM120" i="1"/>
  <c r="AO120" i="1" s="1"/>
  <c r="AM122" i="1"/>
  <c r="AN122" i="1" s="1"/>
  <c r="AM121" i="1"/>
  <c r="AN121" i="1" s="1"/>
  <c r="AM125" i="1"/>
  <c r="AO125" i="1" s="1"/>
  <c r="AM126" i="1"/>
  <c r="AO126" i="1" s="1"/>
  <c r="AM129" i="1"/>
  <c r="AO129" i="1" s="1"/>
  <c r="AM123" i="1"/>
  <c r="AO123" i="1" s="1"/>
  <c r="AM137" i="1"/>
  <c r="AN137" i="1" s="1"/>
  <c r="AN119" i="1" l="1"/>
  <c r="AO119" i="1"/>
  <c r="AO157" i="1" l="1"/>
  <c r="AO156" i="1"/>
</calcChain>
</file>

<file path=xl/sharedStrings.xml><?xml version="1.0" encoding="utf-8"?>
<sst xmlns="http://schemas.openxmlformats.org/spreadsheetml/2006/main" count="163" uniqueCount="107">
  <si>
    <t>MEP183 LCGR</t>
  </si>
  <si>
    <t>MEP183 TXR</t>
  </si>
  <si>
    <t>A</t>
  </si>
  <si>
    <t>A1</t>
  </si>
  <si>
    <t xml:space="preserve">ntc's </t>
  </si>
  <si>
    <t>Tm Summary</t>
  </si>
  <si>
    <t>tm in sec</t>
  </si>
  <si>
    <t>lcgr-txr tm dif</t>
  </si>
  <si>
    <t>B</t>
  </si>
  <si>
    <t>C</t>
  </si>
  <si>
    <t>D</t>
  </si>
  <si>
    <t>A2</t>
  </si>
  <si>
    <t>A3</t>
  </si>
  <si>
    <t>A4</t>
  </si>
  <si>
    <t>A5</t>
  </si>
  <si>
    <t>A6</t>
  </si>
  <si>
    <t>A7</t>
  </si>
  <si>
    <t>A8</t>
  </si>
  <si>
    <t>A10</t>
  </si>
  <si>
    <t>A9</t>
  </si>
  <si>
    <t>A11</t>
  </si>
  <si>
    <t>A12</t>
  </si>
  <si>
    <t>B1</t>
  </si>
  <si>
    <t>B2</t>
  </si>
  <si>
    <t>B3</t>
  </si>
  <si>
    <t>B4</t>
  </si>
  <si>
    <t>B12</t>
  </si>
  <si>
    <t>C1</t>
  </si>
  <si>
    <t>MEP184 LCGR</t>
  </si>
  <si>
    <t>MEP184 TXR</t>
  </si>
  <si>
    <t>D5</t>
  </si>
  <si>
    <t>D6</t>
  </si>
  <si>
    <t>D7</t>
  </si>
  <si>
    <t>D8</t>
  </si>
  <si>
    <t>E5</t>
  </si>
  <si>
    <t>E6</t>
  </si>
  <si>
    <t>E7</t>
  </si>
  <si>
    <t>E8</t>
  </si>
  <si>
    <t>F1</t>
  </si>
  <si>
    <t>G1</t>
  </si>
  <si>
    <t>H1</t>
  </si>
  <si>
    <t>No SALT</t>
  </si>
  <si>
    <t>PLUS SALT</t>
  </si>
  <si>
    <t>E</t>
  </si>
  <si>
    <t>F</t>
  </si>
  <si>
    <t>G</t>
  </si>
  <si>
    <t>H</t>
  </si>
  <si>
    <t>NO SALT</t>
  </si>
  <si>
    <t>Paired t-test across N=18 per group tm</t>
  </si>
  <si>
    <t>Tm dif</t>
  </si>
  <si>
    <t>B7</t>
  </si>
  <si>
    <t>C7</t>
  </si>
  <si>
    <t>F7</t>
  </si>
  <si>
    <t>G7</t>
  </si>
  <si>
    <t>H7</t>
  </si>
  <si>
    <t>Tm - DDNA</t>
  </si>
  <si>
    <t>Tm Dif</t>
  </si>
  <si>
    <t>UnPaired t test bewteen tm dif of wt with salt vs  without salt</t>
  </si>
  <si>
    <t>UnPaired t test bewteen tm dif of s315t with salt vs  without salt</t>
  </si>
  <si>
    <t>UnPaired t test bewteen tm of wt DDNA with salt vs  without salt</t>
  </si>
  <si>
    <t>UnPaired t test bewteen tm of s315t DDNA with salt vs  without salt</t>
  </si>
  <si>
    <t xml:space="preserve">Avg </t>
  </si>
  <si>
    <t>Stdev</t>
  </si>
  <si>
    <t>var.s</t>
  </si>
  <si>
    <t>UnPaired t test bewteen tm dif of wt and s315t with salt</t>
  </si>
  <si>
    <t>UnPaired t test bewteen tm dif of wt and s315t without salr</t>
  </si>
  <si>
    <t>UnPaired t test bewteen tm of wt DDNA with salt vs  mutant DDNA without salt</t>
  </si>
  <si>
    <t>UnPaired t test bewteen tm of wt DDNA without salt vs  mutant DDNA with salt</t>
  </si>
  <si>
    <t>\</t>
  </si>
  <si>
    <t>Expt 246 post matlab</t>
  </si>
  <si>
    <t>SALT</t>
  </si>
  <si>
    <t>Paired t-test bw Expt 245 and 246 - salt to no salt WT within same well</t>
  </si>
  <si>
    <t>tm wt lcgr</t>
  </si>
  <si>
    <t>tm dif wt</t>
  </si>
  <si>
    <t>No Salt</t>
  </si>
  <si>
    <t>Well</t>
  </si>
  <si>
    <t>Plus Salt</t>
  </si>
  <si>
    <t>Expt 245</t>
  </si>
  <si>
    <t>Salt Wells</t>
  </si>
  <si>
    <t>No Salt Wells</t>
  </si>
  <si>
    <t>MEP183</t>
  </si>
  <si>
    <t>Expt 246</t>
  </si>
  <si>
    <t>top left</t>
  </si>
  <si>
    <t>bottom left</t>
  </si>
  <si>
    <t>Unaired t-test unqueqal variance bw Expt 245 and 246 - salt to no salt WT within same well</t>
  </si>
  <si>
    <t>Tm</t>
  </si>
  <si>
    <t>Salt</t>
  </si>
  <si>
    <t>Difference</t>
  </si>
  <si>
    <t>Abs Difference</t>
  </si>
  <si>
    <t>Rank Abs Diff</t>
  </si>
  <si>
    <t>Positive Ranks</t>
  </si>
  <si>
    <t>Negative Ranks</t>
  </si>
  <si>
    <t>smaller sum</t>
  </si>
  <si>
    <t>sample size</t>
  </si>
  <si>
    <t>Using alpha 0.05 and N=29</t>
  </si>
  <si>
    <t>critical value</t>
  </si>
  <si>
    <t>test statistic</t>
  </si>
  <si>
    <t>crti value table source</t>
  </si>
  <si>
    <t>Using alpha 0.05 and N=36</t>
  </si>
  <si>
    <t>Wilcoxon Signed-Rank Test is the non-parametric version of the paired samples t-test.</t>
  </si>
  <si>
    <t>It is used to test whether or not there is a significant difference between two population means when the distribution of the differences between the two samples cannot be assumed to be normal.</t>
  </si>
  <si>
    <t>The null hypothesis (H0) is that the difference between the paired observations in the population is zero.</t>
  </si>
  <si>
    <t>The alternative hypothesis (H1) is that the difference between the paired observations is not equal to zero.  </t>
  </si>
  <si>
    <t>Conclude: There is insufficient evidence to reject the null hypothesis, and that there is no evidence to conclude a difference between Tm dif with vs without salt.</t>
  </si>
  <si>
    <t>test statistic 176.5 &gt; critical value 126 ---&gt; so p-value&gt;0.05 --&gt; do not reject the null hypothesis that differneces bw paired observations are zero</t>
  </si>
  <si>
    <t>test statistic 0 &lt; critical value 208 ---&gt;  so p-value&lt;0.05 --&gt; reject the null hypothesis that differneces bw paired observations are zero</t>
  </si>
  <si>
    <t>Conclude: We have stat sign evidence at alpha = 0.05 to show the difference in Tm is not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</si>
</sst>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0000"/>
      <name val="Calibri (Body)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0" fontId="1" fillId="0" borderId="0" xfId="0" applyFont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0" fillId="2" borderId="0" xfId="0" applyFill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4" fillId="3" borderId="2" xfId="0" applyFont="1" applyFill="1" applyBorder="1"/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1"/>
    <xf numFmtId="0" fontId="10" fillId="0" borderId="0" xfId="0" applyFont="1"/>
    <xf numFmtId="0" fontId="7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297828329827892E-2"/>
          <c:y val="8.1023410303753367E-3"/>
          <c:w val="0.85475332138472648"/>
          <c:h val="0.9318763728356631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Sheet1!$D$15:$I$15</c:f>
              <c:numCache>
                <c:formatCode>#,##0.000</c:formatCode>
                <c:ptCount val="6"/>
                <c:pt idx="0">
                  <c:v>5.2545166015629547</c:v>
                </c:pt>
                <c:pt idx="1">
                  <c:v>5.2545166015620453</c:v>
                </c:pt>
                <c:pt idx="2">
                  <c:v>0</c:v>
                </c:pt>
                <c:pt idx="3">
                  <c:v>0</c:v>
                </c:pt>
                <c:pt idx="4">
                  <c:v>5.2545166015620453</c:v>
                </c:pt>
                <c:pt idx="5">
                  <c:v>-5.2545166015620453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9-F647-8407-D214EF9ABA67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Sheet1!$D$16:$I$16</c:f>
              <c:numCache>
                <c:formatCode>#,##0.000</c:formatCode>
                <c:ptCount val="6"/>
                <c:pt idx="0">
                  <c:v>5.2545166015620453</c:v>
                </c:pt>
                <c:pt idx="1">
                  <c:v>5.2545166015620453</c:v>
                </c:pt>
                <c:pt idx="2">
                  <c:v>0</c:v>
                </c:pt>
                <c:pt idx="3">
                  <c:v>0</c:v>
                </c:pt>
                <c:pt idx="4">
                  <c:v>5.2542114257810226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9-F647-8407-D214EF9ABA67}"/>
            </c:ext>
          </c:extLst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Sheet1!$D$17:$I$17</c:f>
              <c:numCache>
                <c:formatCode>#,##0.000</c:formatCode>
                <c:ptCount val="6"/>
                <c:pt idx="0">
                  <c:v>10.508728027343068</c:v>
                </c:pt>
                <c:pt idx="1">
                  <c:v>0</c:v>
                </c:pt>
                <c:pt idx="2">
                  <c:v>0</c:v>
                </c:pt>
                <c:pt idx="3">
                  <c:v>5.2542114257810226</c:v>
                </c:pt>
                <c:pt idx="4">
                  <c:v>0</c:v>
                </c:pt>
                <c:pt idx="5">
                  <c:v>5.2542114257810226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9-F647-8407-D214EF9ABA67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Sheet1!$D$18:$I$18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C09-F647-8407-D214EF9A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Sheet1!$D$25:$I$25</c:f>
              <c:numCache>
                <c:formatCode>#,##0.000</c:formatCode>
                <c:ptCount val="6"/>
                <c:pt idx="0">
                  <c:v>735.61370849609398</c:v>
                </c:pt>
                <c:pt idx="1">
                  <c:v>730.35919189453102</c:v>
                </c:pt>
                <c:pt idx="2">
                  <c:v>725.10467529296898</c:v>
                </c:pt>
                <c:pt idx="3">
                  <c:v>725.10467529296898</c:v>
                </c:pt>
                <c:pt idx="4">
                  <c:v>725.10467529296898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340-A536-8277A63D67C0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Sheet1!$D$26:$I$26</c:f>
              <c:numCache>
                <c:formatCode>#,##0.000</c:formatCode>
                <c:ptCount val="6"/>
                <c:pt idx="0">
                  <c:v>730.35919189453102</c:v>
                </c:pt>
                <c:pt idx="1">
                  <c:v>730.35919189453102</c:v>
                </c:pt>
                <c:pt idx="2">
                  <c:v>725.10467529296898</c:v>
                </c:pt>
                <c:pt idx="3">
                  <c:v>725.10467529296898</c:v>
                </c:pt>
                <c:pt idx="4">
                  <c:v>725.10467529296898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340-A536-8277A63D67C0}"/>
            </c:ext>
          </c:extLst>
        </c:ser>
        <c:ser>
          <c:idx val="2"/>
          <c:order val="2"/>
          <c:tx>
            <c:strRef>
              <c:f>Sheet1!$C$27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Sheet1!$D$27:$I$27</c:f>
              <c:numCache>
                <c:formatCode>#,##0.000</c:formatCode>
                <c:ptCount val="6"/>
                <c:pt idx="0">
                  <c:v>730.35919189453102</c:v>
                </c:pt>
                <c:pt idx="1">
                  <c:v>725.10467529296898</c:v>
                </c:pt>
                <c:pt idx="2">
                  <c:v>719.85046386718795</c:v>
                </c:pt>
                <c:pt idx="3">
                  <c:v>725.10467529296898</c:v>
                </c:pt>
                <c:pt idx="4">
                  <c:v>719.85046386718795</c:v>
                </c:pt>
                <c:pt idx="5">
                  <c:v>725.10467529296898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340-A536-8277A63D67C0}"/>
            </c:ext>
          </c:extLst>
        </c:ser>
        <c:ser>
          <c:idx val="3"/>
          <c:order val="3"/>
          <c:tx>
            <c:strRef>
              <c:f>Sheet1!$C$28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Sheet1!$D$28:$I$28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6BB-4340-A536-8277A63D67C0}"/>
            </c:ext>
          </c:extLst>
        </c:ser>
        <c:ser>
          <c:idx val="4"/>
          <c:order val="4"/>
          <c:tx>
            <c:strRef>
              <c:f>Sheet1!$C$29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Sheet1!$D$29:$I$29</c:f>
              <c:numCache>
                <c:formatCode>#,##0.000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6BB-4340-A536-8277A63D67C0}"/>
            </c:ext>
          </c:extLst>
        </c:ser>
        <c:ser>
          <c:idx val="5"/>
          <c:order val="5"/>
          <c:tx>
            <c:strRef>
              <c:f>Sheet1!$C$30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Sheet1!$D$30:$I$30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704.08721923828102</c:v>
                </c:pt>
                <c:pt idx="3" formatCode="General">
                  <c:v>698.83270263671898</c:v>
                </c:pt>
                <c:pt idx="4">
                  <c:v>693.57849121093795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B-4340-A536-8277A63D67C0}"/>
            </c:ext>
          </c:extLst>
        </c:ser>
        <c:ser>
          <c:idx val="6"/>
          <c:order val="6"/>
          <c:tx>
            <c:strRef>
              <c:f>Sheet1!$C$31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Sheet1!$D$31:$I$31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704.08721923828102</c:v>
                </c:pt>
                <c:pt idx="3" formatCode="General">
                  <c:v>698.83270263671898</c:v>
                </c:pt>
                <c:pt idx="4">
                  <c:v>693.57849121093795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B-4340-A536-8277A63D67C0}"/>
            </c:ext>
          </c:extLst>
        </c:ser>
        <c:ser>
          <c:idx val="7"/>
          <c:order val="7"/>
          <c:tx>
            <c:strRef>
              <c:f>Sheet1!$C$32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Sheet1!$D$14:$I$14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Sheet1!$D$32:$I$32</c:f>
              <c:numCache>
                <c:formatCode>#,##0.000</c:formatCode>
                <c:ptCount val="6"/>
                <c:pt idx="0">
                  <c:v>698.83270263671898</c:v>
                </c:pt>
                <c:pt idx="1">
                  <c:v>698.83270263671898</c:v>
                </c:pt>
                <c:pt idx="2">
                  <c:v>698.83270263671898</c:v>
                </c:pt>
                <c:pt idx="3" formatCode="General">
                  <c:v>704.08721923828102</c:v>
                </c:pt>
                <c:pt idx="4">
                  <c:v>698.83270263671898</c:v>
                </c:pt>
                <c:pt idx="5">
                  <c:v>693.57849121093795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B-4340-A536-8277A63D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474911"/>
        <c:axId val="657969375"/>
        <c:axId val="1523152287"/>
      </c:bar3DChart>
      <c:catAx>
        <c:axId val="4374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Row of</a:t>
                </a:r>
                <a:r>
                  <a:rPr lang="en-US" sz="15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well plate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  <c:auto val="1"/>
        <c:lblAlgn val="ctr"/>
        <c:lblOffset val="100"/>
        <c:noMultiLvlLbl val="0"/>
      </c:catAx>
      <c:valAx>
        <c:axId val="657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500" b="0" i="0" u="none" strike="noStrike" baseline="0">
                    <a:effectLst/>
                  </a:rPr>
                  <a:t>Wild-Type t</a:t>
                </a:r>
                <a:r>
                  <a:rPr lang="en-US" sz="1500" b="0" i="0" u="none" strike="noStrike" baseline="-25000">
                    <a:effectLst/>
                  </a:rPr>
                  <a:t>m</a:t>
                </a:r>
                <a:r>
                  <a:rPr lang="en-US" sz="1500" b="0" i="0" u="none" strike="noStrike" baseline="0">
                    <a:effectLst/>
                  </a:rPr>
                  <a:t> difference within well (sec)</a:t>
                </a:r>
                <a:endParaRPr lang="en-US" sz="15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474911"/>
        <c:crosses val="autoZero"/>
        <c:crossBetween val="between"/>
      </c:valAx>
      <c:serAx>
        <c:axId val="1523152287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Column of Well Plate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79693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WT no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Tm dif</a:t>
          </a:r>
        </a:p>
      </cx:txPr>
    </cx:title>
    <cx:plotArea>
      <cx:plotAreaRegion>
        <cx:series layoutId="clusteredColumn" uniqueId="{2895A5BD-089C-0F4A-AA24-64624B80C3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WT  salt Tm dif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 salt Tm dif</a:t>
          </a:r>
        </a:p>
      </cx:txPr>
    </cx:title>
    <cx:plotArea>
      <cx:plotAreaRegion>
        <cx:series layoutId="clusteredColumn" uniqueId="{894CE51A-1A98-314E-B3F7-7A1F4759EB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WT no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no salt LCGR</a:t>
          </a:r>
        </a:p>
      </cx:txPr>
    </cx:title>
    <cx:plotArea>
      <cx:plotAreaRegion>
        <cx:series layoutId="clusteredColumn" uniqueId="{10788302-A85C-1846-B0D8-8924CD36F9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WT salt LCGR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WT salt LCGR</a:t>
          </a:r>
        </a:p>
      </cx:txPr>
    </cx:title>
    <cx:plotArea>
      <cx:plotAreaRegion>
        <cx:series layoutId="clusteredColumn" uniqueId="{A6560CFA-E4E6-9C40-A528-1CC2FE2C133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C1D5A28-D512-3A4A-97ED-CB0C7EC43B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FA6E57B-6DDC-B040-8989-40A5DE197B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4054F9C-440E-A64D-8E21-FC6AE42F3F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EAFF060-E09F-A04E-888F-F57D7F7D1A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10" Type="http://schemas.microsoft.com/office/2014/relationships/chartEx" Target="../charts/chartEx8.xml"/><Relationship Id="rId4" Type="http://schemas.microsoft.com/office/2014/relationships/chartEx" Target="../charts/chartEx2.xml"/><Relationship Id="rId9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712768</xdr:colOff>
      <xdr:row>11</xdr:row>
      <xdr:rowOff>58319</xdr:rowOff>
    </xdr:from>
    <xdr:to>
      <xdr:col>49</xdr:col>
      <xdr:colOff>344469</xdr:colOff>
      <xdr:row>48</xdr:row>
      <xdr:rowOff>146720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AF59-355B-DE4E-B116-C8034962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37</xdr:col>
      <xdr:colOff>469901</xdr:colOff>
      <xdr:row>47</xdr:row>
      <xdr:rowOff>135465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5597F-8BAB-7447-9457-4584ED81B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1790492</xdr:colOff>
      <xdr:row>76</xdr:row>
      <xdr:rowOff>166557</xdr:rowOff>
    </xdr:from>
    <xdr:to>
      <xdr:col>7</xdr:col>
      <xdr:colOff>283148</xdr:colOff>
      <xdr:row>89</xdr:row>
      <xdr:rowOff>203199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F6C509A-B9CB-9944-86A2-01C9CA296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5992" y="16016157"/>
              <a:ext cx="4525156" cy="2741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77</xdr:row>
      <xdr:rowOff>0</xdr:rowOff>
    </xdr:from>
    <xdr:to>
      <xdr:col>13</xdr:col>
      <xdr:colOff>303967</xdr:colOff>
      <xdr:row>90</xdr:row>
      <xdr:rowOff>36643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64D5CC5-4C55-FF4F-B063-6FCECAA49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6052800"/>
              <a:ext cx="4545767" cy="274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92</xdr:row>
      <xdr:rowOff>0</xdr:rowOff>
    </xdr:from>
    <xdr:to>
      <xdr:col>7</xdr:col>
      <xdr:colOff>297393</xdr:colOff>
      <xdr:row>105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85BE32F-3EC3-9C41-A85B-74093E7D3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9164300"/>
              <a:ext cx="45264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92</xdr:row>
      <xdr:rowOff>0</xdr:rowOff>
    </xdr:from>
    <xdr:to>
      <xdr:col>13</xdr:col>
      <xdr:colOff>297393</xdr:colOff>
      <xdr:row>105</xdr:row>
      <xdr:rowOff>36642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A2BEBF5-EFB3-FB49-BF5C-9562999B39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19164300"/>
              <a:ext cx="4539193" cy="2678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748926</xdr:colOff>
      <xdr:row>115</xdr:row>
      <xdr:rowOff>178547</xdr:rowOff>
    </xdr:from>
    <xdr:to>
      <xdr:col>16</xdr:col>
      <xdr:colOff>278279</xdr:colOff>
      <xdr:row>129</xdr:row>
      <xdr:rowOff>45571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1987DF8-7FF9-9328-7A3E-A4E4F0AE1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7726" y="24016447"/>
              <a:ext cx="4596653" cy="2711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322354</xdr:colOff>
      <xdr:row>116</xdr:row>
      <xdr:rowOff>13446</xdr:rowOff>
    </xdr:from>
    <xdr:to>
      <xdr:col>21</xdr:col>
      <xdr:colOff>486707</xdr:colOff>
      <xdr:row>129</xdr:row>
      <xdr:rowOff>85911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5A2CE25-600E-FA47-BF25-B1FB34E3F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8454" y="24054546"/>
              <a:ext cx="4583953" cy="2714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624165</xdr:colOff>
      <xdr:row>115</xdr:row>
      <xdr:rowOff>184523</xdr:rowOff>
    </xdr:from>
    <xdr:to>
      <xdr:col>27</xdr:col>
      <xdr:colOff>97489</xdr:colOff>
      <xdr:row>129</xdr:row>
      <xdr:rowOff>51547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B833BCE-B657-B240-9CE5-D5DE2B71D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9865" y="24022423"/>
              <a:ext cx="4591424" cy="2711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272301</xdr:colOff>
      <xdr:row>116</xdr:row>
      <xdr:rowOff>747</xdr:rowOff>
    </xdr:from>
    <xdr:to>
      <xdr:col>32</xdr:col>
      <xdr:colOff>586065</xdr:colOff>
      <xdr:row>129</xdr:row>
      <xdr:rowOff>73212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E527C23-B62A-E84A-8E14-575782180A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26101" y="24041847"/>
              <a:ext cx="4580964" cy="2714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E245%20sgolay%20time%20matlab%20output%20summary.xlsx?E50166A3" TargetMode="External"/><Relationship Id="rId1" Type="http://schemas.openxmlformats.org/officeDocument/2006/relationships/externalLinkPath" Target="file:///E50166A3/E245%20sgolay%20time%20matlab%20out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">
          <cell r="B39" t="str">
            <v>A1</v>
          </cell>
          <cell r="C39">
            <v>711.06018066406295</v>
          </cell>
          <cell r="E39">
            <v>5.267333984375</v>
          </cell>
          <cell r="N39" t="str">
            <v>F1</v>
          </cell>
          <cell r="O39">
            <v>726.86126708984398</v>
          </cell>
          <cell r="Q39">
            <v>0</v>
          </cell>
        </row>
        <row r="40">
          <cell r="C40">
            <v>705.79284667968795</v>
          </cell>
          <cell r="E40">
            <v>0</v>
          </cell>
          <cell r="O40">
            <v>726.86126708984398</v>
          </cell>
          <cell r="Q40">
            <v>5.2670288085939774</v>
          </cell>
        </row>
        <row r="41">
          <cell r="C41">
            <v>700.52581787109398</v>
          </cell>
          <cell r="E41">
            <v>5.2670288085939774</v>
          </cell>
          <cell r="O41">
            <v>732.12829589843795</v>
          </cell>
          <cell r="Q41">
            <v>5.2670288085939774</v>
          </cell>
        </row>
        <row r="42">
          <cell r="C42">
            <v>700.52581787109398</v>
          </cell>
          <cell r="E42">
            <v>5.2670288085939774</v>
          </cell>
          <cell r="O42">
            <v>732.12829589843795</v>
          </cell>
          <cell r="Q42">
            <v>5.2670288085939774</v>
          </cell>
        </row>
        <row r="43">
          <cell r="C43">
            <v>700.52581787109398</v>
          </cell>
          <cell r="E43">
            <v>-5.2670288085939774</v>
          </cell>
          <cell r="O43">
            <v>726.86126708984398</v>
          </cell>
          <cell r="Q43">
            <v>5.2670288085939774</v>
          </cell>
        </row>
        <row r="44">
          <cell r="C44">
            <v>700.52581787109398</v>
          </cell>
          <cell r="E44">
            <v>0</v>
          </cell>
          <cell r="O44">
            <v>726.86126708984398</v>
          </cell>
          <cell r="Q44">
            <v>5.2670288085939774</v>
          </cell>
        </row>
        <row r="45">
          <cell r="B45" t="str">
            <v>B1</v>
          </cell>
          <cell r="C45">
            <v>705.79284667968795</v>
          </cell>
          <cell r="E45">
            <v>0</v>
          </cell>
          <cell r="N45" t="str">
            <v>G1</v>
          </cell>
          <cell r="O45">
            <v>726.86126708984398</v>
          </cell>
          <cell r="Q45">
            <v>0</v>
          </cell>
        </row>
        <row r="46">
          <cell r="C46">
            <v>705.79284667968795</v>
          </cell>
          <cell r="E46">
            <v>0</v>
          </cell>
          <cell r="O46">
            <v>726.86126708984398</v>
          </cell>
          <cell r="Q46">
            <v>0</v>
          </cell>
        </row>
        <row r="47">
          <cell r="C47">
            <v>695.2587890625</v>
          </cell>
          <cell r="E47">
            <v>0</v>
          </cell>
          <cell r="O47">
            <v>732.12829589843795</v>
          </cell>
          <cell r="Q47">
            <v>5.2670288085939774</v>
          </cell>
        </row>
        <row r="48">
          <cell r="C48">
            <v>700.52581787109398</v>
          </cell>
          <cell r="E48">
            <v>0</v>
          </cell>
          <cell r="O48">
            <v>732.12829589843795</v>
          </cell>
          <cell r="Q48">
            <v>5.2670288085939774</v>
          </cell>
        </row>
        <row r="49">
          <cell r="C49">
            <v>695.2587890625</v>
          </cell>
          <cell r="E49">
            <v>-5.2670288085939774</v>
          </cell>
          <cell r="O49">
            <v>726.86126708984398</v>
          </cell>
          <cell r="Q49">
            <v>5.2670288085939774</v>
          </cell>
        </row>
        <row r="50">
          <cell r="C50">
            <v>700.52581787109398</v>
          </cell>
          <cell r="E50">
            <v>0</v>
          </cell>
          <cell r="O50">
            <v>726.86126708984398</v>
          </cell>
          <cell r="Q50">
            <v>0</v>
          </cell>
        </row>
        <row r="51">
          <cell r="B51" t="str">
            <v>C1</v>
          </cell>
          <cell r="C51">
            <v>700.52581787109398</v>
          </cell>
          <cell r="E51">
            <v>0</v>
          </cell>
          <cell r="N51" t="str">
            <v>H1</v>
          </cell>
          <cell r="O51">
            <v>726.86126708984398</v>
          </cell>
          <cell r="Q51">
            <v>5.2670288085939774</v>
          </cell>
        </row>
        <row r="52">
          <cell r="C52">
            <v>700.52581787109398</v>
          </cell>
          <cell r="E52">
            <v>5.2670288085939774</v>
          </cell>
          <cell r="O52">
            <v>726.86126708984398</v>
          </cell>
          <cell r="Q52">
            <v>5.2670288085939774</v>
          </cell>
        </row>
        <row r="53">
          <cell r="C53">
            <v>695.2587890625</v>
          </cell>
          <cell r="E53">
            <v>-5.2670288085939774</v>
          </cell>
          <cell r="O53">
            <v>732.12829589843795</v>
          </cell>
          <cell r="Q53">
            <v>0</v>
          </cell>
        </row>
        <row r="54">
          <cell r="C54">
            <v>700.52581787109398</v>
          </cell>
          <cell r="E54">
            <v>5.2670288085939774</v>
          </cell>
          <cell r="O54">
            <v>732.12829589843795</v>
          </cell>
          <cell r="Q54">
            <v>0</v>
          </cell>
        </row>
        <row r="55">
          <cell r="C55">
            <v>695.2587890625</v>
          </cell>
          <cell r="E55">
            <v>0</v>
          </cell>
          <cell r="O55">
            <v>726.86126708984398</v>
          </cell>
          <cell r="Q55">
            <v>5.2670288085939774</v>
          </cell>
        </row>
        <row r="56">
          <cell r="C56">
            <v>700.52581787109398</v>
          </cell>
          <cell r="E56">
            <v>10.534362792968977</v>
          </cell>
          <cell r="O56">
            <v>726.86126708984398</v>
          </cell>
          <cell r="Q56">
            <v>5.2670288085939774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tatology.org/the-normal-distribution/" TargetMode="External"/><Relationship Id="rId1" Type="http://schemas.openxmlformats.org/officeDocument/2006/relationships/hyperlink" Target="https://www.google.com/url?sa=i&amp;url=https%3A%2F%2Freal-statistics.com%2Fstatistics-tables%2Fwilcoxon-signed-ranks-table%2F&amp;psig=AOvVaw1hxLbybLQIgbKL30A5G0zN&amp;ust=1702570428332000&amp;source=images&amp;cd=vfe&amp;opi=89978449&amp;ved=0CBIQjRxqFwoTCLCylqTnjIMD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68D2-BCCE-C54B-998B-A3F9C5412ADC}">
  <sheetPr>
    <pageSetUpPr fitToPage="1"/>
  </sheetPr>
  <dimension ref="A1:CW163"/>
  <sheetViews>
    <sheetView tabSelected="1" topLeftCell="A16" zoomScale="57" workbookViewId="0">
      <selection activeCell="O41" sqref="O41:O58"/>
    </sheetView>
  </sheetViews>
  <sheetFormatPr baseColWidth="10" defaultRowHeight="16" x14ac:dyDescent="0.2"/>
  <cols>
    <col min="2" max="2" width="23.6640625" bestFit="1" customWidth="1"/>
    <col min="3" max="3" width="12.1640625" bestFit="1" customWidth="1"/>
    <col min="9" max="9" width="12.33203125" bestFit="1" customWidth="1"/>
    <col min="15" max="15" width="12.33203125" bestFit="1" customWidth="1"/>
    <col min="18" max="18" width="12.5" bestFit="1" customWidth="1"/>
    <col min="20" max="20" width="13" customWidth="1"/>
    <col min="24" max="24" width="13" bestFit="1" customWidth="1"/>
    <col min="28" max="28" width="12.6640625" bestFit="1" customWidth="1"/>
    <col min="38" max="38" width="13.1640625" bestFit="1" customWidth="1"/>
    <col min="41" max="41" width="13.83203125" bestFit="1" customWidth="1"/>
  </cols>
  <sheetData>
    <row r="1" spans="1:101" x14ac:dyDescent="0.2">
      <c r="D1">
        <v>735.61370849609398</v>
      </c>
      <c r="E1">
        <v>730.35919189453102</v>
      </c>
      <c r="F1">
        <v>730.35919189453102</v>
      </c>
      <c r="G1">
        <v>725.10467529296898</v>
      </c>
      <c r="H1">
        <v>725.10467529296898</v>
      </c>
      <c r="I1">
        <v>725.10467529296898</v>
      </c>
      <c r="J1">
        <v>725.10467529296898</v>
      </c>
      <c r="K1">
        <v>725.10467529296898</v>
      </c>
      <c r="L1">
        <v>730.35919189453102</v>
      </c>
      <c r="M1">
        <v>725.10467529296898</v>
      </c>
      <c r="N1">
        <v>725.10467529296898</v>
      </c>
      <c r="O1">
        <v>730.35919189453102</v>
      </c>
      <c r="P1">
        <v>730.35919189453102</v>
      </c>
      <c r="Q1">
        <v>725.10467529296898</v>
      </c>
      <c r="R1">
        <v>730.35919189453102</v>
      </c>
      <c r="S1">
        <v>725.10467529296898</v>
      </c>
      <c r="T1">
        <v>725.10467529296898</v>
      </c>
      <c r="U1">
        <v>725.10467529296898</v>
      </c>
      <c r="V1">
        <v>725.10467529296898</v>
      </c>
      <c r="W1">
        <v>725.10467529296898</v>
      </c>
      <c r="X1">
        <v>725.10467529296898</v>
      </c>
      <c r="Y1">
        <v>719.85046386718795</v>
      </c>
      <c r="Z1">
        <v>725.10467529296898</v>
      </c>
      <c r="AA1">
        <v>725.10467529296898</v>
      </c>
      <c r="AB1">
        <v>730.35919189453102</v>
      </c>
      <c r="AC1">
        <v>719.85046386718795</v>
      </c>
      <c r="AD1">
        <v>725.10467529296898</v>
      </c>
      <c r="AE1">
        <v>725.10467529296898</v>
      </c>
      <c r="AF1">
        <v>719.85046386718795</v>
      </c>
      <c r="AG1">
        <v>719.85046386718795</v>
      </c>
      <c r="AH1">
        <v>725.10467529296898</v>
      </c>
      <c r="AI1">
        <v>719.85046386718795</v>
      </c>
      <c r="AJ1">
        <v>719.85046386718795</v>
      </c>
      <c r="AL1">
        <v>719.85046386718795</v>
      </c>
      <c r="AM1">
        <v>725.10467529296898</v>
      </c>
      <c r="AN1">
        <v>719.85046386718795</v>
      </c>
      <c r="AO1">
        <v>26.27197265625</v>
      </c>
      <c r="AP1">
        <v>719.85046386718795</v>
      </c>
      <c r="AQ1">
        <v>26.27197265625</v>
      </c>
      <c r="AR1">
        <v>714.595947265625</v>
      </c>
      <c r="AS1">
        <v>31.5261840820313</v>
      </c>
      <c r="AT1">
        <v>693.57849121093795</v>
      </c>
      <c r="AU1">
        <v>530.69244384765602</v>
      </c>
      <c r="AV1">
        <v>693.57849121093795</v>
      </c>
      <c r="AW1">
        <v>698.83270263671898</v>
      </c>
      <c r="AX1">
        <v>693.57849121093795</v>
      </c>
      <c r="AY1">
        <v>698.83270263671898</v>
      </c>
      <c r="AZ1">
        <v>693.57849121093795</v>
      </c>
      <c r="BA1">
        <v>704.08721923828102</v>
      </c>
      <c r="BB1">
        <v>698.83270263671898</v>
      </c>
      <c r="BC1">
        <v>698.83270263671898</v>
      </c>
      <c r="BD1">
        <v>704.08721923828102</v>
      </c>
      <c r="BE1">
        <v>693.57849121093795</v>
      </c>
      <c r="BF1">
        <v>693.57849121093795</v>
      </c>
      <c r="BG1">
        <v>693.57849121093795</v>
      </c>
      <c r="BH1">
        <v>693.57849121093795</v>
      </c>
      <c r="BI1">
        <v>698.83270263671898</v>
      </c>
      <c r="BJ1">
        <v>693.57849121093795</v>
      </c>
      <c r="BK1">
        <v>698.83270263671898</v>
      </c>
      <c r="BL1">
        <v>698.83270263671898</v>
      </c>
      <c r="BM1">
        <v>704.08721923828102</v>
      </c>
      <c r="BN1">
        <v>698.83270263671898</v>
      </c>
      <c r="BO1">
        <v>698.83270263671898</v>
      </c>
      <c r="BP1">
        <v>704.08721923828102</v>
      </c>
      <c r="BQ1">
        <v>693.57849121093795</v>
      </c>
      <c r="BR1">
        <v>693.57849121093795</v>
      </c>
      <c r="BS1">
        <v>693.57849121093795</v>
      </c>
      <c r="BT1">
        <v>693.57849121093795</v>
      </c>
      <c r="BU1">
        <v>698.83270263671898</v>
      </c>
      <c r="BV1">
        <v>698.83270263671898</v>
      </c>
      <c r="BW1">
        <v>698.83270263671898</v>
      </c>
      <c r="BX1">
        <v>693.57849121093795</v>
      </c>
      <c r="BY1">
        <v>698.83270263671898</v>
      </c>
      <c r="BZ1">
        <v>704.08721923828102</v>
      </c>
      <c r="CA1">
        <v>704.08721923828102</v>
      </c>
      <c r="CB1">
        <v>704.08721923828102</v>
      </c>
      <c r="CC1">
        <v>698.83270263671898</v>
      </c>
      <c r="CD1">
        <v>698.83270263671898</v>
      </c>
      <c r="CE1">
        <v>693.57849121093795</v>
      </c>
      <c r="CF1">
        <v>693.57849121093795</v>
      </c>
    </row>
    <row r="2" spans="1:101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  <c r="BR2">
        <v>66</v>
      </c>
      <c r="BS2">
        <v>67</v>
      </c>
      <c r="BT2">
        <v>68</v>
      </c>
      <c r="BU2">
        <v>69</v>
      </c>
      <c r="BV2">
        <v>70</v>
      </c>
      <c r="BW2">
        <v>71</v>
      </c>
      <c r="BX2">
        <v>72</v>
      </c>
      <c r="BY2">
        <v>73</v>
      </c>
      <c r="BZ2">
        <v>74</v>
      </c>
      <c r="CA2">
        <v>75</v>
      </c>
      <c r="CB2">
        <v>76</v>
      </c>
      <c r="CC2">
        <v>77</v>
      </c>
      <c r="CD2">
        <v>78</v>
      </c>
      <c r="CE2">
        <v>79</v>
      </c>
      <c r="CF2">
        <v>80</v>
      </c>
    </row>
    <row r="3" spans="1:101" x14ac:dyDescent="0.2">
      <c r="A3" t="s">
        <v>69</v>
      </c>
      <c r="D3" t="s">
        <v>0</v>
      </c>
      <c r="E3" t="s">
        <v>1</v>
      </c>
    </row>
    <row r="4" spans="1:101" x14ac:dyDescent="0.2">
      <c r="D4" t="s">
        <v>2</v>
      </c>
      <c r="E4" t="s">
        <v>2</v>
      </c>
    </row>
    <row r="5" spans="1:101" x14ac:dyDescent="0.2">
      <c r="D5">
        <v>1</v>
      </c>
      <c r="E5">
        <v>1</v>
      </c>
      <c r="CW5" t="s">
        <v>4</v>
      </c>
    </row>
    <row r="6" spans="1:101" x14ac:dyDescent="0.2">
      <c r="A6" t="s">
        <v>5</v>
      </c>
      <c r="B6" s="10" t="s">
        <v>41</v>
      </c>
      <c r="C6" t="s">
        <v>6</v>
      </c>
      <c r="D6">
        <v>735.61370849609398</v>
      </c>
      <c r="E6">
        <v>730.35919189453102</v>
      </c>
      <c r="F6">
        <v>730.35919189453102</v>
      </c>
      <c r="G6">
        <v>725.10467529296898</v>
      </c>
      <c r="H6">
        <v>725.10467529296898</v>
      </c>
      <c r="I6">
        <v>725.10467529296898</v>
      </c>
      <c r="J6">
        <v>725.10467529296898</v>
      </c>
      <c r="K6">
        <v>725.10467529296898</v>
      </c>
      <c r="L6">
        <v>730.35919189453102</v>
      </c>
      <c r="M6">
        <v>725.10467529296898</v>
      </c>
      <c r="N6">
        <v>725.10467529296898</v>
      </c>
      <c r="O6">
        <v>730.35919189453102</v>
      </c>
      <c r="AB6">
        <v>730.35919189453102</v>
      </c>
      <c r="AC6">
        <v>725.10467529296898</v>
      </c>
      <c r="AD6">
        <v>730.35919189453102</v>
      </c>
      <c r="AE6">
        <v>725.10467529296898</v>
      </c>
      <c r="AF6">
        <v>725.10467529296898</v>
      </c>
      <c r="AG6">
        <v>725.10467529296898</v>
      </c>
      <c r="AH6">
        <v>725.10467529296898</v>
      </c>
      <c r="AI6">
        <v>725.10467529296898</v>
      </c>
      <c r="AJ6">
        <v>725.10467529296898</v>
      </c>
      <c r="AL6">
        <v>719.85046386718795</v>
      </c>
      <c r="AM6">
        <v>725.10467529296898</v>
      </c>
      <c r="AN6">
        <v>725.10467529296898</v>
      </c>
      <c r="BA6">
        <v>730.35919189453102</v>
      </c>
      <c r="BB6">
        <v>719.85046386718795</v>
      </c>
      <c r="BC6">
        <v>725.10467529296898</v>
      </c>
      <c r="BD6">
        <v>725.10467529296898</v>
      </c>
      <c r="BE6">
        <v>719.85046386718795</v>
      </c>
      <c r="BF6">
        <v>719.85046386718795</v>
      </c>
      <c r="BG6">
        <v>725.10467529296898</v>
      </c>
      <c r="BH6">
        <v>719.85046386718795</v>
      </c>
      <c r="BI6">
        <v>719.85046386718795</v>
      </c>
      <c r="BJ6">
        <v>719.85046386718795</v>
      </c>
      <c r="BK6">
        <v>725.10467529296898</v>
      </c>
      <c r="BL6">
        <v>719.85046386718795</v>
      </c>
      <c r="BY6">
        <v>26.27197265625</v>
      </c>
      <c r="BZ6">
        <v>719.85046386718795</v>
      </c>
      <c r="CA6">
        <v>26.27197265625</v>
      </c>
      <c r="CB6">
        <v>714.595947265625</v>
      </c>
    </row>
    <row r="7" spans="1:101" x14ac:dyDescent="0.2">
      <c r="C7" t="s">
        <v>7</v>
      </c>
      <c r="D7">
        <f>D6-E6</f>
        <v>5.2545166015629547</v>
      </c>
      <c r="F7">
        <f>F6-G6</f>
        <v>5.2545166015620453</v>
      </c>
      <c r="H7">
        <f>H6-I6</f>
        <v>0</v>
      </c>
      <c r="J7">
        <f>J6-K6</f>
        <v>0</v>
      </c>
      <c r="L7">
        <f>L6-M6</f>
        <v>5.2545166015620453</v>
      </c>
      <c r="N7">
        <f>N6-O6</f>
        <v>-5.2545166015620453</v>
      </c>
      <c r="P7">
        <f t="shared" ref="P7" si="0">P6-Q6</f>
        <v>0</v>
      </c>
      <c r="R7">
        <f t="shared" ref="R7" si="1">R6-S6</f>
        <v>0</v>
      </c>
      <c r="T7">
        <f t="shared" ref="T7" si="2">T6-U6</f>
        <v>0</v>
      </c>
      <c r="V7">
        <f t="shared" ref="V7" si="3">V6-W6</f>
        <v>0</v>
      </c>
      <c r="X7">
        <f t="shared" ref="X7" si="4">X6-Y6</f>
        <v>0</v>
      </c>
      <c r="Z7">
        <f t="shared" ref="Z7" si="5">Z6-AA6</f>
        <v>0</v>
      </c>
      <c r="AB7">
        <f t="shared" ref="AB7" si="6">AB6-AC6</f>
        <v>5.2545166015620453</v>
      </c>
      <c r="AD7">
        <f>AD6-AE6</f>
        <v>5.2545166015620453</v>
      </c>
      <c r="AF7">
        <f>AF6-AG6</f>
        <v>0</v>
      </c>
      <c r="AH7">
        <f t="shared" ref="AH7" si="7">AH6-AI6</f>
        <v>0</v>
      </c>
      <c r="AJ7">
        <f t="shared" ref="AJ7" si="8">AJ6-AL6</f>
        <v>5.2542114257810226</v>
      </c>
      <c r="AM7">
        <f>AM6-AN6</f>
        <v>0</v>
      </c>
      <c r="AO7">
        <f t="shared" ref="AO7" si="9">AO6-AP6</f>
        <v>0</v>
      </c>
      <c r="AQ7">
        <f t="shared" ref="AQ7" si="10">AQ6-AR6</f>
        <v>0</v>
      </c>
      <c r="AS7">
        <f t="shared" ref="AS7" si="11">AS6-AT6</f>
        <v>0</v>
      </c>
      <c r="AU7">
        <f t="shared" ref="AU7" si="12">AU6-AV6</f>
        <v>0</v>
      </c>
      <c r="AW7">
        <f>AW6-AX6</f>
        <v>0</v>
      </c>
      <c r="AY7">
        <f>AY6-AZ6</f>
        <v>0</v>
      </c>
      <c r="BA7">
        <f>BA6-BB6</f>
        <v>10.508728027343068</v>
      </c>
      <c r="BC7">
        <f>BC6-BD6</f>
        <v>0</v>
      </c>
      <c r="BE7">
        <f>BE6-BF6</f>
        <v>0</v>
      </c>
      <c r="BG7">
        <f>BG6-BH6</f>
        <v>5.2542114257810226</v>
      </c>
      <c r="BI7">
        <f t="shared" ref="BI7" si="13">BI6-BJ6</f>
        <v>0</v>
      </c>
      <c r="BK7">
        <f t="shared" ref="BK7" si="14">BK6-BL6</f>
        <v>5.2542114257810226</v>
      </c>
      <c r="BM7">
        <f t="shared" ref="BM7" si="15">BM6-BN6</f>
        <v>0</v>
      </c>
      <c r="BO7">
        <f t="shared" ref="BO7" si="16">BO6-BP6</f>
        <v>0</v>
      </c>
      <c r="BQ7">
        <f t="shared" ref="BQ7" si="17">BQ6-BR6</f>
        <v>0</v>
      </c>
      <c r="BS7">
        <f t="shared" ref="BS7" si="18">BS6-BT6</f>
        <v>0</v>
      </c>
      <c r="BU7">
        <f t="shared" ref="BU7" si="19">BU6-BV6</f>
        <v>0</v>
      </c>
      <c r="BW7">
        <f t="shared" ref="BW7" si="20">BW6-BX6</f>
        <v>0</v>
      </c>
      <c r="BY7" s="11">
        <f t="shared" ref="BY7" si="21">BY6-BZ6</f>
        <v>-693.57849121093795</v>
      </c>
      <c r="BZ7" s="11"/>
      <c r="CA7" s="11">
        <f>CA6-CB6</f>
        <v>-688.323974609375</v>
      </c>
      <c r="CB7" s="11"/>
      <c r="CC7" s="11">
        <f>CC6-CD6</f>
        <v>0</v>
      </c>
      <c r="CD7" s="11"/>
      <c r="CE7" s="11">
        <f>CE6-CF6</f>
        <v>0</v>
      </c>
      <c r="CF7" s="11"/>
    </row>
    <row r="8" spans="1:101" x14ac:dyDescent="0.2">
      <c r="D8" t="s">
        <v>3</v>
      </c>
      <c r="F8" t="s">
        <v>11</v>
      </c>
      <c r="H8" t="s">
        <v>12</v>
      </c>
      <c r="J8" t="s">
        <v>13</v>
      </c>
      <c r="L8" t="s">
        <v>14</v>
      </c>
      <c r="N8" t="s">
        <v>15</v>
      </c>
      <c r="P8" t="s">
        <v>16</v>
      </c>
      <c r="R8" t="s">
        <v>17</v>
      </c>
      <c r="T8" t="s">
        <v>19</v>
      </c>
      <c r="V8" t="s">
        <v>18</v>
      </c>
      <c r="X8" t="s">
        <v>20</v>
      </c>
      <c r="Z8" t="s">
        <v>21</v>
      </c>
      <c r="AB8" t="s">
        <v>22</v>
      </c>
      <c r="AD8" t="s">
        <v>23</v>
      </c>
      <c r="AF8" t="s">
        <v>24</v>
      </c>
      <c r="AH8" t="s">
        <v>25</v>
      </c>
      <c r="AJ8">
        <v>5</v>
      </c>
      <c r="AM8">
        <v>6</v>
      </c>
      <c r="AO8">
        <v>7</v>
      </c>
      <c r="AQ8">
        <v>8</v>
      </c>
      <c r="AS8">
        <v>9</v>
      </c>
      <c r="AU8">
        <v>10</v>
      </c>
      <c r="AW8">
        <v>11</v>
      </c>
      <c r="AY8" t="s">
        <v>26</v>
      </c>
      <c r="BA8" t="s">
        <v>27</v>
      </c>
      <c r="BC8">
        <v>2</v>
      </c>
      <c r="BE8">
        <v>3</v>
      </c>
      <c r="BG8">
        <v>4</v>
      </c>
      <c r="BI8">
        <v>5</v>
      </c>
      <c r="BK8">
        <v>6</v>
      </c>
      <c r="BM8">
        <v>7</v>
      </c>
      <c r="BO8">
        <v>8</v>
      </c>
      <c r="BQ8">
        <v>9</v>
      </c>
      <c r="BS8">
        <v>10</v>
      </c>
      <c r="BU8">
        <v>11</v>
      </c>
      <c r="BW8">
        <v>12</v>
      </c>
      <c r="BY8" s="11" t="s">
        <v>30</v>
      </c>
      <c r="BZ8" s="11"/>
      <c r="CA8" s="11" t="s">
        <v>31</v>
      </c>
      <c r="CB8" s="11"/>
      <c r="CC8" s="11" t="s">
        <v>32</v>
      </c>
      <c r="CD8" s="11"/>
      <c r="CE8" s="11" t="s">
        <v>33</v>
      </c>
      <c r="CF8" s="11"/>
    </row>
    <row r="10" spans="1:101" x14ac:dyDescent="0.2">
      <c r="B10" s="10" t="s">
        <v>42</v>
      </c>
      <c r="C10" t="s">
        <v>6</v>
      </c>
      <c r="D10">
        <v>31.5261840820313</v>
      </c>
      <c r="E10">
        <v>693.57849121093795</v>
      </c>
      <c r="F10">
        <v>530.69244384765602</v>
      </c>
      <c r="G10">
        <v>693.57849121093795</v>
      </c>
      <c r="L10">
        <v>698.83270263671898</v>
      </c>
      <c r="M10">
        <v>693.57849121093795</v>
      </c>
      <c r="N10">
        <v>698.83270263671898</v>
      </c>
      <c r="O10">
        <v>693.57849121093795</v>
      </c>
      <c r="P10">
        <v>704.08721923828102</v>
      </c>
      <c r="Q10">
        <v>698.83270263671898</v>
      </c>
      <c r="R10">
        <v>698.83270263671898</v>
      </c>
      <c r="S10">
        <v>704.08721923828102</v>
      </c>
      <c r="T10">
        <v>693.57849121093795</v>
      </c>
      <c r="U10">
        <v>693.57849121093795</v>
      </c>
      <c r="V10">
        <v>693.57849121093795</v>
      </c>
      <c r="W10">
        <v>693.57849121093795</v>
      </c>
      <c r="AJ10">
        <v>698.83270263671898</v>
      </c>
      <c r="AL10">
        <v>693.57849121093795</v>
      </c>
      <c r="AM10">
        <v>698.83270263671898</v>
      </c>
      <c r="AN10">
        <v>698.83270263671898</v>
      </c>
      <c r="AO10">
        <v>704.08721923828102</v>
      </c>
      <c r="AP10">
        <v>698.83270263671898</v>
      </c>
      <c r="AQ10">
        <v>698.83270263671898</v>
      </c>
      <c r="AR10">
        <v>704.08721923828102</v>
      </c>
      <c r="AS10">
        <v>693.57849121093795</v>
      </c>
      <c r="AT10">
        <v>693.57849121093795</v>
      </c>
      <c r="AU10">
        <v>693.57849121093795</v>
      </c>
      <c r="AV10">
        <v>693.57849121093795</v>
      </c>
      <c r="BI10">
        <v>698.83270263671898</v>
      </c>
      <c r="BJ10">
        <v>698.83270263671898</v>
      </c>
      <c r="BK10">
        <v>698.83270263671898</v>
      </c>
      <c r="BL10">
        <v>693.57849121093795</v>
      </c>
      <c r="BM10">
        <v>698.83270263671898</v>
      </c>
      <c r="BN10">
        <v>704.08721923828102</v>
      </c>
      <c r="BO10">
        <v>704.08721923828102</v>
      </c>
      <c r="BP10">
        <v>704.08721923828102</v>
      </c>
      <c r="BQ10">
        <v>698.83270263671898</v>
      </c>
      <c r="BR10">
        <v>698.83270263671898</v>
      </c>
      <c r="BS10">
        <v>693.57849121093795</v>
      </c>
      <c r="BT10">
        <v>693.57849121093795</v>
      </c>
    </row>
    <row r="11" spans="1:101" x14ac:dyDescent="0.2">
      <c r="C11" t="s">
        <v>7</v>
      </c>
      <c r="D11" s="11">
        <f>D10-E10</f>
        <v>-662.0523071289067</v>
      </c>
      <c r="E11" s="11"/>
      <c r="F11" s="11">
        <f>F10-G10</f>
        <v>-162.88604736328193</v>
      </c>
      <c r="G11" s="11"/>
      <c r="H11" s="11">
        <f>H10-I10</f>
        <v>0</v>
      </c>
      <c r="I11" s="11"/>
      <c r="J11" s="11">
        <f>J10-K10</f>
        <v>0</v>
      </c>
      <c r="K11" s="11"/>
      <c r="L11">
        <f t="shared" ref="L11" si="22">L10-M10</f>
        <v>5.2542114257810226</v>
      </c>
      <c r="N11">
        <f t="shared" ref="N11" si="23">N10-O10</f>
        <v>5.2542114257810226</v>
      </c>
      <c r="P11">
        <f t="shared" ref="P11" si="24">P10-Q10</f>
        <v>5.2545166015620453</v>
      </c>
      <c r="R11">
        <f t="shared" ref="R11" si="25">R10-S10</f>
        <v>-5.2545166015620453</v>
      </c>
      <c r="T11">
        <f t="shared" ref="T11" si="26">T10-U10</f>
        <v>0</v>
      </c>
      <c r="V11">
        <f t="shared" ref="V11" si="27">V10-W10</f>
        <v>0</v>
      </c>
      <c r="X11">
        <f t="shared" ref="X11" si="28">X10-Y10</f>
        <v>0</v>
      </c>
      <c r="Z11">
        <f t="shared" ref="Z11" si="29">Z10-AA10</f>
        <v>0</v>
      </c>
      <c r="AB11">
        <f t="shared" ref="AB11" si="30">AB10-AC10</f>
        <v>0</v>
      </c>
      <c r="AD11">
        <f>AD10-AE10</f>
        <v>0</v>
      </c>
      <c r="AF11">
        <f>AF10-AG10</f>
        <v>0</v>
      </c>
      <c r="AH11">
        <f t="shared" ref="AH11" si="31">AH10-AI10</f>
        <v>0</v>
      </c>
      <c r="AJ11">
        <f t="shared" ref="AJ11" si="32">AJ10-AL10</f>
        <v>5.2542114257810226</v>
      </c>
      <c r="AM11">
        <f>AM10-AN10</f>
        <v>0</v>
      </c>
      <c r="AO11">
        <f t="shared" ref="AO11" si="33">AO10-AP10</f>
        <v>5.2545166015620453</v>
      </c>
      <c r="AQ11">
        <f t="shared" ref="AQ11" si="34">AQ10-AR10</f>
        <v>-5.2545166015620453</v>
      </c>
      <c r="AS11">
        <f t="shared" ref="AS11" si="35">AS10-AT10</f>
        <v>0</v>
      </c>
      <c r="AU11">
        <f t="shared" ref="AU11" si="36">AU10-AV10</f>
        <v>0</v>
      </c>
      <c r="AW11">
        <f>AW10-AX10</f>
        <v>0</v>
      </c>
      <c r="AY11">
        <f>AY10-AZ10</f>
        <v>0</v>
      </c>
      <c r="BA11">
        <f>BA10-BB10</f>
        <v>0</v>
      </c>
      <c r="BC11">
        <f>BC10-BD10</f>
        <v>0</v>
      </c>
      <c r="BE11">
        <f>BE10-BF10</f>
        <v>0</v>
      </c>
      <c r="BG11">
        <f>BG10-BH10</f>
        <v>0</v>
      </c>
      <c r="BI11">
        <f t="shared" ref="BI11" si="37">BI10-BJ10</f>
        <v>0</v>
      </c>
      <c r="BK11">
        <f t="shared" ref="BK11" si="38">BK10-BL10</f>
        <v>5.2542114257810226</v>
      </c>
      <c r="BM11">
        <f t="shared" ref="BM11" si="39">BM10-BN10</f>
        <v>-5.2545166015620453</v>
      </c>
      <c r="BO11">
        <f t="shared" ref="BO11" si="40">BO10-BP10</f>
        <v>0</v>
      </c>
      <c r="BQ11">
        <f t="shared" ref="BQ11" si="41">BQ10-BR10</f>
        <v>0</v>
      </c>
      <c r="BS11">
        <f t="shared" ref="BS11" si="42">BS10-BT10</f>
        <v>0</v>
      </c>
      <c r="BU11">
        <f t="shared" ref="BU11" si="43">BU10-BV10</f>
        <v>0</v>
      </c>
      <c r="BW11">
        <f t="shared" ref="BW11" si="44">BW10-BX10</f>
        <v>0</v>
      </c>
      <c r="BY11">
        <f t="shared" ref="BY11" si="45">BY10-BZ10</f>
        <v>0</v>
      </c>
      <c r="CA11">
        <f>CA10-CB10</f>
        <v>0</v>
      </c>
      <c r="CC11">
        <f>CC10-CD10</f>
        <v>0</v>
      </c>
      <c r="CE11">
        <f>CE10-CF10</f>
        <v>0</v>
      </c>
    </row>
    <row r="12" spans="1:101" x14ac:dyDescent="0.2">
      <c r="D12" s="11" t="s">
        <v>34</v>
      </c>
      <c r="E12" s="11"/>
      <c r="F12" s="11" t="s">
        <v>35</v>
      </c>
      <c r="G12" s="11"/>
      <c r="H12" s="11" t="s">
        <v>36</v>
      </c>
      <c r="I12" s="11"/>
      <c r="J12" s="11" t="s">
        <v>37</v>
      </c>
      <c r="K12" s="11"/>
      <c r="L12" t="s">
        <v>38</v>
      </c>
      <c r="N12">
        <v>2</v>
      </c>
      <c r="P12">
        <v>3</v>
      </c>
      <c r="R12">
        <v>4</v>
      </c>
      <c r="T12">
        <v>5</v>
      </c>
      <c r="V12">
        <v>6</v>
      </c>
      <c r="X12">
        <v>7</v>
      </c>
      <c r="Z12">
        <v>8</v>
      </c>
      <c r="AB12">
        <v>9</v>
      </c>
      <c r="AD12">
        <v>10</v>
      </c>
      <c r="AF12">
        <v>11</v>
      </c>
      <c r="AH12">
        <v>12</v>
      </c>
      <c r="AJ12" t="s">
        <v>39</v>
      </c>
      <c r="AM12">
        <v>2</v>
      </c>
      <c r="AO12">
        <v>3</v>
      </c>
      <c r="AQ12">
        <v>4</v>
      </c>
      <c r="AS12">
        <v>5</v>
      </c>
      <c r="AU12">
        <v>6</v>
      </c>
      <c r="AW12">
        <v>7</v>
      </c>
      <c r="AY12">
        <v>8</v>
      </c>
      <c r="BA12">
        <v>9</v>
      </c>
      <c r="BC12">
        <v>10</v>
      </c>
      <c r="BE12">
        <v>11</v>
      </c>
      <c r="BG12">
        <v>12</v>
      </c>
      <c r="BI12" t="s">
        <v>40</v>
      </c>
      <c r="BK12">
        <v>2</v>
      </c>
      <c r="BM12">
        <v>3</v>
      </c>
      <c r="BO12">
        <v>4</v>
      </c>
      <c r="BQ12">
        <v>5</v>
      </c>
      <c r="BS12">
        <v>6</v>
      </c>
      <c r="BU12">
        <v>7</v>
      </c>
      <c r="BW12">
        <v>8</v>
      </c>
      <c r="BY12">
        <v>9</v>
      </c>
      <c r="CA12">
        <v>10</v>
      </c>
      <c r="CC12">
        <v>11</v>
      </c>
      <c r="CE12">
        <v>12</v>
      </c>
    </row>
    <row r="14" spans="1:101" ht="17" thickBot="1" x14ac:dyDescent="0.25">
      <c r="C14" t="s">
        <v>49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</row>
    <row r="15" spans="1:101" x14ac:dyDescent="0.2">
      <c r="C15" s="3" t="s">
        <v>2</v>
      </c>
      <c r="D15" s="14">
        <f>D7</f>
        <v>5.2545166015629547</v>
      </c>
      <c r="E15" s="15">
        <f>F7</f>
        <v>5.2545166015620453</v>
      </c>
      <c r="F15" s="15">
        <f>H7</f>
        <v>0</v>
      </c>
      <c r="G15" s="15">
        <f>J7</f>
        <v>0</v>
      </c>
      <c r="H15" s="15">
        <f>L7</f>
        <v>5.2545166015620453</v>
      </c>
      <c r="I15" s="16">
        <f>N7</f>
        <v>-5.2545166015620453</v>
      </c>
      <c r="J15" s="14">
        <f>P7</f>
        <v>0</v>
      </c>
      <c r="K15" s="15">
        <f>R7</f>
        <v>0</v>
      </c>
      <c r="L15" s="15">
        <f>T7</f>
        <v>0</v>
      </c>
      <c r="M15" s="15">
        <f>V7</f>
        <v>0</v>
      </c>
      <c r="N15" s="15">
        <f>X7</f>
        <v>0</v>
      </c>
      <c r="O15" s="16">
        <f>Z7</f>
        <v>0</v>
      </c>
      <c r="P15" s="2"/>
      <c r="Q15" s="2"/>
      <c r="R15" s="2"/>
      <c r="S15" s="2"/>
      <c r="T15" s="2"/>
      <c r="U15" s="2"/>
      <c r="V15" s="2"/>
      <c r="W15" s="2"/>
      <c r="X15" s="2"/>
    </row>
    <row r="16" spans="1:101" x14ac:dyDescent="0.2">
      <c r="C16" s="3" t="s">
        <v>8</v>
      </c>
      <c r="D16" s="17">
        <f>AB7</f>
        <v>5.2545166015620453</v>
      </c>
      <c r="E16" s="4">
        <f>AD7</f>
        <v>5.2545166015620453</v>
      </c>
      <c r="F16" s="4">
        <f>AF7</f>
        <v>0</v>
      </c>
      <c r="G16" s="4">
        <f>AH7</f>
        <v>0</v>
      </c>
      <c r="H16" s="4">
        <f>AJ7</f>
        <v>5.2542114257810226</v>
      </c>
      <c r="I16" s="18">
        <f>AM7</f>
        <v>0</v>
      </c>
      <c r="J16" s="17">
        <f>AO7</f>
        <v>0</v>
      </c>
      <c r="K16" s="4">
        <f>AQ7</f>
        <v>0</v>
      </c>
      <c r="L16" s="4">
        <f>AS7</f>
        <v>0</v>
      </c>
      <c r="M16" s="4">
        <f>AU7</f>
        <v>0</v>
      </c>
      <c r="N16" s="4">
        <f>AW7</f>
        <v>0</v>
      </c>
      <c r="O16" s="18">
        <f>AY7</f>
        <v>0</v>
      </c>
    </row>
    <row r="17" spans="3:15" ht="17" thickBot="1" x14ac:dyDescent="0.25">
      <c r="C17" s="3" t="s">
        <v>9</v>
      </c>
      <c r="D17" s="19">
        <f>BA7</f>
        <v>10.508728027343068</v>
      </c>
      <c r="E17" s="20">
        <f>BC7</f>
        <v>0</v>
      </c>
      <c r="F17" s="20">
        <f>BE7</f>
        <v>0</v>
      </c>
      <c r="G17" s="20">
        <f>BG7</f>
        <v>5.2542114257810226</v>
      </c>
      <c r="H17" s="20">
        <f>BI7</f>
        <v>0</v>
      </c>
      <c r="I17" s="21">
        <f>BK7</f>
        <v>5.2542114257810226</v>
      </c>
      <c r="J17" s="19">
        <f>BM7</f>
        <v>0</v>
      </c>
      <c r="K17" s="20">
        <f>BO7</f>
        <v>0</v>
      </c>
      <c r="L17" s="20">
        <f>BQ7</f>
        <v>0</v>
      </c>
      <c r="M17" s="20">
        <f>BS7</f>
        <v>0</v>
      </c>
      <c r="N17" s="20">
        <f>BU7</f>
        <v>0</v>
      </c>
      <c r="O17" s="21">
        <f>BW7</f>
        <v>0</v>
      </c>
    </row>
    <row r="18" spans="3:15" x14ac:dyDescent="0.2">
      <c r="C18" s="3" t="s">
        <v>10</v>
      </c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</row>
    <row r="19" spans="3:15" ht="17" thickBot="1" x14ac:dyDescent="0.25">
      <c r="C19" s="3" t="s">
        <v>43</v>
      </c>
      <c r="D19" s="22"/>
      <c r="E19" s="22"/>
      <c r="F19" s="22"/>
      <c r="G19" s="23"/>
      <c r="H19" s="22"/>
      <c r="I19" s="22"/>
      <c r="J19" s="22"/>
      <c r="K19" s="22"/>
      <c r="L19" s="22"/>
      <c r="M19" s="22"/>
      <c r="N19" s="22"/>
      <c r="O19" s="22"/>
    </row>
    <row r="20" spans="3:15" x14ac:dyDescent="0.2">
      <c r="C20" s="3" t="s">
        <v>44</v>
      </c>
      <c r="D20" s="14">
        <f>L11</f>
        <v>5.2542114257810226</v>
      </c>
      <c r="E20" s="15">
        <f>N11</f>
        <v>5.2542114257810226</v>
      </c>
      <c r="F20" s="15">
        <f>P11</f>
        <v>5.2545166015620453</v>
      </c>
      <c r="G20" s="24">
        <f>R11</f>
        <v>-5.2545166015620453</v>
      </c>
      <c r="H20" s="15">
        <f>T11</f>
        <v>0</v>
      </c>
      <c r="I20" s="16">
        <f>V11</f>
        <v>0</v>
      </c>
      <c r="J20" s="14">
        <f>X11</f>
        <v>0</v>
      </c>
      <c r="K20" s="15">
        <f>Z11</f>
        <v>0</v>
      </c>
      <c r="L20" s="15">
        <f>AB11</f>
        <v>0</v>
      </c>
      <c r="M20" s="15">
        <f>AD11</f>
        <v>0</v>
      </c>
      <c r="N20" s="15">
        <f>AF11</f>
        <v>0</v>
      </c>
      <c r="O20" s="16">
        <f>AH11</f>
        <v>0</v>
      </c>
    </row>
    <row r="21" spans="3:15" x14ac:dyDescent="0.2">
      <c r="C21" s="3" t="s">
        <v>45</v>
      </c>
      <c r="D21" s="17">
        <f>AJ11</f>
        <v>5.2542114257810226</v>
      </c>
      <c r="E21" s="4">
        <f>AM11</f>
        <v>0</v>
      </c>
      <c r="F21" s="4">
        <f>AO11</f>
        <v>5.2545166015620453</v>
      </c>
      <c r="G21" s="5">
        <f>AQ11</f>
        <v>-5.2545166015620453</v>
      </c>
      <c r="H21" s="4">
        <f>AS11</f>
        <v>0</v>
      </c>
      <c r="I21" s="18">
        <f>AU11</f>
        <v>0</v>
      </c>
      <c r="J21" s="17">
        <f>AW11</f>
        <v>0</v>
      </c>
      <c r="K21" s="4">
        <f>AY11</f>
        <v>0</v>
      </c>
      <c r="L21" s="4">
        <f>BA11</f>
        <v>0</v>
      </c>
      <c r="M21" s="4">
        <f>BC11</f>
        <v>0</v>
      </c>
      <c r="N21" s="4">
        <f>BE11</f>
        <v>0</v>
      </c>
      <c r="O21" s="18">
        <f>BG11</f>
        <v>0</v>
      </c>
    </row>
    <row r="22" spans="3:15" ht="17" thickBot="1" x14ac:dyDescent="0.25">
      <c r="C22" s="3" t="s">
        <v>46</v>
      </c>
      <c r="D22" s="19">
        <f>BI11</f>
        <v>0</v>
      </c>
      <c r="E22" s="20">
        <f>BK11</f>
        <v>5.2542114257810226</v>
      </c>
      <c r="F22" s="20">
        <f>BM11</f>
        <v>-5.2545166015620453</v>
      </c>
      <c r="G22" s="25">
        <f>BO11</f>
        <v>0</v>
      </c>
      <c r="H22" s="20">
        <f>BQ11</f>
        <v>0</v>
      </c>
      <c r="I22" s="21">
        <f>BS11</f>
        <v>0</v>
      </c>
      <c r="J22" s="19">
        <f>BU11</f>
        <v>0</v>
      </c>
      <c r="K22" s="20">
        <f>BW11</f>
        <v>0</v>
      </c>
      <c r="L22" s="20">
        <f>BY11</f>
        <v>0</v>
      </c>
      <c r="M22" s="20">
        <f>CA11</f>
        <v>0</v>
      </c>
      <c r="N22" s="20">
        <f>CC11</f>
        <v>0</v>
      </c>
      <c r="O22" s="21">
        <f>CE11</f>
        <v>0</v>
      </c>
    </row>
    <row r="24" spans="3:15" ht="17" thickBot="1" x14ac:dyDescent="0.25">
      <c r="C24" t="s">
        <v>55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</row>
    <row r="25" spans="3:15" x14ac:dyDescent="0.2">
      <c r="C25" s="3" t="s">
        <v>2</v>
      </c>
      <c r="D25" s="14">
        <f>C41</f>
        <v>735.61370849609398</v>
      </c>
      <c r="E25" s="15">
        <f>C42</f>
        <v>730.35919189453102</v>
      </c>
      <c r="F25" s="15">
        <f>C43</f>
        <v>725.10467529296898</v>
      </c>
      <c r="G25" s="15">
        <f>C44</f>
        <v>725.10467529296898</v>
      </c>
      <c r="H25" s="15">
        <f>C46</f>
        <v>725.10467529296898</v>
      </c>
      <c r="I25" s="16">
        <f>C46</f>
        <v>725.10467529296898</v>
      </c>
      <c r="J25" s="14"/>
      <c r="K25" s="15"/>
      <c r="L25" s="15"/>
      <c r="M25" s="15"/>
      <c r="N25" s="15"/>
      <c r="O25" s="16"/>
    </row>
    <row r="26" spans="3:15" x14ac:dyDescent="0.2">
      <c r="C26" s="3" t="s">
        <v>8</v>
      </c>
      <c r="D26" s="17">
        <f>C47</f>
        <v>730.35919189453102</v>
      </c>
      <c r="E26" s="4">
        <f>C48</f>
        <v>730.35919189453102</v>
      </c>
      <c r="F26" s="4">
        <f>C49</f>
        <v>725.10467529296898</v>
      </c>
      <c r="G26" s="4">
        <f>C50</f>
        <v>725.10467529296898</v>
      </c>
      <c r="H26" s="4">
        <f>C51</f>
        <v>725.10467529296898</v>
      </c>
      <c r="I26" s="18">
        <f>C52</f>
        <v>725.10467529296898</v>
      </c>
      <c r="J26" s="17"/>
      <c r="K26" s="4"/>
      <c r="L26" s="4"/>
      <c r="M26" s="4"/>
      <c r="N26" s="4"/>
      <c r="O26" s="18"/>
    </row>
    <row r="27" spans="3:15" ht="17" thickBot="1" x14ac:dyDescent="0.25">
      <c r="C27" s="3" t="s">
        <v>9</v>
      </c>
      <c r="D27" s="19">
        <f>C53</f>
        <v>730.35919189453102</v>
      </c>
      <c r="E27" s="20">
        <f>C54</f>
        <v>725.10467529296898</v>
      </c>
      <c r="F27" s="20">
        <f>C55</f>
        <v>719.85046386718795</v>
      </c>
      <c r="G27" s="20">
        <f>C56</f>
        <v>725.10467529296898</v>
      </c>
      <c r="H27" s="20">
        <f>C57</f>
        <v>719.85046386718795</v>
      </c>
      <c r="I27" s="21">
        <f>C58</f>
        <v>725.10467529296898</v>
      </c>
      <c r="J27" s="19"/>
      <c r="K27" s="20"/>
      <c r="L27" s="20"/>
      <c r="M27" s="20"/>
      <c r="N27" s="20"/>
      <c r="O27" s="21"/>
    </row>
    <row r="28" spans="3:15" x14ac:dyDescent="0.2">
      <c r="C28" s="3" t="s">
        <v>10</v>
      </c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</row>
    <row r="29" spans="3:15" ht="17" thickBot="1" x14ac:dyDescent="0.25">
      <c r="C29" s="3" t="s">
        <v>43</v>
      </c>
      <c r="D29" s="22"/>
      <c r="E29" s="22"/>
      <c r="F29" s="22"/>
      <c r="G29" s="23"/>
      <c r="H29" s="22"/>
      <c r="I29" s="22"/>
      <c r="J29" s="22"/>
      <c r="K29" s="22"/>
      <c r="L29" s="22"/>
      <c r="M29" s="22"/>
      <c r="N29" s="22"/>
      <c r="O29" s="22"/>
    </row>
    <row r="30" spans="3:15" x14ac:dyDescent="0.2">
      <c r="C30" s="3" t="s">
        <v>44</v>
      </c>
      <c r="D30" s="14">
        <f>O41</f>
        <v>698.83270263671898</v>
      </c>
      <c r="E30" s="15">
        <f>O42</f>
        <v>698.83270263671898</v>
      </c>
      <c r="F30" s="15">
        <f>O43</f>
        <v>704.08721923828102</v>
      </c>
      <c r="G30" s="24">
        <f>O44</f>
        <v>698.83270263671898</v>
      </c>
      <c r="H30" s="15">
        <f>O45</f>
        <v>693.57849121093795</v>
      </c>
      <c r="I30" s="16">
        <f>O46</f>
        <v>693.57849121093795</v>
      </c>
      <c r="J30" s="14"/>
      <c r="K30" s="15"/>
      <c r="L30" s="15"/>
      <c r="M30" s="15"/>
      <c r="N30" s="15"/>
      <c r="O30" s="16"/>
    </row>
    <row r="31" spans="3:15" x14ac:dyDescent="0.2">
      <c r="C31" s="3" t="s">
        <v>45</v>
      </c>
      <c r="D31" s="17">
        <f>O47</f>
        <v>698.83270263671898</v>
      </c>
      <c r="E31" s="4">
        <f>O48</f>
        <v>698.83270263671898</v>
      </c>
      <c r="F31" s="4">
        <f>O49</f>
        <v>704.08721923828102</v>
      </c>
      <c r="G31" s="5">
        <f>O50</f>
        <v>698.83270263671898</v>
      </c>
      <c r="H31" s="4">
        <f>O51</f>
        <v>693.57849121093795</v>
      </c>
      <c r="I31" s="18">
        <f>O52</f>
        <v>693.57849121093795</v>
      </c>
      <c r="J31" s="17"/>
      <c r="K31" s="4"/>
      <c r="L31" s="4"/>
      <c r="M31" s="4"/>
      <c r="N31" s="4"/>
      <c r="O31" s="18"/>
    </row>
    <row r="32" spans="3:15" ht="17" thickBot="1" x14ac:dyDescent="0.25">
      <c r="C32" s="3" t="s">
        <v>46</v>
      </c>
      <c r="D32" s="19">
        <f>O53</f>
        <v>698.83270263671898</v>
      </c>
      <c r="E32" s="20">
        <f>O54</f>
        <v>698.83270263671898</v>
      </c>
      <c r="F32" s="20">
        <f>O55</f>
        <v>698.83270263671898</v>
      </c>
      <c r="G32" s="25">
        <f>O56</f>
        <v>704.08721923828102</v>
      </c>
      <c r="H32" s="20">
        <f>O57</f>
        <v>698.83270263671898</v>
      </c>
      <c r="I32" s="21">
        <f>O58</f>
        <v>693.57849121093795</v>
      </c>
      <c r="J32" s="19"/>
      <c r="K32" s="20"/>
      <c r="L32" s="20"/>
      <c r="M32" s="20"/>
      <c r="N32" s="20"/>
      <c r="O32" s="21"/>
    </row>
    <row r="37" spans="2:22" ht="17" thickBot="1" x14ac:dyDescent="0.25">
      <c r="C37" s="6" t="s">
        <v>48</v>
      </c>
      <c r="D37" s="7"/>
      <c r="E37" s="7"/>
      <c r="F37" s="7"/>
      <c r="G37" s="7"/>
      <c r="H37" s="6" t="s">
        <v>48</v>
      </c>
      <c r="I37" s="7"/>
      <c r="J37" s="7"/>
      <c r="O37" s="6" t="s">
        <v>48</v>
      </c>
      <c r="P37" s="7"/>
      <c r="Q37" s="7"/>
      <c r="R37" s="7"/>
      <c r="S37" s="7"/>
      <c r="T37" s="6" t="s">
        <v>48</v>
      </c>
      <c r="U37" s="7"/>
    </row>
    <row r="38" spans="2:22" ht="17" thickBot="1" x14ac:dyDescent="0.25">
      <c r="C38" s="8">
        <f>_xlfn.T.TEST(C41:C58,D41:D58,2,1)</f>
        <v>8.0549706270429677E-3</v>
      </c>
      <c r="D38" s="7"/>
      <c r="E38" s="7"/>
      <c r="F38" s="7"/>
      <c r="G38" s="7"/>
      <c r="H38" s="8" t="e">
        <f>_xlfn.T.TEST(H41:H58,I41:I58,2,1)</f>
        <v>#DIV/0!</v>
      </c>
      <c r="I38" s="7"/>
      <c r="J38" s="7"/>
      <c r="O38" s="8">
        <f>_xlfn.T.TEST(O41:O58,P41:P58,2,1)</f>
        <v>0.33135845757898252</v>
      </c>
      <c r="P38" s="7"/>
      <c r="Q38" s="7"/>
      <c r="R38" s="7"/>
      <c r="S38" s="7"/>
      <c r="T38" s="8" t="e">
        <f>_xlfn.T.TEST(T41:T58,U41:U58,2,1)</f>
        <v>#DIV/0!</v>
      </c>
      <c r="U38" s="7"/>
    </row>
    <row r="39" spans="2:22" x14ac:dyDescent="0.2">
      <c r="C39" s="35" t="s">
        <v>70</v>
      </c>
      <c r="D39" s="35"/>
      <c r="H39" s="35" t="s">
        <v>47</v>
      </c>
      <c r="I39" s="35"/>
      <c r="O39" s="35" t="s">
        <v>47</v>
      </c>
      <c r="P39" s="35"/>
      <c r="T39" s="35" t="s">
        <v>42</v>
      </c>
      <c r="U39" s="35"/>
    </row>
    <row r="40" spans="2:22" x14ac:dyDescent="0.2">
      <c r="C40" t="s">
        <v>0</v>
      </c>
      <c r="D40" t="s">
        <v>1</v>
      </c>
      <c r="E40" t="s">
        <v>56</v>
      </c>
      <c r="H40" t="s">
        <v>28</v>
      </c>
      <c r="I40" t="s">
        <v>29</v>
      </c>
      <c r="O40" t="s">
        <v>0</v>
      </c>
      <c r="P40" t="s">
        <v>1</v>
      </c>
      <c r="T40" t="s">
        <v>28</v>
      </c>
      <c r="U40" t="s">
        <v>29</v>
      </c>
    </row>
    <row r="41" spans="2:22" x14ac:dyDescent="0.2">
      <c r="B41" t="s">
        <v>3</v>
      </c>
      <c r="C41">
        <f>D6</f>
        <v>735.61370849609398</v>
      </c>
      <c r="D41">
        <f>E6</f>
        <v>730.35919189453102</v>
      </c>
      <c r="E41">
        <f>C41-D41</f>
        <v>5.2545166015629547</v>
      </c>
      <c r="G41" t="s">
        <v>16</v>
      </c>
      <c r="H41">
        <f>P6</f>
        <v>0</v>
      </c>
      <c r="I41">
        <f>Q6</f>
        <v>0</v>
      </c>
      <c r="J41">
        <f>H41-I41</f>
        <v>0</v>
      </c>
      <c r="N41" t="s">
        <v>38</v>
      </c>
      <c r="O41">
        <f>L10</f>
        <v>698.83270263671898</v>
      </c>
      <c r="P41">
        <f>M10</f>
        <v>693.57849121093795</v>
      </c>
      <c r="Q41">
        <f>O41-P41</f>
        <v>5.2542114257810226</v>
      </c>
      <c r="S41" t="s">
        <v>52</v>
      </c>
      <c r="T41">
        <f>X10</f>
        <v>0</v>
      </c>
      <c r="U41">
        <f>Y10</f>
        <v>0</v>
      </c>
      <c r="V41">
        <f>T41-U41</f>
        <v>0</v>
      </c>
    </row>
    <row r="42" spans="2:22" x14ac:dyDescent="0.2">
      <c r="C42">
        <f>F6</f>
        <v>730.35919189453102</v>
      </c>
      <c r="D42">
        <f>G6</f>
        <v>725.10467529296898</v>
      </c>
      <c r="E42">
        <f t="shared" ref="E42:E58" si="46">C42-D42</f>
        <v>5.2545166015620453</v>
      </c>
      <c r="H42">
        <f>R6</f>
        <v>0</v>
      </c>
      <c r="I42">
        <f>S6</f>
        <v>0</v>
      </c>
      <c r="J42">
        <f t="shared" ref="J42:J58" si="47">H42-I42</f>
        <v>0</v>
      </c>
      <c r="O42">
        <f>N10</f>
        <v>698.83270263671898</v>
      </c>
      <c r="P42">
        <f>O10</f>
        <v>693.57849121093795</v>
      </c>
      <c r="Q42">
        <f t="shared" ref="Q42:Q58" si="48">O42-P42</f>
        <v>5.2542114257810226</v>
      </c>
      <c r="T42">
        <f>Z10</f>
        <v>0</v>
      </c>
      <c r="U42">
        <f>AA10</f>
        <v>0</v>
      </c>
      <c r="V42">
        <f t="shared" ref="V42:V58" si="49">T42-U42</f>
        <v>0</v>
      </c>
    </row>
    <row r="43" spans="2:22" x14ac:dyDescent="0.2">
      <c r="C43">
        <f>H6</f>
        <v>725.10467529296898</v>
      </c>
      <c r="D43">
        <f>I6</f>
        <v>725.10467529296898</v>
      </c>
      <c r="E43">
        <f t="shared" si="46"/>
        <v>0</v>
      </c>
      <c r="H43">
        <f>T6</f>
        <v>0</v>
      </c>
      <c r="I43">
        <f>U6</f>
        <v>0</v>
      </c>
      <c r="J43">
        <f t="shared" si="47"/>
        <v>0</v>
      </c>
      <c r="O43">
        <f>P10</f>
        <v>704.08721923828102</v>
      </c>
      <c r="P43">
        <f>Q10</f>
        <v>698.83270263671898</v>
      </c>
      <c r="Q43">
        <f t="shared" si="48"/>
        <v>5.2545166015620453</v>
      </c>
      <c r="T43">
        <f>AB10</f>
        <v>0</v>
      </c>
      <c r="U43">
        <f>AC10</f>
        <v>0</v>
      </c>
      <c r="V43">
        <f t="shared" si="49"/>
        <v>0</v>
      </c>
    </row>
    <row r="44" spans="2:22" x14ac:dyDescent="0.2">
      <c r="C44">
        <f>J6</f>
        <v>725.10467529296898</v>
      </c>
      <c r="D44">
        <f>K6</f>
        <v>725.10467529296898</v>
      </c>
      <c r="E44">
        <f t="shared" si="46"/>
        <v>0</v>
      </c>
      <c r="H44">
        <f>V6</f>
        <v>0</v>
      </c>
      <c r="I44">
        <f>W6</f>
        <v>0</v>
      </c>
      <c r="J44">
        <f t="shared" si="47"/>
        <v>0</v>
      </c>
      <c r="O44">
        <f>R10</f>
        <v>698.83270263671898</v>
      </c>
      <c r="P44">
        <f>S10</f>
        <v>704.08721923828102</v>
      </c>
      <c r="Q44">
        <f t="shared" si="48"/>
        <v>-5.2545166015620453</v>
      </c>
      <c r="T44">
        <f>AD10</f>
        <v>0</v>
      </c>
      <c r="U44">
        <f>AE10</f>
        <v>0</v>
      </c>
      <c r="V44">
        <f t="shared" si="49"/>
        <v>0</v>
      </c>
    </row>
    <row r="45" spans="2:22" x14ac:dyDescent="0.2">
      <c r="C45">
        <f>L6</f>
        <v>730.35919189453102</v>
      </c>
      <c r="D45">
        <f>M6</f>
        <v>725.10467529296898</v>
      </c>
      <c r="E45">
        <f t="shared" si="46"/>
        <v>5.2545166015620453</v>
      </c>
      <c r="H45">
        <f>X6</f>
        <v>0</v>
      </c>
      <c r="I45">
        <f>Y6</f>
        <v>0</v>
      </c>
      <c r="J45">
        <f t="shared" si="47"/>
        <v>0</v>
      </c>
      <c r="O45">
        <f>T10</f>
        <v>693.57849121093795</v>
      </c>
      <c r="P45">
        <f>U10</f>
        <v>693.57849121093795</v>
      </c>
      <c r="Q45">
        <f t="shared" si="48"/>
        <v>0</v>
      </c>
      <c r="T45">
        <f>AF10</f>
        <v>0</v>
      </c>
      <c r="U45">
        <f>AG10</f>
        <v>0</v>
      </c>
      <c r="V45">
        <f t="shared" si="49"/>
        <v>0</v>
      </c>
    </row>
    <row r="46" spans="2:22" x14ac:dyDescent="0.2">
      <c r="C46">
        <f>N6</f>
        <v>725.10467529296898</v>
      </c>
      <c r="D46">
        <f>O6</f>
        <v>730.35919189453102</v>
      </c>
      <c r="E46">
        <f t="shared" si="46"/>
        <v>-5.2545166015620453</v>
      </c>
      <c r="H46">
        <f>Z6</f>
        <v>0</v>
      </c>
      <c r="I46">
        <f>AA6</f>
        <v>0</v>
      </c>
      <c r="J46">
        <f t="shared" si="47"/>
        <v>0</v>
      </c>
      <c r="O46">
        <f>V10</f>
        <v>693.57849121093795</v>
      </c>
      <c r="P46">
        <f>W10</f>
        <v>693.57849121093795</v>
      </c>
      <c r="Q46">
        <f t="shared" si="48"/>
        <v>0</v>
      </c>
      <c r="T46">
        <f>AH10</f>
        <v>0</v>
      </c>
      <c r="U46">
        <f>AI10</f>
        <v>0</v>
      </c>
      <c r="V46">
        <f t="shared" si="49"/>
        <v>0</v>
      </c>
    </row>
    <row r="47" spans="2:22" x14ac:dyDescent="0.2">
      <c r="B47" t="s">
        <v>22</v>
      </c>
      <c r="C47">
        <f>AB6</f>
        <v>730.35919189453102</v>
      </c>
      <c r="D47">
        <f>AC6</f>
        <v>725.10467529296898</v>
      </c>
      <c r="E47">
        <f t="shared" si="46"/>
        <v>5.2545166015620453</v>
      </c>
      <c r="G47" t="s">
        <v>50</v>
      </c>
      <c r="H47">
        <f>AO6</f>
        <v>0</v>
      </c>
      <c r="I47">
        <f>AP6</f>
        <v>0</v>
      </c>
      <c r="J47">
        <f t="shared" si="47"/>
        <v>0</v>
      </c>
      <c r="N47" t="s">
        <v>39</v>
      </c>
      <c r="O47">
        <f>AJ10</f>
        <v>698.83270263671898</v>
      </c>
      <c r="P47">
        <f>AL10</f>
        <v>693.57849121093795</v>
      </c>
      <c r="Q47">
        <f t="shared" si="48"/>
        <v>5.2542114257810226</v>
      </c>
      <c r="S47" t="s">
        <v>53</v>
      </c>
      <c r="T47">
        <f>AW10</f>
        <v>0</v>
      </c>
      <c r="U47">
        <f>AX10</f>
        <v>0</v>
      </c>
      <c r="V47">
        <f t="shared" si="49"/>
        <v>0</v>
      </c>
    </row>
    <row r="48" spans="2:22" x14ac:dyDescent="0.2">
      <c r="C48">
        <f>AD6</f>
        <v>730.35919189453102</v>
      </c>
      <c r="D48">
        <f>AE6</f>
        <v>725.10467529296898</v>
      </c>
      <c r="E48">
        <f t="shared" si="46"/>
        <v>5.2545166015620453</v>
      </c>
      <c r="H48">
        <f>AQ6</f>
        <v>0</v>
      </c>
      <c r="I48">
        <f>AR6</f>
        <v>0</v>
      </c>
      <c r="J48">
        <f t="shared" si="47"/>
        <v>0</v>
      </c>
      <c r="O48">
        <f>AM10</f>
        <v>698.83270263671898</v>
      </c>
      <c r="P48">
        <f>AN10</f>
        <v>698.83270263671898</v>
      </c>
      <c r="Q48">
        <f t="shared" si="48"/>
        <v>0</v>
      </c>
      <c r="T48">
        <f>AY10</f>
        <v>0</v>
      </c>
      <c r="U48">
        <f>AZ10</f>
        <v>0</v>
      </c>
      <c r="V48">
        <f t="shared" si="49"/>
        <v>0</v>
      </c>
    </row>
    <row r="49" spans="2:22" x14ac:dyDescent="0.2">
      <c r="C49">
        <f>AF6</f>
        <v>725.10467529296898</v>
      </c>
      <c r="D49">
        <f>AG6</f>
        <v>725.10467529296898</v>
      </c>
      <c r="E49">
        <f t="shared" si="46"/>
        <v>0</v>
      </c>
      <c r="H49">
        <f>AS6</f>
        <v>0</v>
      </c>
      <c r="I49">
        <f>AT6</f>
        <v>0</v>
      </c>
      <c r="J49">
        <f t="shared" si="47"/>
        <v>0</v>
      </c>
      <c r="O49">
        <f>AO10</f>
        <v>704.08721923828102</v>
      </c>
      <c r="P49">
        <f>AP10</f>
        <v>698.83270263671898</v>
      </c>
      <c r="Q49">
        <f t="shared" si="48"/>
        <v>5.2545166015620453</v>
      </c>
      <c r="T49">
        <f>BA10</f>
        <v>0</v>
      </c>
      <c r="U49">
        <f>BB10</f>
        <v>0</v>
      </c>
      <c r="V49">
        <f t="shared" si="49"/>
        <v>0</v>
      </c>
    </row>
    <row r="50" spans="2:22" x14ac:dyDescent="0.2">
      <c r="C50">
        <f>AH6</f>
        <v>725.10467529296898</v>
      </c>
      <c r="D50">
        <f>AI6</f>
        <v>725.10467529296898</v>
      </c>
      <c r="E50">
        <f t="shared" si="46"/>
        <v>0</v>
      </c>
      <c r="H50">
        <f>AU6</f>
        <v>0</v>
      </c>
      <c r="I50">
        <f>AV6</f>
        <v>0</v>
      </c>
      <c r="J50">
        <f t="shared" si="47"/>
        <v>0</v>
      </c>
      <c r="O50">
        <f>AQ10</f>
        <v>698.83270263671898</v>
      </c>
      <c r="P50">
        <f>AR10</f>
        <v>704.08721923828102</v>
      </c>
      <c r="Q50">
        <f t="shared" si="48"/>
        <v>-5.2545166015620453</v>
      </c>
      <c r="T50">
        <f>BC10</f>
        <v>0</v>
      </c>
      <c r="U50">
        <f>BD10</f>
        <v>0</v>
      </c>
      <c r="V50">
        <f t="shared" si="49"/>
        <v>0</v>
      </c>
    </row>
    <row r="51" spans="2:22" x14ac:dyDescent="0.2">
      <c r="C51">
        <f>AJ6</f>
        <v>725.10467529296898</v>
      </c>
      <c r="D51">
        <f>AL6</f>
        <v>719.85046386718795</v>
      </c>
      <c r="E51">
        <f t="shared" si="46"/>
        <v>5.2542114257810226</v>
      </c>
      <c r="H51">
        <f>AW6</f>
        <v>0</v>
      </c>
      <c r="I51">
        <f>AX6</f>
        <v>0</v>
      </c>
      <c r="J51">
        <f t="shared" si="47"/>
        <v>0</v>
      </c>
      <c r="O51">
        <f>AS10</f>
        <v>693.57849121093795</v>
      </c>
      <c r="P51">
        <f>AT10</f>
        <v>693.57849121093795</v>
      </c>
      <c r="Q51">
        <f t="shared" si="48"/>
        <v>0</v>
      </c>
      <c r="T51">
        <f>BE10</f>
        <v>0</v>
      </c>
      <c r="U51">
        <f>BF10</f>
        <v>0</v>
      </c>
      <c r="V51">
        <f t="shared" si="49"/>
        <v>0</v>
      </c>
    </row>
    <row r="52" spans="2:22" x14ac:dyDescent="0.2">
      <c r="C52">
        <f>AM6</f>
        <v>725.10467529296898</v>
      </c>
      <c r="D52">
        <f>AN6</f>
        <v>725.10467529296898</v>
      </c>
      <c r="E52">
        <f t="shared" si="46"/>
        <v>0</v>
      </c>
      <c r="H52">
        <f>AY6</f>
        <v>0</v>
      </c>
      <c r="I52">
        <f>AZ6</f>
        <v>0</v>
      </c>
      <c r="J52">
        <f t="shared" si="47"/>
        <v>0</v>
      </c>
      <c r="O52">
        <f>AU10</f>
        <v>693.57849121093795</v>
      </c>
      <c r="P52">
        <f>AV10</f>
        <v>693.57849121093795</v>
      </c>
      <c r="Q52">
        <f t="shared" si="48"/>
        <v>0</v>
      </c>
      <c r="T52">
        <f>BG10</f>
        <v>0</v>
      </c>
      <c r="U52">
        <f>BH10</f>
        <v>0</v>
      </c>
      <c r="V52">
        <f t="shared" si="49"/>
        <v>0</v>
      </c>
    </row>
    <row r="53" spans="2:22" x14ac:dyDescent="0.2">
      <c r="B53" t="s">
        <v>27</v>
      </c>
      <c r="C53">
        <f>BA6</f>
        <v>730.35919189453102</v>
      </c>
      <c r="D53">
        <f>BB6</f>
        <v>719.85046386718795</v>
      </c>
      <c r="E53">
        <f t="shared" si="46"/>
        <v>10.508728027343068</v>
      </c>
      <c r="G53" t="s">
        <v>51</v>
      </c>
      <c r="H53">
        <f>BM6</f>
        <v>0</v>
      </c>
      <c r="I53">
        <f>BN6</f>
        <v>0</v>
      </c>
      <c r="J53">
        <f t="shared" si="47"/>
        <v>0</v>
      </c>
      <c r="N53" t="s">
        <v>40</v>
      </c>
      <c r="O53">
        <f>BI10</f>
        <v>698.83270263671898</v>
      </c>
      <c r="P53">
        <f>BJ10</f>
        <v>698.83270263671898</v>
      </c>
      <c r="Q53">
        <f t="shared" si="48"/>
        <v>0</v>
      </c>
      <c r="S53" t="s">
        <v>54</v>
      </c>
      <c r="T53">
        <f>BU10</f>
        <v>0</v>
      </c>
      <c r="U53">
        <f>BV10</f>
        <v>0</v>
      </c>
      <c r="V53">
        <f t="shared" si="49"/>
        <v>0</v>
      </c>
    </row>
    <row r="54" spans="2:22" x14ac:dyDescent="0.2">
      <c r="C54">
        <f>BC6</f>
        <v>725.10467529296898</v>
      </c>
      <c r="D54">
        <f>BD6</f>
        <v>725.10467529296898</v>
      </c>
      <c r="E54">
        <f t="shared" si="46"/>
        <v>0</v>
      </c>
      <c r="H54">
        <f>BO6</f>
        <v>0</v>
      </c>
      <c r="I54">
        <f>BP6</f>
        <v>0</v>
      </c>
      <c r="J54">
        <f t="shared" si="47"/>
        <v>0</v>
      </c>
      <c r="O54">
        <f>BK10</f>
        <v>698.83270263671898</v>
      </c>
      <c r="P54">
        <f>BL10</f>
        <v>693.57849121093795</v>
      </c>
      <c r="Q54">
        <f t="shared" si="48"/>
        <v>5.2542114257810226</v>
      </c>
      <c r="T54">
        <f>BW10</f>
        <v>0</v>
      </c>
      <c r="U54">
        <f>BX10</f>
        <v>0</v>
      </c>
      <c r="V54">
        <f t="shared" si="49"/>
        <v>0</v>
      </c>
    </row>
    <row r="55" spans="2:22" x14ac:dyDescent="0.2">
      <c r="C55">
        <f>BE6</f>
        <v>719.85046386718795</v>
      </c>
      <c r="D55">
        <f>BF6</f>
        <v>719.85046386718795</v>
      </c>
      <c r="E55">
        <f t="shared" si="46"/>
        <v>0</v>
      </c>
      <c r="H55">
        <f>BQ6</f>
        <v>0</v>
      </c>
      <c r="I55">
        <f>BR6</f>
        <v>0</v>
      </c>
      <c r="J55">
        <f t="shared" si="47"/>
        <v>0</v>
      </c>
      <c r="O55">
        <f>BM10</f>
        <v>698.83270263671898</v>
      </c>
      <c r="P55">
        <f>BN10</f>
        <v>704.08721923828102</v>
      </c>
      <c r="Q55">
        <f t="shared" si="48"/>
        <v>-5.2545166015620453</v>
      </c>
      <c r="T55">
        <f>BY10</f>
        <v>0</v>
      </c>
      <c r="U55">
        <f>BZ10</f>
        <v>0</v>
      </c>
      <c r="V55">
        <f t="shared" si="49"/>
        <v>0</v>
      </c>
    </row>
    <row r="56" spans="2:22" x14ac:dyDescent="0.2">
      <c r="C56">
        <f>BG6</f>
        <v>725.10467529296898</v>
      </c>
      <c r="D56">
        <f>BH6</f>
        <v>719.85046386718795</v>
      </c>
      <c r="E56">
        <f t="shared" si="46"/>
        <v>5.2542114257810226</v>
      </c>
      <c r="H56">
        <f>BS6</f>
        <v>0</v>
      </c>
      <c r="I56">
        <f>BT6</f>
        <v>0</v>
      </c>
      <c r="J56">
        <f t="shared" si="47"/>
        <v>0</v>
      </c>
      <c r="O56">
        <f>BO10</f>
        <v>704.08721923828102</v>
      </c>
      <c r="P56">
        <f>BP10</f>
        <v>704.08721923828102</v>
      </c>
      <c r="Q56">
        <f t="shared" si="48"/>
        <v>0</v>
      </c>
      <c r="T56">
        <f>CA10</f>
        <v>0</v>
      </c>
      <c r="U56">
        <f>CB10</f>
        <v>0</v>
      </c>
      <c r="V56">
        <f t="shared" si="49"/>
        <v>0</v>
      </c>
    </row>
    <row r="57" spans="2:22" x14ac:dyDescent="0.2">
      <c r="C57">
        <f>BI6</f>
        <v>719.85046386718795</v>
      </c>
      <c r="D57">
        <f>BJ6</f>
        <v>719.85046386718795</v>
      </c>
      <c r="E57">
        <f t="shared" si="46"/>
        <v>0</v>
      </c>
      <c r="H57">
        <f>BU6</f>
        <v>0</v>
      </c>
      <c r="I57">
        <f>BV6</f>
        <v>0</v>
      </c>
      <c r="J57">
        <f t="shared" si="47"/>
        <v>0</v>
      </c>
      <c r="O57">
        <f>BQ10</f>
        <v>698.83270263671898</v>
      </c>
      <c r="P57">
        <f>BR10</f>
        <v>698.83270263671898</v>
      </c>
      <c r="Q57">
        <f t="shared" si="48"/>
        <v>0</v>
      </c>
      <c r="T57">
        <f>CC10</f>
        <v>0</v>
      </c>
      <c r="U57">
        <f>CD10</f>
        <v>0</v>
      </c>
      <c r="V57">
        <f t="shared" si="49"/>
        <v>0</v>
      </c>
    </row>
    <row r="58" spans="2:22" x14ac:dyDescent="0.2">
      <c r="C58">
        <f>BK6</f>
        <v>725.10467529296898</v>
      </c>
      <c r="D58">
        <f>BL6</f>
        <v>719.85046386718795</v>
      </c>
      <c r="E58">
        <f t="shared" si="46"/>
        <v>5.2542114257810226</v>
      </c>
      <c r="H58">
        <f>BW6</f>
        <v>0</v>
      </c>
      <c r="I58">
        <f>BX6</f>
        <v>0</v>
      </c>
      <c r="J58">
        <f t="shared" si="47"/>
        <v>0</v>
      </c>
      <c r="O58">
        <f>BS10</f>
        <v>693.57849121093795</v>
      </c>
      <c r="P58">
        <f>BT10</f>
        <v>693.57849121093795</v>
      </c>
      <c r="Q58">
        <f t="shared" si="48"/>
        <v>0</v>
      </c>
      <c r="T58">
        <f>CE10</f>
        <v>0</v>
      </c>
      <c r="U58">
        <f>CF10</f>
        <v>0</v>
      </c>
      <c r="V58">
        <f t="shared" si="49"/>
        <v>0</v>
      </c>
    </row>
    <row r="59" spans="2:22" x14ac:dyDescent="0.2">
      <c r="B59" t="s">
        <v>61</v>
      </c>
      <c r="C59" s="5">
        <f t="shared" ref="C59:D59" si="50">AVERAGE(C41:C58)</f>
        <v>726.56429714626734</v>
      </c>
      <c r="D59" s="5">
        <f t="shared" si="50"/>
        <v>723.93710666232641</v>
      </c>
      <c r="E59" s="5">
        <f>AVERAGE(E41:E58)</f>
        <v>2.6271904839408458</v>
      </c>
      <c r="G59" t="s">
        <v>61</v>
      </c>
      <c r="H59" s="5">
        <f t="shared" ref="H59:I59" si="51">AVERAGE(H41:H58)</f>
        <v>0</v>
      </c>
      <c r="I59" s="5">
        <f t="shared" si="51"/>
        <v>0</v>
      </c>
      <c r="J59" s="5">
        <f>AVERAGE(J41:J58)</f>
        <v>0</v>
      </c>
      <c r="N59" t="s">
        <v>61</v>
      </c>
      <c r="O59" s="5">
        <f t="shared" ref="O59:P59" si="52">AVERAGE(O41:O58)</f>
        <v>698.24895222981786</v>
      </c>
      <c r="P59" s="5">
        <f t="shared" si="52"/>
        <v>697.37326727973095</v>
      </c>
      <c r="Q59" s="5">
        <f>AVERAGE(Q41:Q58)</f>
        <v>0.87568495008678027</v>
      </c>
      <c r="S59" t="s">
        <v>61</v>
      </c>
      <c r="T59" s="5">
        <f t="shared" ref="T59:U59" si="53">AVERAGE(T41:T58)</f>
        <v>0</v>
      </c>
      <c r="U59" s="5">
        <f t="shared" si="53"/>
        <v>0</v>
      </c>
      <c r="V59" s="5">
        <f>AVERAGE(V41:V58)</f>
        <v>0</v>
      </c>
    </row>
    <row r="60" spans="2:22" x14ac:dyDescent="0.2">
      <c r="B60" t="s">
        <v>62</v>
      </c>
      <c r="C60" s="5">
        <f t="shared" ref="C60:D60" si="54">STDEV(C41:C58)</f>
        <v>3.950830520842695</v>
      </c>
      <c r="D60" s="5">
        <f t="shared" si="54"/>
        <v>3.3982903880208126</v>
      </c>
      <c r="E60" s="5">
        <f>STDEV(E41:E58)</f>
        <v>3.7154281605004642</v>
      </c>
      <c r="G60" t="s">
        <v>62</v>
      </c>
      <c r="H60" s="5">
        <f t="shared" ref="H60:I60" si="55">STDEV(H41:H58)</f>
        <v>0</v>
      </c>
      <c r="I60" s="5">
        <f t="shared" si="55"/>
        <v>0</v>
      </c>
      <c r="J60" s="5">
        <f>STDEV(J41:J58)</f>
        <v>0</v>
      </c>
      <c r="N60" t="s">
        <v>62</v>
      </c>
      <c r="O60" s="5">
        <f t="shared" ref="O60:P60" si="56">STDEV(O41:O58)</f>
        <v>3.5540346667040761</v>
      </c>
      <c r="P60" s="5">
        <f t="shared" si="56"/>
        <v>4.3424125181581577</v>
      </c>
      <c r="Q60" s="5">
        <f>STDEV(Q41:Q58)</f>
        <v>3.7154196978912748</v>
      </c>
      <c r="S60" t="s">
        <v>62</v>
      </c>
      <c r="T60" s="5">
        <f t="shared" ref="T60:U60" si="57">STDEV(T41:T58)</f>
        <v>0</v>
      </c>
      <c r="U60" s="5">
        <f t="shared" si="57"/>
        <v>0</v>
      </c>
      <c r="V60" s="5">
        <f>STDEV(V41:V58)</f>
        <v>0</v>
      </c>
    </row>
    <row r="61" spans="2:22" x14ac:dyDescent="0.2">
      <c r="C61" s="5">
        <f>C60/C59*100</f>
        <v>0.54376887721574063</v>
      </c>
      <c r="D61" s="5">
        <f t="shared" ref="D61:E61" si="58">D60/D59*100</f>
        <v>0.4694179033988809</v>
      </c>
      <c r="E61" s="5">
        <f t="shared" si="58"/>
        <v>141.42210788337042</v>
      </c>
      <c r="H61" s="5" t="e">
        <f>H60/H59*100</f>
        <v>#DIV/0!</v>
      </c>
      <c r="I61" s="5" t="e">
        <f t="shared" ref="I61" si="59">I60/I59*100</f>
        <v>#DIV/0!</v>
      </c>
      <c r="J61" s="5" t="e">
        <f t="shared" ref="J61" si="60">J60/J59*100</f>
        <v>#DIV/0!</v>
      </c>
      <c r="O61" s="5">
        <f>O60/O59*100</f>
        <v>0.50899248117085905</v>
      </c>
      <c r="P61" s="5">
        <f t="shared" ref="P61" si="61">P60/P59*100</f>
        <v>0.62268124143857173</v>
      </c>
      <c r="Q61" s="5">
        <f t="shared" ref="Q61" si="62">Q60/Q59*100</f>
        <v>424.28726193399547</v>
      </c>
      <c r="T61" s="5" t="e">
        <f>T60/T59*100</f>
        <v>#DIV/0!</v>
      </c>
      <c r="U61" s="5" t="e">
        <f t="shared" ref="U61" si="63">U60/U59*100</f>
        <v>#DIV/0!</v>
      </c>
      <c r="V61" s="5" t="e">
        <f t="shared" ref="V61" si="64">V60/V59*100</f>
        <v>#DIV/0!</v>
      </c>
    </row>
    <row r="62" spans="2:22" x14ac:dyDescent="0.2">
      <c r="B62" s="9" t="s">
        <v>63</v>
      </c>
      <c r="C62" s="5">
        <f>_xlfn.VAR.S(C41:C58)</f>
        <v>15.60906180442216</v>
      </c>
      <c r="D62" s="5">
        <f t="shared" ref="D62" si="65">_xlfn.VAR.S(D41:D58)</f>
        <v>11.548377561314647</v>
      </c>
      <c r="E62" s="5">
        <f>_xlfn.VAR.S(E41:E58)</f>
        <v>13.804406415839864</v>
      </c>
      <c r="G62" s="9" t="s">
        <v>63</v>
      </c>
      <c r="H62" s="5">
        <f>_xlfn.VAR.S(H41:H58)</f>
        <v>0</v>
      </c>
      <c r="I62" s="5">
        <f t="shared" ref="I62" si="66">_xlfn.VAR.S(I41:I58)</f>
        <v>0</v>
      </c>
      <c r="J62" s="5">
        <f>_xlfn.VAR.S(J41:J58)</f>
        <v>0</v>
      </c>
      <c r="N62" s="9" t="s">
        <v>63</v>
      </c>
      <c r="O62" s="5">
        <f>_xlfn.VAR.S(O41:O58)</f>
        <v>12.631162412134353</v>
      </c>
      <c r="P62" s="5">
        <f t="shared" ref="P62" si="67">_xlfn.VAR.S(P41:P58)</f>
        <v>18.856546477856675</v>
      </c>
      <c r="Q62" s="5">
        <f>_xlfn.VAR.S(Q41:Q58)</f>
        <v>13.804343531478493</v>
      </c>
      <c r="S62" s="9" t="s">
        <v>63</v>
      </c>
      <c r="T62" s="5">
        <f>_xlfn.VAR.S(T41:T58)</f>
        <v>0</v>
      </c>
      <c r="U62" s="5">
        <f t="shared" ref="U62" si="68">_xlfn.VAR.S(U41:U58)</f>
        <v>0</v>
      </c>
      <c r="V62" s="5">
        <f>_xlfn.VAR.S(V41:V58)</f>
        <v>0</v>
      </c>
    </row>
    <row r="64" spans="2:22" ht="17" thickBot="1" x14ac:dyDescent="0.25">
      <c r="C64" t="s">
        <v>57</v>
      </c>
      <c r="I64" t="s">
        <v>58</v>
      </c>
    </row>
    <row r="65" spans="3:43" ht="17" thickBot="1" x14ac:dyDescent="0.25">
      <c r="C65" s="26">
        <f>_xlfn.T.TEST(E41:E58,Q41:Q58,2,2)</f>
        <v>0.16638272118778666</v>
      </c>
      <c r="H65" s="6"/>
      <c r="I65" s="8" t="e">
        <f>_xlfn.T.TEST(J41:J58,V41:V58,2,2)</f>
        <v>#DIV/0!</v>
      </c>
    </row>
    <row r="67" spans="3:43" ht="21" x14ac:dyDescent="0.25">
      <c r="C67" t="s">
        <v>68</v>
      </c>
      <c r="W67" s="27" t="s">
        <v>84</v>
      </c>
      <c r="AH67" s="29" t="s">
        <v>99</v>
      </c>
    </row>
    <row r="68" spans="3:43" ht="17" thickBot="1" x14ac:dyDescent="0.25">
      <c r="C68" t="s">
        <v>59</v>
      </c>
      <c r="I68" t="s">
        <v>60</v>
      </c>
      <c r="W68" t="s">
        <v>72</v>
      </c>
      <c r="X68">
        <f>_xlfn.T.TEST(X80:X115,AB80:AB115,2,3)</f>
        <v>1.8842022366226102E-42</v>
      </c>
      <c r="AH68" s="30" t="s">
        <v>100</v>
      </c>
    </row>
    <row r="69" spans="3:43" ht="17" thickBot="1" x14ac:dyDescent="0.25">
      <c r="C69" s="26">
        <f>_xlfn.T.TEST(C41:C58,O41:O58,2,2)</f>
        <v>4.5937077339809749E-22</v>
      </c>
      <c r="I69" s="8" t="e">
        <f>_xlfn.T.TEST(H41:H58,T41:T58,2,2)</f>
        <v>#DIV/0!</v>
      </c>
      <c r="W69" t="s">
        <v>73</v>
      </c>
      <c r="X69">
        <f>_xlfn.T.TEST(Y80:Y115,AC80:AC115,2,3)</f>
        <v>1.7968584491185366E-2</v>
      </c>
      <c r="AH69" s="28" t="s">
        <v>85</v>
      </c>
      <c r="AI69" t="s">
        <v>74</v>
      </c>
      <c r="AJ69" t="s">
        <v>86</v>
      </c>
      <c r="AK69" t="s">
        <v>87</v>
      </c>
      <c r="AL69" t="s">
        <v>88</v>
      </c>
      <c r="AM69" t="s">
        <v>89</v>
      </c>
      <c r="AN69" t="s">
        <v>90</v>
      </c>
      <c r="AO69" t="s">
        <v>91</v>
      </c>
    </row>
    <row r="70" spans="3:43" ht="18" x14ac:dyDescent="0.2">
      <c r="AI70">
        <f>X80</f>
        <v>711.06018066406295</v>
      </c>
      <c r="AJ70">
        <f>AB80</f>
        <v>735.61370849609398</v>
      </c>
      <c r="AK70">
        <f>(AI70-AJ70)</f>
        <v>-24.553527832031023</v>
      </c>
      <c r="AL70">
        <f>ABS(AI70-AJ70)</f>
        <v>24.553527832031023</v>
      </c>
      <c r="AM70">
        <f>IF(AL70=0,"",_xlfn.RANK.AVG(AL70,$AL$70:$AL$105,1))</f>
        <v>1</v>
      </c>
      <c r="AN70" t="str">
        <f>IF(AK70&gt;0,AM70,"")</f>
        <v/>
      </c>
      <c r="AO70">
        <f>IF(AK70&lt;0,AM70,"")</f>
        <v>1</v>
      </c>
      <c r="AQ70" s="31" t="s">
        <v>101</v>
      </c>
    </row>
    <row r="71" spans="3:43" ht="19" thickBot="1" x14ac:dyDescent="0.25">
      <c r="C71" t="s">
        <v>64</v>
      </c>
      <c r="I71" t="s">
        <v>65</v>
      </c>
      <c r="AI71">
        <f t="shared" ref="AI71:AI100" si="69">X81</f>
        <v>705.79284667968795</v>
      </c>
      <c r="AJ71">
        <f t="shared" ref="AJ71:AJ100" si="70">AB81</f>
        <v>730.35919189453102</v>
      </c>
      <c r="AK71">
        <f t="shared" ref="AK71:AK105" si="71">(AI71-AJ71)</f>
        <v>-24.566345214843068</v>
      </c>
      <c r="AL71">
        <f t="shared" ref="AL71:AL105" si="72">ABS(AI71-AJ71)</f>
        <v>24.566345214843068</v>
      </c>
      <c r="AM71">
        <f t="shared" ref="AM71:AM105" si="73">IF(AL71=0,"",_xlfn.RANK.AVG(AL71,$AL$70:$AL$105,1))</f>
        <v>3</v>
      </c>
      <c r="AN71" t="str">
        <f t="shared" ref="AN71:AN105" si="74">IF(AK71&gt;0,AM71,"")</f>
        <v/>
      </c>
      <c r="AO71">
        <f t="shared" ref="AO71:AO105" si="75">IF(AK71&lt;0,AM71,"")</f>
        <v>3</v>
      </c>
      <c r="AQ71" s="31" t="s">
        <v>102</v>
      </c>
    </row>
    <row r="72" spans="3:43" ht="22" thickBot="1" x14ac:dyDescent="0.3">
      <c r="C72" s="8">
        <f>_xlfn.T.TEST(Q41:Q58,V41:V58,2,2)</f>
        <v>0.3244007810894769</v>
      </c>
      <c r="I72" s="8">
        <f>_xlfn.T.TEST(E41:E58,J41:J58,2,2)</f>
        <v>5.025546727335249E-3</v>
      </c>
      <c r="W72" s="27" t="s">
        <v>71</v>
      </c>
      <c r="AI72">
        <f t="shared" si="69"/>
        <v>700.52581787109398</v>
      </c>
      <c r="AJ72">
        <f t="shared" si="70"/>
        <v>725.10467529296898</v>
      </c>
      <c r="AK72">
        <f t="shared" si="71"/>
        <v>-24.578857421875</v>
      </c>
      <c r="AL72">
        <f t="shared" si="72"/>
        <v>24.578857421875</v>
      </c>
      <c r="AM72">
        <f t="shared" si="73"/>
        <v>8.5</v>
      </c>
      <c r="AN72" t="str">
        <f t="shared" si="74"/>
        <v/>
      </c>
      <c r="AO72">
        <f t="shared" si="75"/>
        <v>8.5</v>
      </c>
    </row>
    <row r="73" spans="3:43" x14ac:dyDescent="0.2">
      <c r="W73" t="s">
        <v>72</v>
      </c>
      <c r="X73">
        <f>_xlfn.T.TEST(X80:X115,AB80:AB115,2,1)</f>
        <v>4.6264834412782619E-34</v>
      </c>
      <c r="AI73">
        <f t="shared" si="69"/>
        <v>700.52581787109398</v>
      </c>
      <c r="AJ73">
        <f t="shared" si="70"/>
        <v>725.10467529296898</v>
      </c>
      <c r="AK73">
        <f t="shared" si="71"/>
        <v>-24.578857421875</v>
      </c>
      <c r="AL73">
        <f t="shared" si="72"/>
        <v>24.578857421875</v>
      </c>
      <c r="AM73">
        <f t="shared" si="73"/>
        <v>8.5</v>
      </c>
      <c r="AN73" t="str">
        <f t="shared" si="74"/>
        <v/>
      </c>
      <c r="AO73">
        <f t="shared" si="75"/>
        <v>8.5</v>
      </c>
    </row>
    <row r="74" spans="3:43" ht="17" thickBot="1" x14ac:dyDescent="0.25">
      <c r="C74" t="s">
        <v>66</v>
      </c>
      <c r="I74" t="s">
        <v>67</v>
      </c>
      <c r="W74" t="s">
        <v>73</v>
      </c>
      <c r="X74">
        <f>_xlfn.T.TEST(Y80:Y115,AC80:AC115,2,1)</f>
        <v>2.0868121094300592E-2</v>
      </c>
      <c r="AI74">
        <f t="shared" si="69"/>
        <v>700.52581787109398</v>
      </c>
      <c r="AJ74">
        <f t="shared" si="70"/>
        <v>730.35919189453102</v>
      </c>
      <c r="AK74">
        <f t="shared" si="71"/>
        <v>-29.833374023437045</v>
      </c>
      <c r="AL74">
        <f t="shared" si="72"/>
        <v>29.833374023437045</v>
      </c>
      <c r="AM74">
        <f t="shared" si="73"/>
        <v>25.5</v>
      </c>
      <c r="AN74" t="str">
        <f t="shared" si="74"/>
        <v/>
      </c>
      <c r="AO74">
        <f t="shared" si="75"/>
        <v>25.5</v>
      </c>
    </row>
    <row r="75" spans="3:43" ht="17" thickBot="1" x14ac:dyDescent="0.25">
      <c r="C75" s="8">
        <f>_xlfn.T.TEST(O41:O58,H41:H58,2,2)</f>
        <v>7.1837622552205997E-75</v>
      </c>
      <c r="I75" s="8">
        <f>_xlfn.T.TEST(C41:C58,T41:T58,2,2)</f>
        <v>6.7952217634264745E-74</v>
      </c>
      <c r="AI75">
        <f t="shared" si="69"/>
        <v>700.52581787109398</v>
      </c>
      <c r="AJ75">
        <f t="shared" si="70"/>
        <v>725.10467529296898</v>
      </c>
      <c r="AK75">
        <f t="shared" si="71"/>
        <v>-24.578857421875</v>
      </c>
      <c r="AL75">
        <f t="shared" si="72"/>
        <v>24.578857421875</v>
      </c>
      <c r="AM75">
        <f t="shared" si="73"/>
        <v>8.5</v>
      </c>
      <c r="AN75" t="str">
        <f t="shared" si="74"/>
        <v/>
      </c>
      <c r="AO75">
        <f t="shared" si="75"/>
        <v>8.5</v>
      </c>
    </row>
    <row r="76" spans="3:43" x14ac:dyDescent="0.2">
      <c r="AI76">
        <f t="shared" si="69"/>
        <v>705.79284667968795</v>
      </c>
      <c r="AJ76">
        <f t="shared" si="70"/>
        <v>730.35919189453102</v>
      </c>
      <c r="AK76">
        <f t="shared" si="71"/>
        <v>-24.566345214843068</v>
      </c>
      <c r="AL76">
        <f t="shared" si="72"/>
        <v>24.566345214843068</v>
      </c>
      <c r="AM76">
        <f t="shared" si="73"/>
        <v>3</v>
      </c>
      <c r="AN76" t="str">
        <f t="shared" si="74"/>
        <v/>
      </c>
      <c r="AO76">
        <f t="shared" si="75"/>
        <v>3</v>
      </c>
    </row>
    <row r="77" spans="3:43" x14ac:dyDescent="0.2">
      <c r="AI77">
        <f t="shared" si="69"/>
        <v>705.79284667968795</v>
      </c>
      <c r="AJ77">
        <f t="shared" si="70"/>
        <v>730.35919189453102</v>
      </c>
      <c r="AK77">
        <f t="shared" si="71"/>
        <v>-24.566345214843068</v>
      </c>
      <c r="AL77">
        <f t="shared" si="72"/>
        <v>24.566345214843068</v>
      </c>
      <c r="AM77">
        <f t="shared" si="73"/>
        <v>3</v>
      </c>
      <c r="AN77" t="str">
        <f t="shared" si="74"/>
        <v/>
      </c>
      <c r="AO77">
        <f t="shared" si="75"/>
        <v>3</v>
      </c>
    </row>
    <row r="78" spans="3:43" ht="21" x14ac:dyDescent="0.25">
      <c r="T78" s="33" t="s">
        <v>80</v>
      </c>
      <c r="U78" s="33"/>
      <c r="X78" s="33" t="s">
        <v>74</v>
      </c>
      <c r="Y78" s="33"/>
      <c r="AB78" s="32" t="s">
        <v>76</v>
      </c>
      <c r="AC78" s="32"/>
      <c r="AI78">
        <f t="shared" si="69"/>
        <v>695.2587890625</v>
      </c>
      <c r="AJ78">
        <f t="shared" si="70"/>
        <v>725.10467529296898</v>
      </c>
      <c r="AK78">
        <f t="shared" si="71"/>
        <v>-29.845886230468977</v>
      </c>
      <c r="AL78">
        <f t="shared" si="72"/>
        <v>29.845886230468977</v>
      </c>
      <c r="AM78">
        <f t="shared" si="73"/>
        <v>27.5</v>
      </c>
      <c r="AN78" t="str">
        <f t="shared" si="74"/>
        <v/>
      </c>
      <c r="AO78">
        <f t="shared" si="75"/>
        <v>27.5</v>
      </c>
    </row>
    <row r="79" spans="3:43" x14ac:dyDescent="0.2">
      <c r="T79" s="5" t="s">
        <v>79</v>
      </c>
      <c r="U79" s="5" t="s">
        <v>78</v>
      </c>
      <c r="W79" s="5" t="s">
        <v>75</v>
      </c>
      <c r="X79" s="5" t="str">
        <f>C40</f>
        <v>MEP183 LCGR</v>
      </c>
      <c r="Y79" s="5" t="str">
        <f>E40</f>
        <v>Tm Dif</v>
      </c>
      <c r="AA79" s="5" t="s">
        <v>75</v>
      </c>
      <c r="AB79" s="5" t="str">
        <f>C40</f>
        <v>MEP183 LCGR</v>
      </c>
      <c r="AC79" s="5" t="str">
        <f>E40</f>
        <v>Tm Dif</v>
      </c>
      <c r="AI79">
        <f t="shared" si="69"/>
        <v>700.52581787109398</v>
      </c>
      <c r="AJ79">
        <f t="shared" si="70"/>
        <v>725.10467529296898</v>
      </c>
      <c r="AK79">
        <f t="shared" si="71"/>
        <v>-24.578857421875</v>
      </c>
      <c r="AL79">
        <f t="shared" si="72"/>
        <v>24.578857421875</v>
      </c>
      <c r="AM79">
        <f t="shared" si="73"/>
        <v>8.5</v>
      </c>
      <c r="AN79" t="str">
        <f t="shared" si="74"/>
        <v/>
      </c>
      <c r="AO79">
        <f t="shared" si="75"/>
        <v>8.5</v>
      </c>
    </row>
    <row r="80" spans="3:43" x14ac:dyDescent="0.2">
      <c r="S80" s="5" t="s">
        <v>77</v>
      </c>
      <c r="T80" s="5" t="s">
        <v>82</v>
      </c>
      <c r="U80" s="5" t="s">
        <v>83</v>
      </c>
      <c r="W80" t="str">
        <f>[1]Sheet1!B39</f>
        <v>A1</v>
      </c>
      <c r="X80" s="5">
        <f>[1]Sheet1!C39</f>
        <v>711.06018066406295</v>
      </c>
      <c r="Y80" s="5">
        <f>[1]Sheet1!E39</f>
        <v>5.267333984375</v>
      </c>
      <c r="AA80" t="str">
        <f>B41</f>
        <v>A1</v>
      </c>
      <c r="AB80" s="5">
        <f>C41</f>
        <v>735.61370849609398</v>
      </c>
      <c r="AC80" s="5">
        <f>E41</f>
        <v>5.2545166015629547</v>
      </c>
      <c r="AI80">
        <f t="shared" si="69"/>
        <v>695.2587890625</v>
      </c>
      <c r="AJ80">
        <f t="shared" si="70"/>
        <v>725.10467529296898</v>
      </c>
      <c r="AK80">
        <f t="shared" si="71"/>
        <v>-29.845886230468977</v>
      </c>
      <c r="AL80">
        <f t="shared" si="72"/>
        <v>29.845886230468977</v>
      </c>
      <c r="AM80">
        <f t="shared" si="73"/>
        <v>27.5</v>
      </c>
      <c r="AN80" t="str">
        <f t="shared" si="74"/>
        <v/>
      </c>
      <c r="AO80">
        <f t="shared" si="75"/>
        <v>27.5</v>
      </c>
    </row>
    <row r="81" spans="19:41" x14ac:dyDescent="0.2">
      <c r="S81" s="5" t="s">
        <v>81</v>
      </c>
      <c r="T81" s="5" t="s">
        <v>83</v>
      </c>
      <c r="U81" s="5" t="s">
        <v>82</v>
      </c>
      <c r="X81" s="5">
        <f>[1]Sheet1!C40</f>
        <v>705.79284667968795</v>
      </c>
      <c r="Y81" s="5">
        <f>[1]Sheet1!E40</f>
        <v>0</v>
      </c>
      <c r="AB81" s="5">
        <f t="shared" ref="AB81:AB97" si="76">C42</f>
        <v>730.35919189453102</v>
      </c>
      <c r="AC81" s="5">
        <f t="shared" ref="AC81:AC97" si="77">E42</f>
        <v>5.2545166015620453</v>
      </c>
      <c r="AI81">
        <f t="shared" si="69"/>
        <v>700.52581787109398</v>
      </c>
      <c r="AJ81">
        <f t="shared" si="70"/>
        <v>725.10467529296898</v>
      </c>
      <c r="AK81">
        <f t="shared" si="71"/>
        <v>-24.578857421875</v>
      </c>
      <c r="AL81">
        <f t="shared" si="72"/>
        <v>24.578857421875</v>
      </c>
      <c r="AM81">
        <f t="shared" si="73"/>
        <v>8.5</v>
      </c>
      <c r="AN81" t="str">
        <f t="shared" si="74"/>
        <v/>
      </c>
      <c r="AO81">
        <f t="shared" si="75"/>
        <v>8.5</v>
      </c>
    </row>
    <row r="82" spans="19:41" x14ac:dyDescent="0.2">
      <c r="X82" s="5">
        <f>[1]Sheet1!C41</f>
        <v>700.52581787109398</v>
      </c>
      <c r="Y82" s="5">
        <f>[1]Sheet1!E41</f>
        <v>5.2670288085939774</v>
      </c>
      <c r="AB82" s="5">
        <f t="shared" si="76"/>
        <v>725.10467529296898</v>
      </c>
      <c r="AC82" s="5">
        <f t="shared" si="77"/>
        <v>0</v>
      </c>
      <c r="AI82">
        <f t="shared" si="69"/>
        <v>700.52581787109398</v>
      </c>
      <c r="AJ82">
        <f t="shared" si="70"/>
        <v>730.35919189453102</v>
      </c>
      <c r="AK82">
        <f t="shared" si="71"/>
        <v>-29.833374023437045</v>
      </c>
      <c r="AL82">
        <f t="shared" si="72"/>
        <v>29.833374023437045</v>
      </c>
      <c r="AM82">
        <f t="shared" si="73"/>
        <v>25.5</v>
      </c>
      <c r="AN82" t="str">
        <f t="shared" si="74"/>
        <v/>
      </c>
      <c r="AO82">
        <f t="shared" si="75"/>
        <v>25.5</v>
      </c>
    </row>
    <row r="83" spans="19:41" x14ac:dyDescent="0.2">
      <c r="X83" s="5">
        <f>[1]Sheet1!C42</f>
        <v>700.52581787109398</v>
      </c>
      <c r="Y83" s="5">
        <f>[1]Sheet1!E42</f>
        <v>5.2670288085939774</v>
      </c>
      <c r="AB83" s="5">
        <f t="shared" si="76"/>
        <v>725.10467529296898</v>
      </c>
      <c r="AC83" s="5">
        <f t="shared" si="77"/>
        <v>0</v>
      </c>
      <c r="AI83">
        <f t="shared" si="69"/>
        <v>700.52581787109398</v>
      </c>
      <c r="AJ83">
        <f t="shared" si="70"/>
        <v>725.10467529296898</v>
      </c>
      <c r="AK83">
        <f t="shared" si="71"/>
        <v>-24.578857421875</v>
      </c>
      <c r="AL83">
        <f t="shared" si="72"/>
        <v>24.578857421875</v>
      </c>
      <c r="AM83">
        <f t="shared" si="73"/>
        <v>8.5</v>
      </c>
      <c r="AN83" t="str">
        <f t="shared" si="74"/>
        <v/>
      </c>
      <c r="AO83">
        <f t="shared" si="75"/>
        <v>8.5</v>
      </c>
    </row>
    <row r="84" spans="19:41" x14ac:dyDescent="0.2">
      <c r="X84" s="5">
        <f>[1]Sheet1!C43</f>
        <v>700.52581787109398</v>
      </c>
      <c r="Y84" s="5">
        <f>[1]Sheet1!E43</f>
        <v>-5.2670288085939774</v>
      </c>
      <c r="AB84" s="5">
        <f t="shared" si="76"/>
        <v>730.35919189453102</v>
      </c>
      <c r="AC84" s="5">
        <f t="shared" si="77"/>
        <v>5.2545166015620453</v>
      </c>
      <c r="AI84">
        <f t="shared" si="69"/>
        <v>695.2587890625</v>
      </c>
      <c r="AJ84">
        <f t="shared" si="70"/>
        <v>719.85046386718795</v>
      </c>
      <c r="AK84">
        <f t="shared" si="71"/>
        <v>-24.591674804687955</v>
      </c>
      <c r="AL84">
        <f t="shared" si="72"/>
        <v>24.591674804687955</v>
      </c>
      <c r="AM84">
        <f t="shared" si="73"/>
        <v>13.5</v>
      </c>
      <c r="AN84" t="str">
        <f t="shared" si="74"/>
        <v/>
      </c>
      <c r="AO84">
        <f t="shared" si="75"/>
        <v>13.5</v>
      </c>
    </row>
    <row r="85" spans="19:41" x14ac:dyDescent="0.2">
      <c r="X85" s="5">
        <f>[1]Sheet1!C44</f>
        <v>700.52581787109398</v>
      </c>
      <c r="Y85" s="5">
        <f>[1]Sheet1!E44</f>
        <v>0</v>
      </c>
      <c r="AB85" s="5">
        <f t="shared" si="76"/>
        <v>725.10467529296898</v>
      </c>
      <c r="AC85" s="5">
        <f t="shared" si="77"/>
        <v>-5.2545166015620453</v>
      </c>
      <c r="AI85">
        <f t="shared" si="69"/>
        <v>700.52581787109398</v>
      </c>
      <c r="AJ85">
        <f t="shared" si="70"/>
        <v>725.10467529296898</v>
      </c>
      <c r="AK85">
        <f t="shared" si="71"/>
        <v>-24.578857421875</v>
      </c>
      <c r="AL85">
        <f t="shared" si="72"/>
        <v>24.578857421875</v>
      </c>
      <c r="AM85">
        <f t="shared" si="73"/>
        <v>8.5</v>
      </c>
      <c r="AN85" t="str">
        <f t="shared" si="74"/>
        <v/>
      </c>
      <c r="AO85">
        <f t="shared" si="75"/>
        <v>8.5</v>
      </c>
    </row>
    <row r="86" spans="19:41" x14ac:dyDescent="0.2">
      <c r="W86" t="str">
        <f>[1]Sheet1!B45</f>
        <v>B1</v>
      </c>
      <c r="X86" s="5">
        <f>[1]Sheet1!C45</f>
        <v>705.79284667968795</v>
      </c>
      <c r="Y86" s="5">
        <f>[1]Sheet1!E45</f>
        <v>0</v>
      </c>
      <c r="AA86" t="str">
        <f t="shared" ref="AA86:AA92" si="78">B47</f>
        <v>B1</v>
      </c>
      <c r="AB86" s="5">
        <f t="shared" si="76"/>
        <v>730.35919189453102</v>
      </c>
      <c r="AC86" s="5">
        <f t="shared" si="77"/>
        <v>5.2545166015620453</v>
      </c>
      <c r="AI86">
        <f t="shared" si="69"/>
        <v>695.2587890625</v>
      </c>
      <c r="AJ86">
        <f t="shared" si="70"/>
        <v>719.85046386718795</v>
      </c>
      <c r="AK86">
        <f t="shared" si="71"/>
        <v>-24.591674804687955</v>
      </c>
      <c r="AL86">
        <f t="shared" si="72"/>
        <v>24.591674804687955</v>
      </c>
      <c r="AM86">
        <f t="shared" si="73"/>
        <v>13.5</v>
      </c>
      <c r="AN86" t="str">
        <f t="shared" si="74"/>
        <v/>
      </c>
      <c r="AO86">
        <f t="shared" si="75"/>
        <v>13.5</v>
      </c>
    </row>
    <row r="87" spans="19:41" x14ac:dyDescent="0.2">
      <c r="X87" s="5">
        <f>[1]Sheet1!C46</f>
        <v>705.79284667968795</v>
      </c>
      <c r="Y87" s="5">
        <f>[1]Sheet1!E46</f>
        <v>0</v>
      </c>
      <c r="AB87" s="5">
        <f t="shared" si="76"/>
        <v>730.35919189453102</v>
      </c>
      <c r="AC87" s="5">
        <f t="shared" si="77"/>
        <v>5.2545166015620453</v>
      </c>
      <c r="AI87">
        <f t="shared" si="69"/>
        <v>700.52581787109398</v>
      </c>
      <c r="AJ87">
        <f t="shared" si="70"/>
        <v>725.10467529296898</v>
      </c>
      <c r="AK87">
        <f t="shared" si="71"/>
        <v>-24.578857421875</v>
      </c>
      <c r="AL87">
        <f t="shared" si="72"/>
        <v>24.578857421875</v>
      </c>
      <c r="AM87">
        <f t="shared" si="73"/>
        <v>8.5</v>
      </c>
      <c r="AN87" t="str">
        <f t="shared" si="74"/>
        <v/>
      </c>
      <c r="AO87">
        <f t="shared" si="75"/>
        <v>8.5</v>
      </c>
    </row>
    <row r="88" spans="19:41" x14ac:dyDescent="0.2">
      <c r="X88" s="5">
        <f>[1]Sheet1!C47</f>
        <v>695.2587890625</v>
      </c>
      <c r="Y88" s="5">
        <f>[1]Sheet1!E47</f>
        <v>0</v>
      </c>
      <c r="AB88" s="5">
        <f t="shared" si="76"/>
        <v>725.10467529296898</v>
      </c>
      <c r="AC88" s="5">
        <f t="shared" si="77"/>
        <v>0</v>
      </c>
      <c r="AI88">
        <f t="shared" si="69"/>
        <v>698.83270263671898</v>
      </c>
      <c r="AJ88">
        <f t="shared" si="70"/>
        <v>726.86126708984398</v>
      </c>
      <c r="AK88">
        <f t="shared" si="71"/>
        <v>-28.028564453125</v>
      </c>
      <c r="AL88">
        <f t="shared" si="72"/>
        <v>28.028564453125</v>
      </c>
      <c r="AM88">
        <f t="shared" si="73"/>
        <v>18</v>
      </c>
      <c r="AN88" t="str">
        <f t="shared" si="74"/>
        <v/>
      </c>
      <c r="AO88">
        <f t="shared" si="75"/>
        <v>18</v>
      </c>
    </row>
    <row r="89" spans="19:41" x14ac:dyDescent="0.2">
      <c r="X89" s="5">
        <f>[1]Sheet1!C48</f>
        <v>700.52581787109398</v>
      </c>
      <c r="Y89" s="5">
        <f>[1]Sheet1!E48</f>
        <v>0</v>
      </c>
      <c r="AB89" s="5">
        <f t="shared" si="76"/>
        <v>725.10467529296898</v>
      </c>
      <c r="AC89" s="5">
        <f t="shared" si="77"/>
        <v>0</v>
      </c>
      <c r="AI89">
        <f t="shared" si="69"/>
        <v>698.83270263671898</v>
      </c>
      <c r="AJ89">
        <f t="shared" si="70"/>
        <v>726.86126708984398</v>
      </c>
      <c r="AK89">
        <f t="shared" si="71"/>
        <v>-28.028564453125</v>
      </c>
      <c r="AL89">
        <f t="shared" si="72"/>
        <v>28.028564453125</v>
      </c>
      <c r="AM89">
        <f t="shared" si="73"/>
        <v>18</v>
      </c>
      <c r="AN89" t="str">
        <f t="shared" si="74"/>
        <v/>
      </c>
      <c r="AO89">
        <f t="shared" si="75"/>
        <v>18</v>
      </c>
    </row>
    <row r="90" spans="19:41" x14ac:dyDescent="0.2">
      <c r="X90" s="5">
        <f>[1]Sheet1!C49</f>
        <v>695.2587890625</v>
      </c>
      <c r="Y90" s="5">
        <f>[1]Sheet1!E49</f>
        <v>-5.2670288085939774</v>
      </c>
      <c r="AB90" s="5">
        <f t="shared" si="76"/>
        <v>725.10467529296898</v>
      </c>
      <c r="AC90" s="5">
        <f t="shared" si="77"/>
        <v>5.2542114257810226</v>
      </c>
      <c r="AI90">
        <f t="shared" si="69"/>
        <v>704.08721923828102</v>
      </c>
      <c r="AJ90">
        <f t="shared" si="70"/>
        <v>732.12829589843795</v>
      </c>
      <c r="AK90">
        <f t="shared" si="71"/>
        <v>-28.041076660156932</v>
      </c>
      <c r="AL90">
        <f t="shared" si="72"/>
        <v>28.041076660156932</v>
      </c>
      <c r="AM90">
        <f t="shared" si="73"/>
        <v>23</v>
      </c>
      <c r="AN90" t="str">
        <f t="shared" si="74"/>
        <v/>
      </c>
      <c r="AO90">
        <f t="shared" si="75"/>
        <v>23</v>
      </c>
    </row>
    <row r="91" spans="19:41" x14ac:dyDescent="0.2">
      <c r="X91" s="5">
        <f>[1]Sheet1!C50</f>
        <v>700.52581787109398</v>
      </c>
      <c r="Y91" s="5">
        <f>[1]Sheet1!E50</f>
        <v>0</v>
      </c>
      <c r="AB91" s="5">
        <f t="shared" si="76"/>
        <v>725.10467529296898</v>
      </c>
      <c r="AC91" s="5">
        <f t="shared" si="77"/>
        <v>0</v>
      </c>
      <c r="AI91">
        <f t="shared" si="69"/>
        <v>698.83270263671898</v>
      </c>
      <c r="AJ91">
        <f t="shared" si="70"/>
        <v>732.12829589843795</v>
      </c>
      <c r="AK91">
        <f t="shared" si="71"/>
        <v>-33.295593261718977</v>
      </c>
      <c r="AL91">
        <f t="shared" si="72"/>
        <v>33.295593261718977</v>
      </c>
      <c r="AM91">
        <f t="shared" si="73"/>
        <v>35</v>
      </c>
      <c r="AN91" t="str">
        <f t="shared" si="74"/>
        <v/>
      </c>
      <c r="AO91">
        <f t="shared" si="75"/>
        <v>35</v>
      </c>
    </row>
    <row r="92" spans="19:41" x14ac:dyDescent="0.2">
      <c r="W92" t="str">
        <f>[1]Sheet1!B51</f>
        <v>C1</v>
      </c>
      <c r="X92" s="5">
        <f>[1]Sheet1!C51</f>
        <v>700.52581787109398</v>
      </c>
      <c r="Y92" s="5">
        <f>[1]Sheet1!E51</f>
        <v>0</v>
      </c>
      <c r="AA92" t="str">
        <f t="shared" si="78"/>
        <v>C1</v>
      </c>
      <c r="AB92" s="5">
        <f t="shared" si="76"/>
        <v>730.35919189453102</v>
      </c>
      <c r="AC92" s="5">
        <f t="shared" si="77"/>
        <v>10.508728027343068</v>
      </c>
      <c r="AI92">
        <f t="shared" si="69"/>
        <v>693.57849121093795</v>
      </c>
      <c r="AJ92">
        <f t="shared" si="70"/>
        <v>726.86126708984398</v>
      </c>
      <c r="AK92">
        <f t="shared" si="71"/>
        <v>-33.282775878906023</v>
      </c>
      <c r="AL92">
        <f t="shared" si="72"/>
        <v>33.282775878906023</v>
      </c>
      <c r="AM92">
        <f t="shared" si="73"/>
        <v>31</v>
      </c>
      <c r="AN92" t="str">
        <f t="shared" si="74"/>
        <v/>
      </c>
      <c r="AO92">
        <f t="shared" si="75"/>
        <v>31</v>
      </c>
    </row>
    <row r="93" spans="19:41" x14ac:dyDescent="0.2">
      <c r="X93" s="5">
        <f>[1]Sheet1!C52</f>
        <v>700.52581787109398</v>
      </c>
      <c r="Y93" s="5">
        <f>[1]Sheet1!E52</f>
        <v>5.2670288085939774</v>
      </c>
      <c r="AB93" s="5">
        <f t="shared" si="76"/>
        <v>725.10467529296898</v>
      </c>
      <c r="AC93" s="5">
        <f t="shared" si="77"/>
        <v>0</v>
      </c>
      <c r="AI93">
        <f t="shared" si="69"/>
        <v>693.57849121093795</v>
      </c>
      <c r="AJ93">
        <f t="shared" si="70"/>
        <v>726.86126708984398</v>
      </c>
      <c r="AK93">
        <f t="shared" si="71"/>
        <v>-33.282775878906023</v>
      </c>
      <c r="AL93">
        <f t="shared" si="72"/>
        <v>33.282775878906023</v>
      </c>
      <c r="AM93">
        <f t="shared" si="73"/>
        <v>31</v>
      </c>
      <c r="AN93" t="str">
        <f t="shared" si="74"/>
        <v/>
      </c>
      <c r="AO93">
        <f t="shared" si="75"/>
        <v>31</v>
      </c>
    </row>
    <row r="94" spans="19:41" x14ac:dyDescent="0.2">
      <c r="X94" s="5">
        <f>[1]Sheet1!C53</f>
        <v>695.2587890625</v>
      </c>
      <c r="Y94" s="5">
        <f>[1]Sheet1!E53</f>
        <v>-5.2670288085939774</v>
      </c>
      <c r="AB94" s="5">
        <f t="shared" si="76"/>
        <v>719.85046386718795</v>
      </c>
      <c r="AC94" s="5">
        <f t="shared" si="77"/>
        <v>0</v>
      </c>
      <c r="AI94">
        <f t="shared" si="69"/>
        <v>698.83270263671898</v>
      </c>
      <c r="AJ94">
        <f t="shared" si="70"/>
        <v>726.86126708984398</v>
      </c>
      <c r="AK94">
        <f t="shared" si="71"/>
        <v>-28.028564453125</v>
      </c>
      <c r="AL94">
        <f t="shared" si="72"/>
        <v>28.028564453125</v>
      </c>
      <c r="AM94">
        <f t="shared" si="73"/>
        <v>18</v>
      </c>
      <c r="AN94" t="str">
        <f t="shared" si="74"/>
        <v/>
      </c>
      <c r="AO94">
        <f t="shared" si="75"/>
        <v>18</v>
      </c>
    </row>
    <row r="95" spans="19:41" x14ac:dyDescent="0.2">
      <c r="X95" s="5">
        <f>[1]Sheet1!C54</f>
        <v>700.52581787109398</v>
      </c>
      <c r="Y95" s="5">
        <f>[1]Sheet1!E54</f>
        <v>5.2670288085939774</v>
      </c>
      <c r="AB95" s="5">
        <f t="shared" si="76"/>
        <v>725.10467529296898</v>
      </c>
      <c r="AC95" s="5">
        <f t="shared" si="77"/>
        <v>5.2542114257810226</v>
      </c>
      <c r="AI95">
        <f t="shared" si="69"/>
        <v>698.83270263671898</v>
      </c>
      <c r="AJ95">
        <f t="shared" si="70"/>
        <v>726.86126708984398</v>
      </c>
      <c r="AK95">
        <f t="shared" si="71"/>
        <v>-28.028564453125</v>
      </c>
      <c r="AL95">
        <f t="shared" si="72"/>
        <v>28.028564453125</v>
      </c>
      <c r="AM95">
        <f t="shared" si="73"/>
        <v>18</v>
      </c>
      <c r="AN95" t="str">
        <f t="shared" si="74"/>
        <v/>
      </c>
      <c r="AO95">
        <f t="shared" si="75"/>
        <v>18</v>
      </c>
    </row>
    <row r="96" spans="19:41" x14ac:dyDescent="0.2">
      <c r="X96" s="5">
        <f>[1]Sheet1!C55</f>
        <v>695.2587890625</v>
      </c>
      <c r="Y96" s="5">
        <f>[1]Sheet1!E55</f>
        <v>0</v>
      </c>
      <c r="AB96" s="5">
        <f t="shared" si="76"/>
        <v>719.85046386718795</v>
      </c>
      <c r="AC96" s="5">
        <f t="shared" si="77"/>
        <v>0</v>
      </c>
      <c r="AI96">
        <f t="shared" si="69"/>
        <v>704.08721923828102</v>
      </c>
      <c r="AJ96">
        <f t="shared" si="70"/>
        <v>732.12829589843795</v>
      </c>
      <c r="AK96">
        <f t="shared" si="71"/>
        <v>-28.041076660156932</v>
      </c>
      <c r="AL96">
        <f t="shared" si="72"/>
        <v>28.041076660156932</v>
      </c>
      <c r="AM96">
        <f t="shared" si="73"/>
        <v>23</v>
      </c>
      <c r="AN96" t="str">
        <f t="shared" si="74"/>
        <v/>
      </c>
      <c r="AO96">
        <f t="shared" si="75"/>
        <v>23</v>
      </c>
    </row>
    <row r="97" spans="23:43" x14ac:dyDescent="0.2">
      <c r="X97" s="5">
        <f>[1]Sheet1!C56</f>
        <v>700.52581787109398</v>
      </c>
      <c r="Y97" s="5">
        <f>[1]Sheet1!E56</f>
        <v>10.534362792968977</v>
      </c>
      <c r="AB97" s="5">
        <f t="shared" si="76"/>
        <v>725.10467529296898</v>
      </c>
      <c r="AC97" s="5">
        <f t="shared" si="77"/>
        <v>5.2542114257810226</v>
      </c>
      <c r="AI97">
        <f t="shared" si="69"/>
        <v>698.83270263671898</v>
      </c>
      <c r="AJ97">
        <f t="shared" si="70"/>
        <v>732.12829589843795</v>
      </c>
      <c r="AK97">
        <f t="shared" si="71"/>
        <v>-33.295593261718977</v>
      </c>
      <c r="AL97">
        <f t="shared" si="72"/>
        <v>33.295593261718977</v>
      </c>
      <c r="AM97">
        <f t="shared" si="73"/>
        <v>35</v>
      </c>
      <c r="AN97" t="str">
        <f t="shared" si="74"/>
        <v/>
      </c>
      <c r="AO97">
        <f t="shared" si="75"/>
        <v>35</v>
      </c>
    </row>
    <row r="98" spans="23:43" x14ac:dyDescent="0.2">
      <c r="W98" t="str">
        <f>N41</f>
        <v>F1</v>
      </c>
      <c r="X98" s="5">
        <f>O41</f>
        <v>698.83270263671898</v>
      </c>
      <c r="Y98" s="5">
        <f>Q41</f>
        <v>5.2542114257810226</v>
      </c>
      <c r="AA98" t="str">
        <f>[1]Sheet1!N39</f>
        <v>F1</v>
      </c>
      <c r="AB98" s="5">
        <f>[1]Sheet1!O39</f>
        <v>726.86126708984398</v>
      </c>
      <c r="AC98" s="5">
        <f>[1]Sheet1!Q39</f>
        <v>0</v>
      </c>
      <c r="AI98">
        <f t="shared" si="69"/>
        <v>693.57849121093795</v>
      </c>
      <c r="AJ98">
        <f t="shared" si="70"/>
        <v>726.86126708984398</v>
      </c>
      <c r="AK98">
        <f t="shared" si="71"/>
        <v>-33.282775878906023</v>
      </c>
      <c r="AL98">
        <f t="shared" si="72"/>
        <v>33.282775878906023</v>
      </c>
      <c r="AM98">
        <f t="shared" si="73"/>
        <v>31</v>
      </c>
      <c r="AN98" t="str">
        <f t="shared" si="74"/>
        <v/>
      </c>
      <c r="AO98">
        <f t="shared" si="75"/>
        <v>31</v>
      </c>
    </row>
    <row r="99" spans="23:43" x14ac:dyDescent="0.2">
      <c r="X99" s="5">
        <f t="shared" ref="X99:X115" si="79">O42</f>
        <v>698.83270263671898</v>
      </c>
      <c r="Y99" s="5">
        <f t="shared" ref="Y99:Y115" si="80">Q42</f>
        <v>5.2542114257810226</v>
      </c>
      <c r="AB99" s="5">
        <f>[1]Sheet1!O40</f>
        <v>726.86126708984398</v>
      </c>
      <c r="AC99" s="5">
        <f>[1]Sheet1!Q40</f>
        <v>5.2670288085939774</v>
      </c>
      <c r="AI99">
        <f t="shared" si="69"/>
        <v>693.57849121093795</v>
      </c>
      <c r="AJ99">
        <f t="shared" si="70"/>
        <v>726.86126708984398</v>
      </c>
      <c r="AK99">
        <f t="shared" si="71"/>
        <v>-33.282775878906023</v>
      </c>
      <c r="AL99">
        <f t="shared" si="72"/>
        <v>33.282775878906023</v>
      </c>
      <c r="AM99">
        <f t="shared" si="73"/>
        <v>31</v>
      </c>
      <c r="AN99" t="str">
        <f t="shared" si="74"/>
        <v/>
      </c>
      <c r="AO99">
        <f t="shared" si="75"/>
        <v>31</v>
      </c>
    </row>
    <row r="100" spans="23:43" x14ac:dyDescent="0.2">
      <c r="X100" s="5">
        <f t="shared" si="79"/>
        <v>704.08721923828102</v>
      </c>
      <c r="Y100" s="5">
        <f t="shared" si="80"/>
        <v>5.2545166015620453</v>
      </c>
      <c r="AB100" s="5">
        <f>[1]Sheet1!O41</f>
        <v>732.12829589843795</v>
      </c>
      <c r="AC100" s="5">
        <f>[1]Sheet1!Q41</f>
        <v>5.2670288085939774</v>
      </c>
      <c r="AI100">
        <f t="shared" si="69"/>
        <v>698.83270263671898</v>
      </c>
      <c r="AJ100">
        <f t="shared" si="70"/>
        <v>726.86126708984398</v>
      </c>
      <c r="AK100">
        <f t="shared" si="71"/>
        <v>-28.028564453125</v>
      </c>
      <c r="AL100">
        <f t="shared" si="72"/>
        <v>28.028564453125</v>
      </c>
      <c r="AM100">
        <f t="shared" si="73"/>
        <v>18</v>
      </c>
      <c r="AN100" t="str">
        <f t="shared" si="74"/>
        <v/>
      </c>
      <c r="AO100">
        <f t="shared" si="75"/>
        <v>18</v>
      </c>
    </row>
    <row r="101" spans="23:43" x14ac:dyDescent="0.2">
      <c r="X101" s="5">
        <f t="shared" si="79"/>
        <v>698.83270263671898</v>
      </c>
      <c r="Y101" s="5">
        <f t="shared" si="80"/>
        <v>-5.2545166015620453</v>
      </c>
      <c r="AB101" s="5">
        <f>[1]Sheet1!O42</f>
        <v>732.12829589843795</v>
      </c>
      <c r="AC101" s="5">
        <f>[1]Sheet1!Q42</f>
        <v>5.2670288085939774</v>
      </c>
      <c r="AI101">
        <f>X111</f>
        <v>698.83270263671898</v>
      </c>
      <c r="AJ101">
        <f>AB111</f>
        <v>726.86126708984398</v>
      </c>
      <c r="AK101">
        <f t="shared" si="71"/>
        <v>-28.028564453125</v>
      </c>
      <c r="AL101">
        <f t="shared" si="72"/>
        <v>28.028564453125</v>
      </c>
      <c r="AM101">
        <f t="shared" si="73"/>
        <v>18</v>
      </c>
      <c r="AN101" t="str">
        <f t="shared" si="74"/>
        <v/>
      </c>
      <c r="AO101">
        <f t="shared" si="75"/>
        <v>18</v>
      </c>
    </row>
    <row r="102" spans="23:43" x14ac:dyDescent="0.2">
      <c r="X102" s="5">
        <f t="shared" si="79"/>
        <v>693.57849121093795</v>
      </c>
      <c r="Y102" s="5">
        <f t="shared" si="80"/>
        <v>0</v>
      </c>
      <c r="AB102" s="5">
        <f>[1]Sheet1!O43</f>
        <v>726.86126708984398</v>
      </c>
      <c r="AC102" s="5">
        <f>[1]Sheet1!Q43</f>
        <v>5.2670288085939774</v>
      </c>
      <c r="AI102">
        <f t="shared" ref="AI102:AI105" si="81">X112</f>
        <v>698.83270263671898</v>
      </c>
      <c r="AJ102">
        <f t="shared" ref="AJ102:AJ105" si="82">AB112</f>
        <v>732.12829589843795</v>
      </c>
      <c r="AK102">
        <f t="shared" si="71"/>
        <v>-33.295593261718977</v>
      </c>
      <c r="AL102">
        <f t="shared" si="72"/>
        <v>33.295593261718977</v>
      </c>
      <c r="AM102">
        <f t="shared" si="73"/>
        <v>35</v>
      </c>
      <c r="AN102" t="str">
        <f t="shared" si="74"/>
        <v/>
      </c>
      <c r="AO102">
        <f t="shared" si="75"/>
        <v>35</v>
      </c>
    </row>
    <row r="103" spans="23:43" x14ac:dyDescent="0.2">
      <c r="X103" s="5">
        <f t="shared" si="79"/>
        <v>693.57849121093795</v>
      </c>
      <c r="Y103" s="5">
        <f t="shared" si="80"/>
        <v>0</v>
      </c>
      <c r="AB103" s="5">
        <f>[1]Sheet1!O44</f>
        <v>726.86126708984398</v>
      </c>
      <c r="AC103" s="5">
        <f>[1]Sheet1!Q44</f>
        <v>5.2670288085939774</v>
      </c>
      <c r="AI103">
        <f t="shared" si="81"/>
        <v>704.08721923828102</v>
      </c>
      <c r="AJ103">
        <f t="shared" si="82"/>
        <v>732.12829589843795</v>
      </c>
      <c r="AK103">
        <f t="shared" si="71"/>
        <v>-28.041076660156932</v>
      </c>
      <c r="AL103">
        <f t="shared" si="72"/>
        <v>28.041076660156932</v>
      </c>
      <c r="AM103">
        <f t="shared" si="73"/>
        <v>23</v>
      </c>
      <c r="AN103" t="str">
        <f t="shared" si="74"/>
        <v/>
      </c>
      <c r="AO103">
        <f t="shared" si="75"/>
        <v>23</v>
      </c>
    </row>
    <row r="104" spans="23:43" x14ac:dyDescent="0.2">
      <c r="W104" t="str">
        <f t="shared" ref="W104:W110" si="83">N47</f>
        <v>G1</v>
      </c>
      <c r="X104" s="5">
        <f t="shared" si="79"/>
        <v>698.83270263671898</v>
      </c>
      <c r="Y104" s="5">
        <f t="shared" si="80"/>
        <v>5.2542114257810226</v>
      </c>
      <c r="AA104" t="str">
        <f>[1]Sheet1!N45</f>
        <v>G1</v>
      </c>
      <c r="AB104" s="5">
        <f>[1]Sheet1!O45</f>
        <v>726.86126708984398</v>
      </c>
      <c r="AC104" s="5">
        <f>[1]Sheet1!Q45</f>
        <v>0</v>
      </c>
      <c r="AI104">
        <f t="shared" si="81"/>
        <v>698.83270263671898</v>
      </c>
      <c r="AJ104">
        <f t="shared" si="82"/>
        <v>726.86126708984398</v>
      </c>
      <c r="AK104">
        <f t="shared" si="71"/>
        <v>-28.028564453125</v>
      </c>
      <c r="AL104">
        <f t="shared" si="72"/>
        <v>28.028564453125</v>
      </c>
      <c r="AM104">
        <f t="shared" si="73"/>
        <v>18</v>
      </c>
      <c r="AN104" t="str">
        <f t="shared" si="74"/>
        <v/>
      </c>
      <c r="AO104">
        <f t="shared" si="75"/>
        <v>18</v>
      </c>
    </row>
    <row r="105" spans="23:43" x14ac:dyDescent="0.2">
      <c r="X105" s="5">
        <f t="shared" si="79"/>
        <v>698.83270263671898</v>
      </c>
      <c r="Y105" s="5">
        <f t="shared" si="80"/>
        <v>0</v>
      </c>
      <c r="AB105" s="5">
        <f>[1]Sheet1!O46</f>
        <v>726.86126708984398</v>
      </c>
      <c r="AC105" s="5">
        <f>[1]Sheet1!Q46</f>
        <v>0</v>
      </c>
      <c r="AI105">
        <f t="shared" si="81"/>
        <v>693.57849121093795</v>
      </c>
      <c r="AJ105">
        <f t="shared" si="82"/>
        <v>726.86126708984398</v>
      </c>
      <c r="AK105">
        <f t="shared" si="71"/>
        <v>-33.282775878906023</v>
      </c>
      <c r="AL105">
        <f t="shared" si="72"/>
        <v>33.282775878906023</v>
      </c>
      <c r="AM105">
        <f t="shared" si="73"/>
        <v>31</v>
      </c>
      <c r="AN105" t="str">
        <f t="shared" si="74"/>
        <v/>
      </c>
      <c r="AO105">
        <f t="shared" si="75"/>
        <v>31</v>
      </c>
    </row>
    <row r="106" spans="23:43" x14ac:dyDescent="0.2">
      <c r="X106" s="5">
        <f t="shared" si="79"/>
        <v>704.08721923828102</v>
      </c>
      <c r="Y106" s="5">
        <f t="shared" si="80"/>
        <v>5.2545166015620453</v>
      </c>
      <c r="AB106" s="5">
        <f>[1]Sheet1!O47</f>
        <v>732.12829589843795</v>
      </c>
      <c r="AC106" s="5">
        <f>[1]Sheet1!Q47</f>
        <v>5.2670288085939774</v>
      </c>
    </row>
    <row r="107" spans="23:43" x14ac:dyDescent="0.2">
      <c r="X107" s="5">
        <f t="shared" si="79"/>
        <v>698.83270263671898</v>
      </c>
      <c r="Y107" s="5">
        <f t="shared" si="80"/>
        <v>-5.2545166015620453</v>
      </c>
      <c r="AB107" s="5">
        <f>[1]Sheet1!O48</f>
        <v>732.12829589843795</v>
      </c>
      <c r="AC107" s="5">
        <f>[1]Sheet1!Q48</f>
        <v>5.2670288085939774</v>
      </c>
      <c r="AN107" t="s">
        <v>92</v>
      </c>
      <c r="AO107">
        <f>MIN(SUM(AN70:AN105),SUM(AO70:AO105))</f>
        <v>0</v>
      </c>
    </row>
    <row r="108" spans="23:43" x14ac:dyDescent="0.2">
      <c r="X108" s="5">
        <f t="shared" si="79"/>
        <v>693.57849121093795</v>
      </c>
      <c r="Y108" s="5">
        <f t="shared" si="80"/>
        <v>0</v>
      </c>
      <c r="AB108" s="5">
        <f>[1]Sheet1!O49</f>
        <v>726.86126708984398</v>
      </c>
      <c r="AC108" s="5">
        <f>[1]Sheet1!Q49</f>
        <v>5.2670288085939774</v>
      </c>
      <c r="AN108" t="s">
        <v>93</v>
      </c>
      <c r="AO108">
        <f>COUNT(AN70:AO105)</f>
        <v>36</v>
      </c>
    </row>
    <row r="109" spans="23:43" x14ac:dyDescent="0.2">
      <c r="X109" s="5">
        <f t="shared" si="79"/>
        <v>693.57849121093795</v>
      </c>
      <c r="Y109" s="5">
        <f t="shared" si="80"/>
        <v>0</v>
      </c>
      <c r="AB109" s="5">
        <f>[1]Sheet1!O50</f>
        <v>726.86126708984398</v>
      </c>
      <c r="AC109" s="5">
        <f>[1]Sheet1!Q50</f>
        <v>0</v>
      </c>
    </row>
    <row r="110" spans="23:43" x14ac:dyDescent="0.2">
      <c r="W110" t="str">
        <f t="shared" si="83"/>
        <v>H1</v>
      </c>
      <c r="X110" s="5">
        <f t="shared" si="79"/>
        <v>698.83270263671898</v>
      </c>
      <c r="Y110" s="5">
        <f t="shared" si="80"/>
        <v>0</v>
      </c>
      <c r="AA110" t="str">
        <f>[1]Sheet1!N51</f>
        <v>H1</v>
      </c>
      <c r="AB110" s="5">
        <f>[1]Sheet1!O51</f>
        <v>726.86126708984398</v>
      </c>
      <c r="AC110" s="5">
        <f>[1]Sheet1!Q51</f>
        <v>5.2670288085939774</v>
      </c>
      <c r="AN110" s="34" t="s">
        <v>98</v>
      </c>
      <c r="AO110" s="34"/>
    </row>
    <row r="111" spans="23:43" x14ac:dyDescent="0.2">
      <c r="X111" s="5">
        <f t="shared" si="79"/>
        <v>698.83270263671898</v>
      </c>
      <c r="Y111" s="5">
        <f t="shared" si="80"/>
        <v>5.2542114257810226</v>
      </c>
      <c r="AB111" s="5">
        <f>[1]Sheet1!O52</f>
        <v>726.86126708984398</v>
      </c>
      <c r="AC111" s="5">
        <f>[1]Sheet1!Q52</f>
        <v>5.2670288085939774</v>
      </c>
      <c r="AN111" t="s">
        <v>95</v>
      </c>
      <c r="AO111">
        <v>208</v>
      </c>
      <c r="AQ111" s="30"/>
    </row>
    <row r="112" spans="23:43" x14ac:dyDescent="0.2">
      <c r="X112" s="5">
        <f t="shared" si="79"/>
        <v>698.83270263671898</v>
      </c>
      <c r="Y112" s="5">
        <f t="shared" si="80"/>
        <v>-5.2545166015620453</v>
      </c>
      <c r="AB112" s="5">
        <f>[1]Sheet1!O53</f>
        <v>732.12829589843795</v>
      </c>
      <c r="AC112" s="5">
        <f>[1]Sheet1!Q53</f>
        <v>0</v>
      </c>
    </row>
    <row r="113" spans="24:41" x14ac:dyDescent="0.2">
      <c r="X113" s="5">
        <f t="shared" si="79"/>
        <v>704.08721923828102</v>
      </c>
      <c r="Y113" s="5">
        <f t="shared" si="80"/>
        <v>0</v>
      </c>
      <c r="AB113" s="5">
        <f>[1]Sheet1!O54</f>
        <v>732.12829589843795</v>
      </c>
      <c r="AC113" s="5">
        <f>[1]Sheet1!Q54</f>
        <v>0</v>
      </c>
      <c r="AN113" t="s">
        <v>105</v>
      </c>
    </row>
    <row r="114" spans="24:41" x14ac:dyDescent="0.2">
      <c r="X114" s="5">
        <f t="shared" si="79"/>
        <v>698.83270263671898</v>
      </c>
      <c r="Y114" s="5">
        <f t="shared" si="80"/>
        <v>0</v>
      </c>
      <c r="AB114" s="5">
        <f>[1]Sheet1!O55</f>
        <v>726.86126708984398</v>
      </c>
      <c r="AC114" s="5">
        <f>[1]Sheet1!Q55</f>
        <v>5.2670288085939774</v>
      </c>
      <c r="AN114" t="s">
        <v>106</v>
      </c>
    </row>
    <row r="115" spans="24:41" x14ac:dyDescent="0.2">
      <c r="X115" s="5">
        <f t="shared" si="79"/>
        <v>693.57849121093795</v>
      </c>
      <c r="Y115" s="5">
        <f t="shared" si="80"/>
        <v>0</v>
      </c>
      <c r="AB115" s="5">
        <f>[1]Sheet1!O56</f>
        <v>726.86126708984398</v>
      </c>
      <c r="AC115" s="5">
        <f>[1]Sheet1!Q56</f>
        <v>5.2670288085939774</v>
      </c>
    </row>
    <row r="118" spans="24:41" x14ac:dyDescent="0.2">
      <c r="AH118" s="28" t="s">
        <v>56</v>
      </c>
      <c r="AI118" t="s">
        <v>74</v>
      </c>
      <c r="AJ118" t="s">
        <v>86</v>
      </c>
      <c r="AK118" t="s">
        <v>87</v>
      </c>
      <c r="AL118" t="s">
        <v>88</v>
      </c>
      <c r="AM118" t="s">
        <v>89</v>
      </c>
      <c r="AN118" t="s">
        <v>90</v>
      </c>
      <c r="AO118" t="s">
        <v>91</v>
      </c>
    </row>
    <row r="119" spans="24:41" x14ac:dyDescent="0.2">
      <c r="AI119">
        <f>Y80</f>
        <v>5.267333984375</v>
      </c>
      <c r="AJ119">
        <f>AC80</f>
        <v>5.2545166015629547</v>
      </c>
      <c r="AK119">
        <f>(AI119-AJ119)</f>
        <v>1.2817382812045253E-2</v>
      </c>
      <c r="AL119">
        <f>ABS(AI119-AJ119)</f>
        <v>1.2817382812045253E-2</v>
      </c>
      <c r="AM119">
        <f t="shared" ref="AM119:AM154" si="84">IF(AL119=0,"",_xlfn.RANK.AVG(AL119,$AL$119:$AL$154,1))</f>
        <v>10</v>
      </c>
      <c r="AN119">
        <f>IF(AK119&gt;0,AM119,"")</f>
        <v>10</v>
      </c>
      <c r="AO119" t="str">
        <f>IF(AK119&lt;0,AM119,"")</f>
        <v/>
      </c>
    </row>
    <row r="120" spans="24:41" x14ac:dyDescent="0.2">
      <c r="AI120">
        <f t="shared" ref="AI120:AI154" si="85">Y81</f>
        <v>0</v>
      </c>
      <c r="AJ120">
        <f t="shared" ref="AJ120:AJ154" si="86">AC81</f>
        <v>5.2545166015620453</v>
      </c>
      <c r="AK120">
        <f t="shared" ref="AK120:AK154" si="87">(AI120-AJ120)</f>
        <v>-5.2545166015620453</v>
      </c>
      <c r="AL120">
        <f t="shared" ref="AL120:AL154" si="88">ABS(AI120-AJ120)</f>
        <v>5.2545166015620453</v>
      </c>
      <c r="AM120">
        <f t="shared" si="84"/>
        <v>18</v>
      </c>
      <c r="AN120" t="str">
        <f t="shared" ref="AN120:AN154" si="89">IF(AK120&gt;0,AM120,"")</f>
        <v/>
      </c>
      <c r="AO120">
        <f t="shared" ref="AO120:AO154" si="90">IF(AK120&lt;0,AM120,"")</f>
        <v>18</v>
      </c>
    </row>
    <row r="121" spans="24:41" x14ac:dyDescent="0.2">
      <c r="AI121">
        <f t="shared" si="85"/>
        <v>5.2670288085939774</v>
      </c>
      <c r="AJ121">
        <f t="shared" si="86"/>
        <v>0</v>
      </c>
      <c r="AK121">
        <f t="shared" si="87"/>
        <v>5.2670288085939774</v>
      </c>
      <c r="AL121">
        <f t="shared" si="88"/>
        <v>5.2670288085939774</v>
      </c>
      <c r="AM121">
        <f t="shared" si="84"/>
        <v>25.5</v>
      </c>
      <c r="AN121">
        <f t="shared" si="89"/>
        <v>25.5</v>
      </c>
      <c r="AO121" t="str">
        <f t="shared" si="90"/>
        <v/>
      </c>
    </row>
    <row r="122" spans="24:41" x14ac:dyDescent="0.2">
      <c r="AI122">
        <f t="shared" si="85"/>
        <v>5.2670288085939774</v>
      </c>
      <c r="AJ122">
        <f t="shared" si="86"/>
        <v>0</v>
      </c>
      <c r="AK122">
        <f t="shared" si="87"/>
        <v>5.2670288085939774</v>
      </c>
      <c r="AL122">
        <f t="shared" si="88"/>
        <v>5.2670288085939774</v>
      </c>
      <c r="AM122">
        <f t="shared" si="84"/>
        <v>25.5</v>
      </c>
      <c r="AN122">
        <f t="shared" si="89"/>
        <v>25.5</v>
      </c>
      <c r="AO122" t="str">
        <f t="shared" si="90"/>
        <v/>
      </c>
    </row>
    <row r="123" spans="24:41" x14ac:dyDescent="0.2">
      <c r="AI123">
        <f t="shared" si="85"/>
        <v>-5.2670288085939774</v>
      </c>
      <c r="AJ123">
        <f t="shared" si="86"/>
        <v>5.2545166015620453</v>
      </c>
      <c r="AK123">
        <f t="shared" si="87"/>
        <v>-10.521545410156023</v>
      </c>
      <c r="AL123">
        <f t="shared" si="88"/>
        <v>10.521545410156023</v>
      </c>
      <c r="AM123">
        <f t="shared" si="84"/>
        <v>35</v>
      </c>
      <c r="AN123" t="str">
        <f t="shared" si="89"/>
        <v/>
      </c>
      <c r="AO123">
        <f t="shared" si="90"/>
        <v>35</v>
      </c>
    </row>
    <row r="124" spans="24:41" x14ac:dyDescent="0.2">
      <c r="AI124">
        <f t="shared" si="85"/>
        <v>0</v>
      </c>
      <c r="AJ124">
        <f t="shared" si="86"/>
        <v>-5.2545166015620453</v>
      </c>
      <c r="AK124">
        <f t="shared" si="87"/>
        <v>5.2545166015620453</v>
      </c>
      <c r="AL124">
        <f t="shared" si="88"/>
        <v>5.2545166015620453</v>
      </c>
      <c r="AM124">
        <f t="shared" si="84"/>
        <v>18</v>
      </c>
      <c r="AN124">
        <f t="shared" si="89"/>
        <v>18</v>
      </c>
      <c r="AO124" t="str">
        <f t="shared" si="90"/>
        <v/>
      </c>
    </row>
    <row r="125" spans="24:41" x14ac:dyDescent="0.2">
      <c r="AI125">
        <f t="shared" si="85"/>
        <v>0</v>
      </c>
      <c r="AJ125">
        <f t="shared" si="86"/>
        <v>5.2545166015620453</v>
      </c>
      <c r="AK125">
        <f t="shared" si="87"/>
        <v>-5.2545166015620453</v>
      </c>
      <c r="AL125">
        <f t="shared" si="88"/>
        <v>5.2545166015620453</v>
      </c>
      <c r="AM125">
        <f t="shared" si="84"/>
        <v>18</v>
      </c>
      <c r="AN125" t="str">
        <f t="shared" si="89"/>
        <v/>
      </c>
      <c r="AO125">
        <f t="shared" si="90"/>
        <v>18</v>
      </c>
    </row>
    <row r="126" spans="24:41" x14ac:dyDescent="0.2">
      <c r="AI126">
        <f t="shared" si="85"/>
        <v>0</v>
      </c>
      <c r="AJ126">
        <f t="shared" si="86"/>
        <v>5.2545166015620453</v>
      </c>
      <c r="AK126">
        <f t="shared" si="87"/>
        <v>-5.2545166015620453</v>
      </c>
      <c r="AL126">
        <f t="shared" si="88"/>
        <v>5.2545166015620453</v>
      </c>
      <c r="AM126">
        <f t="shared" si="84"/>
        <v>18</v>
      </c>
      <c r="AN126" t="str">
        <f t="shared" si="89"/>
        <v/>
      </c>
      <c r="AO126">
        <f t="shared" si="90"/>
        <v>18</v>
      </c>
    </row>
    <row r="127" spans="24:41" x14ac:dyDescent="0.2">
      <c r="AI127">
        <f t="shared" si="85"/>
        <v>0</v>
      </c>
      <c r="AJ127">
        <f t="shared" si="86"/>
        <v>0</v>
      </c>
      <c r="AK127">
        <f t="shared" si="87"/>
        <v>0</v>
      </c>
      <c r="AL127">
        <f t="shared" si="88"/>
        <v>0</v>
      </c>
      <c r="AM127" t="str">
        <f t="shared" si="84"/>
        <v/>
      </c>
      <c r="AN127" t="str">
        <f t="shared" si="89"/>
        <v/>
      </c>
      <c r="AO127" t="str">
        <f t="shared" si="90"/>
        <v/>
      </c>
    </row>
    <row r="128" spans="24:41" x14ac:dyDescent="0.2">
      <c r="AI128">
        <f t="shared" si="85"/>
        <v>0</v>
      </c>
      <c r="AJ128">
        <f t="shared" si="86"/>
        <v>0</v>
      </c>
      <c r="AK128">
        <f t="shared" si="87"/>
        <v>0</v>
      </c>
      <c r="AL128">
        <f t="shared" si="88"/>
        <v>0</v>
      </c>
      <c r="AM128" t="str">
        <f t="shared" si="84"/>
        <v/>
      </c>
      <c r="AN128" t="str">
        <f t="shared" si="89"/>
        <v/>
      </c>
      <c r="AO128" t="str">
        <f t="shared" si="90"/>
        <v/>
      </c>
    </row>
    <row r="129" spans="35:41" x14ac:dyDescent="0.2">
      <c r="AI129">
        <f t="shared" si="85"/>
        <v>-5.2670288085939774</v>
      </c>
      <c r="AJ129">
        <f t="shared" si="86"/>
        <v>5.2542114257810226</v>
      </c>
      <c r="AK129">
        <f t="shared" si="87"/>
        <v>-10.521240234375</v>
      </c>
      <c r="AL129">
        <f t="shared" si="88"/>
        <v>10.521240234375</v>
      </c>
      <c r="AM129">
        <f t="shared" si="84"/>
        <v>33</v>
      </c>
      <c r="AN129" t="str">
        <f t="shared" si="89"/>
        <v/>
      </c>
      <c r="AO129">
        <f t="shared" si="90"/>
        <v>33</v>
      </c>
    </row>
    <row r="130" spans="35:41" x14ac:dyDescent="0.2">
      <c r="AI130">
        <f t="shared" si="85"/>
        <v>0</v>
      </c>
      <c r="AJ130">
        <f t="shared" si="86"/>
        <v>0</v>
      </c>
      <c r="AK130">
        <f t="shared" si="87"/>
        <v>0</v>
      </c>
      <c r="AL130">
        <f t="shared" si="88"/>
        <v>0</v>
      </c>
      <c r="AM130" t="str">
        <f t="shared" si="84"/>
        <v/>
      </c>
      <c r="AN130" t="str">
        <f t="shared" si="89"/>
        <v/>
      </c>
      <c r="AO130" t="str">
        <f t="shared" si="90"/>
        <v/>
      </c>
    </row>
    <row r="131" spans="35:41" x14ac:dyDescent="0.2">
      <c r="AI131">
        <f t="shared" si="85"/>
        <v>0</v>
      </c>
      <c r="AJ131">
        <f t="shared" si="86"/>
        <v>10.508728027343068</v>
      </c>
      <c r="AK131">
        <f t="shared" si="87"/>
        <v>-10.508728027343068</v>
      </c>
      <c r="AL131">
        <f t="shared" si="88"/>
        <v>10.508728027343068</v>
      </c>
      <c r="AM131">
        <f t="shared" si="84"/>
        <v>32</v>
      </c>
      <c r="AN131" t="str">
        <f t="shared" si="89"/>
        <v/>
      </c>
      <c r="AO131">
        <f t="shared" si="90"/>
        <v>32</v>
      </c>
    </row>
    <row r="132" spans="35:41" x14ac:dyDescent="0.2">
      <c r="AI132">
        <f t="shared" si="85"/>
        <v>5.2670288085939774</v>
      </c>
      <c r="AJ132">
        <f t="shared" si="86"/>
        <v>0</v>
      </c>
      <c r="AK132">
        <f t="shared" si="87"/>
        <v>5.2670288085939774</v>
      </c>
      <c r="AL132">
        <f t="shared" si="88"/>
        <v>5.2670288085939774</v>
      </c>
      <c r="AM132">
        <f t="shared" si="84"/>
        <v>25.5</v>
      </c>
      <c r="AN132">
        <f t="shared" si="89"/>
        <v>25.5</v>
      </c>
      <c r="AO132" t="str">
        <f t="shared" si="90"/>
        <v/>
      </c>
    </row>
    <row r="133" spans="35:41" x14ac:dyDescent="0.2">
      <c r="AI133">
        <f t="shared" si="85"/>
        <v>-5.2670288085939774</v>
      </c>
      <c r="AJ133">
        <f t="shared" si="86"/>
        <v>0</v>
      </c>
      <c r="AK133">
        <f t="shared" si="87"/>
        <v>-5.2670288085939774</v>
      </c>
      <c r="AL133">
        <f t="shared" si="88"/>
        <v>5.2670288085939774</v>
      </c>
      <c r="AM133">
        <f t="shared" si="84"/>
        <v>25.5</v>
      </c>
      <c r="AN133" t="str">
        <f t="shared" si="89"/>
        <v/>
      </c>
      <c r="AO133">
        <f t="shared" si="90"/>
        <v>25.5</v>
      </c>
    </row>
    <row r="134" spans="35:41" x14ac:dyDescent="0.2">
      <c r="AI134">
        <f t="shared" si="85"/>
        <v>5.2670288085939774</v>
      </c>
      <c r="AJ134">
        <f t="shared" si="86"/>
        <v>5.2542114257810226</v>
      </c>
      <c r="AK134">
        <f t="shared" si="87"/>
        <v>1.2817382812954747E-2</v>
      </c>
      <c r="AL134">
        <f t="shared" si="88"/>
        <v>1.2817382812954747E-2</v>
      </c>
      <c r="AM134">
        <f t="shared" si="84"/>
        <v>12</v>
      </c>
      <c r="AN134">
        <f t="shared" si="89"/>
        <v>12</v>
      </c>
      <c r="AO134" t="str">
        <f t="shared" si="90"/>
        <v/>
      </c>
    </row>
    <row r="135" spans="35:41" x14ac:dyDescent="0.2">
      <c r="AI135">
        <f t="shared" si="85"/>
        <v>0</v>
      </c>
      <c r="AJ135">
        <f t="shared" si="86"/>
        <v>0</v>
      </c>
      <c r="AK135">
        <f t="shared" si="87"/>
        <v>0</v>
      </c>
      <c r="AL135">
        <f t="shared" si="88"/>
        <v>0</v>
      </c>
      <c r="AM135" t="str">
        <f t="shared" si="84"/>
        <v/>
      </c>
      <c r="AN135" t="str">
        <f t="shared" si="89"/>
        <v/>
      </c>
      <c r="AO135" t="str">
        <f t="shared" si="90"/>
        <v/>
      </c>
    </row>
    <row r="136" spans="35:41" x14ac:dyDescent="0.2">
      <c r="AI136">
        <f t="shared" si="85"/>
        <v>10.534362792968977</v>
      </c>
      <c r="AJ136">
        <f t="shared" si="86"/>
        <v>5.2542114257810226</v>
      </c>
      <c r="AK136">
        <f t="shared" si="87"/>
        <v>5.2801513671879547</v>
      </c>
      <c r="AL136">
        <f t="shared" si="88"/>
        <v>5.2801513671879547</v>
      </c>
      <c r="AM136">
        <f t="shared" si="84"/>
        <v>31</v>
      </c>
      <c r="AN136">
        <f t="shared" si="89"/>
        <v>31</v>
      </c>
      <c r="AO136" t="str">
        <f t="shared" si="90"/>
        <v/>
      </c>
    </row>
    <row r="137" spans="35:41" x14ac:dyDescent="0.2">
      <c r="AI137">
        <f t="shared" si="85"/>
        <v>5.2542114257810226</v>
      </c>
      <c r="AJ137">
        <f t="shared" si="86"/>
        <v>0</v>
      </c>
      <c r="AK137">
        <f t="shared" si="87"/>
        <v>5.2542114257810226</v>
      </c>
      <c r="AL137">
        <f t="shared" si="88"/>
        <v>5.2542114257810226</v>
      </c>
      <c r="AM137">
        <f t="shared" si="84"/>
        <v>14.5</v>
      </c>
      <c r="AN137">
        <f t="shared" si="89"/>
        <v>14.5</v>
      </c>
      <c r="AO137" t="str">
        <f t="shared" si="90"/>
        <v/>
      </c>
    </row>
    <row r="138" spans="35:41" x14ac:dyDescent="0.2">
      <c r="AI138">
        <f t="shared" si="85"/>
        <v>5.2542114257810226</v>
      </c>
      <c r="AJ138">
        <f t="shared" si="86"/>
        <v>5.2670288085939774</v>
      </c>
      <c r="AK138">
        <f t="shared" si="87"/>
        <v>-1.2817382812954747E-2</v>
      </c>
      <c r="AL138">
        <f t="shared" si="88"/>
        <v>1.2817382812954747E-2</v>
      </c>
      <c r="AM138">
        <f t="shared" si="84"/>
        <v>12</v>
      </c>
      <c r="AN138" t="str">
        <f t="shared" si="89"/>
        <v/>
      </c>
      <c r="AO138">
        <f t="shared" si="90"/>
        <v>12</v>
      </c>
    </row>
    <row r="139" spans="35:41" x14ac:dyDescent="0.2">
      <c r="AI139">
        <f t="shared" si="85"/>
        <v>5.2545166015620453</v>
      </c>
      <c r="AJ139">
        <f t="shared" si="86"/>
        <v>5.2670288085939774</v>
      </c>
      <c r="AK139">
        <f t="shared" si="87"/>
        <v>-1.2512207031932121E-2</v>
      </c>
      <c r="AL139">
        <f t="shared" si="88"/>
        <v>1.2512207031932121E-2</v>
      </c>
      <c r="AM139">
        <f t="shared" si="84"/>
        <v>8.5</v>
      </c>
      <c r="AN139" t="str">
        <f t="shared" si="89"/>
        <v/>
      </c>
      <c r="AO139">
        <f t="shared" si="90"/>
        <v>8.5</v>
      </c>
    </row>
    <row r="140" spans="35:41" x14ac:dyDescent="0.2">
      <c r="AI140">
        <f t="shared" si="85"/>
        <v>-5.2545166015620453</v>
      </c>
      <c r="AJ140">
        <f t="shared" si="86"/>
        <v>5.2670288085939774</v>
      </c>
      <c r="AK140">
        <f t="shared" si="87"/>
        <v>-10.521545410156023</v>
      </c>
      <c r="AL140">
        <f t="shared" si="88"/>
        <v>10.521545410156023</v>
      </c>
      <c r="AM140">
        <f t="shared" si="84"/>
        <v>35</v>
      </c>
      <c r="AN140" t="str">
        <f t="shared" si="89"/>
        <v/>
      </c>
      <c r="AO140">
        <f t="shared" si="90"/>
        <v>35</v>
      </c>
    </row>
    <row r="141" spans="35:41" x14ac:dyDescent="0.2">
      <c r="AI141">
        <f t="shared" si="85"/>
        <v>0</v>
      </c>
      <c r="AJ141">
        <f t="shared" si="86"/>
        <v>5.2670288085939774</v>
      </c>
      <c r="AK141">
        <f t="shared" si="87"/>
        <v>-5.2670288085939774</v>
      </c>
      <c r="AL141">
        <f t="shared" si="88"/>
        <v>5.2670288085939774</v>
      </c>
      <c r="AM141">
        <f t="shared" si="84"/>
        <v>25.5</v>
      </c>
      <c r="AN141" t="str">
        <f t="shared" si="89"/>
        <v/>
      </c>
      <c r="AO141">
        <f t="shared" si="90"/>
        <v>25.5</v>
      </c>
    </row>
    <row r="142" spans="35:41" x14ac:dyDescent="0.2">
      <c r="AI142">
        <f t="shared" si="85"/>
        <v>0</v>
      </c>
      <c r="AJ142">
        <f t="shared" si="86"/>
        <v>5.2670288085939774</v>
      </c>
      <c r="AK142">
        <f t="shared" si="87"/>
        <v>-5.2670288085939774</v>
      </c>
      <c r="AL142">
        <f t="shared" si="88"/>
        <v>5.2670288085939774</v>
      </c>
      <c r="AM142">
        <f t="shared" si="84"/>
        <v>25.5</v>
      </c>
      <c r="AN142" t="str">
        <f t="shared" si="89"/>
        <v/>
      </c>
      <c r="AO142">
        <f t="shared" si="90"/>
        <v>25.5</v>
      </c>
    </row>
    <row r="143" spans="35:41" x14ac:dyDescent="0.2">
      <c r="AI143">
        <f t="shared" si="85"/>
        <v>5.2542114257810226</v>
      </c>
      <c r="AJ143">
        <f t="shared" si="86"/>
        <v>0</v>
      </c>
      <c r="AK143">
        <f t="shared" si="87"/>
        <v>5.2542114257810226</v>
      </c>
      <c r="AL143">
        <f t="shared" si="88"/>
        <v>5.2542114257810226</v>
      </c>
      <c r="AM143">
        <f t="shared" si="84"/>
        <v>14.5</v>
      </c>
      <c r="AN143">
        <f t="shared" si="89"/>
        <v>14.5</v>
      </c>
      <c r="AO143" t="str">
        <f t="shared" si="90"/>
        <v/>
      </c>
    </row>
    <row r="144" spans="35:41" x14ac:dyDescent="0.2">
      <c r="AI144">
        <f t="shared" si="85"/>
        <v>0</v>
      </c>
      <c r="AJ144">
        <f t="shared" si="86"/>
        <v>0</v>
      </c>
      <c r="AK144">
        <f t="shared" si="87"/>
        <v>0</v>
      </c>
      <c r="AL144">
        <f t="shared" si="88"/>
        <v>0</v>
      </c>
      <c r="AM144" t="str">
        <f t="shared" si="84"/>
        <v/>
      </c>
      <c r="AN144" t="str">
        <f t="shared" si="89"/>
        <v/>
      </c>
      <c r="AO144" t="str">
        <f t="shared" si="90"/>
        <v/>
      </c>
    </row>
    <row r="145" spans="35:42" x14ac:dyDescent="0.2">
      <c r="AI145">
        <f t="shared" si="85"/>
        <v>5.2545166015620453</v>
      </c>
      <c r="AJ145">
        <f t="shared" si="86"/>
        <v>5.2670288085939774</v>
      </c>
      <c r="AK145">
        <f t="shared" si="87"/>
        <v>-1.2512207031932121E-2</v>
      </c>
      <c r="AL145">
        <f t="shared" si="88"/>
        <v>1.2512207031932121E-2</v>
      </c>
      <c r="AM145">
        <f t="shared" si="84"/>
        <v>8.5</v>
      </c>
      <c r="AN145" t="str">
        <f t="shared" si="89"/>
        <v/>
      </c>
      <c r="AO145">
        <f t="shared" si="90"/>
        <v>8.5</v>
      </c>
    </row>
    <row r="146" spans="35:42" x14ac:dyDescent="0.2">
      <c r="AI146">
        <f t="shared" si="85"/>
        <v>-5.2545166015620453</v>
      </c>
      <c r="AJ146">
        <f t="shared" si="86"/>
        <v>5.2670288085939774</v>
      </c>
      <c r="AK146">
        <f t="shared" si="87"/>
        <v>-10.521545410156023</v>
      </c>
      <c r="AL146">
        <f t="shared" si="88"/>
        <v>10.521545410156023</v>
      </c>
      <c r="AM146">
        <f t="shared" si="84"/>
        <v>35</v>
      </c>
      <c r="AN146" t="str">
        <f t="shared" si="89"/>
        <v/>
      </c>
      <c r="AO146">
        <f t="shared" si="90"/>
        <v>35</v>
      </c>
    </row>
    <row r="147" spans="35:42" x14ac:dyDescent="0.2">
      <c r="AI147">
        <f t="shared" si="85"/>
        <v>0</v>
      </c>
      <c r="AJ147">
        <f t="shared" si="86"/>
        <v>5.2670288085939774</v>
      </c>
      <c r="AK147">
        <f t="shared" si="87"/>
        <v>-5.2670288085939774</v>
      </c>
      <c r="AL147">
        <f t="shared" si="88"/>
        <v>5.2670288085939774</v>
      </c>
      <c r="AM147">
        <f t="shared" si="84"/>
        <v>25.5</v>
      </c>
      <c r="AN147" t="str">
        <f t="shared" si="89"/>
        <v/>
      </c>
      <c r="AO147">
        <f t="shared" si="90"/>
        <v>25.5</v>
      </c>
    </row>
    <row r="148" spans="35:42" x14ac:dyDescent="0.2">
      <c r="AI148">
        <f t="shared" si="85"/>
        <v>0</v>
      </c>
      <c r="AJ148">
        <f t="shared" si="86"/>
        <v>0</v>
      </c>
      <c r="AK148">
        <f t="shared" si="87"/>
        <v>0</v>
      </c>
      <c r="AL148">
        <f t="shared" si="88"/>
        <v>0</v>
      </c>
      <c r="AM148" t="str">
        <f t="shared" si="84"/>
        <v/>
      </c>
      <c r="AN148" t="str">
        <f t="shared" si="89"/>
        <v/>
      </c>
      <c r="AO148" t="str">
        <f t="shared" si="90"/>
        <v/>
      </c>
    </row>
    <row r="149" spans="35:42" x14ac:dyDescent="0.2">
      <c r="AI149">
        <f t="shared" si="85"/>
        <v>0</v>
      </c>
      <c r="AJ149">
        <f t="shared" si="86"/>
        <v>5.2670288085939774</v>
      </c>
      <c r="AK149">
        <f t="shared" si="87"/>
        <v>-5.2670288085939774</v>
      </c>
      <c r="AL149">
        <f t="shared" si="88"/>
        <v>5.2670288085939774</v>
      </c>
      <c r="AM149">
        <f t="shared" si="84"/>
        <v>25.5</v>
      </c>
      <c r="AN149" t="str">
        <f t="shared" si="89"/>
        <v/>
      </c>
      <c r="AO149">
        <f t="shared" si="90"/>
        <v>25.5</v>
      </c>
    </row>
    <row r="150" spans="35:42" x14ac:dyDescent="0.2">
      <c r="AI150">
        <f t="shared" si="85"/>
        <v>5.2542114257810226</v>
      </c>
      <c r="AJ150">
        <f t="shared" si="86"/>
        <v>5.2670288085939774</v>
      </c>
      <c r="AK150">
        <f t="shared" si="87"/>
        <v>-1.2817382812954747E-2</v>
      </c>
      <c r="AL150">
        <f t="shared" si="88"/>
        <v>1.2817382812954747E-2</v>
      </c>
      <c r="AM150">
        <f t="shared" si="84"/>
        <v>12</v>
      </c>
      <c r="AN150" t="str">
        <f t="shared" si="89"/>
        <v/>
      </c>
      <c r="AO150">
        <f t="shared" si="90"/>
        <v>12</v>
      </c>
      <c r="AP150" t="s">
        <v>96</v>
      </c>
    </row>
    <row r="151" spans="35:42" x14ac:dyDescent="0.2">
      <c r="AI151">
        <f t="shared" si="85"/>
        <v>-5.2545166015620453</v>
      </c>
      <c r="AJ151">
        <f t="shared" si="86"/>
        <v>0</v>
      </c>
      <c r="AK151">
        <f t="shared" si="87"/>
        <v>-5.2545166015620453</v>
      </c>
      <c r="AL151">
        <f t="shared" si="88"/>
        <v>5.2545166015620453</v>
      </c>
      <c r="AM151">
        <f t="shared" si="84"/>
        <v>18</v>
      </c>
      <c r="AN151" t="str">
        <f t="shared" si="89"/>
        <v/>
      </c>
      <c r="AO151">
        <f t="shared" si="90"/>
        <v>18</v>
      </c>
    </row>
    <row r="152" spans="35:42" x14ac:dyDescent="0.2">
      <c r="AI152">
        <f t="shared" si="85"/>
        <v>0</v>
      </c>
      <c r="AJ152">
        <f t="shared" si="86"/>
        <v>0</v>
      </c>
      <c r="AK152">
        <f t="shared" si="87"/>
        <v>0</v>
      </c>
      <c r="AL152">
        <f t="shared" si="88"/>
        <v>0</v>
      </c>
      <c r="AM152" t="str">
        <f t="shared" si="84"/>
        <v/>
      </c>
      <c r="AN152" t="str">
        <f t="shared" si="89"/>
        <v/>
      </c>
      <c r="AO152" t="str">
        <f t="shared" si="90"/>
        <v/>
      </c>
    </row>
    <row r="153" spans="35:42" x14ac:dyDescent="0.2">
      <c r="AI153">
        <f t="shared" si="85"/>
        <v>0</v>
      </c>
      <c r="AJ153">
        <f t="shared" si="86"/>
        <v>5.2670288085939774</v>
      </c>
      <c r="AK153">
        <f t="shared" si="87"/>
        <v>-5.2670288085939774</v>
      </c>
      <c r="AL153">
        <f t="shared" si="88"/>
        <v>5.2670288085939774</v>
      </c>
      <c r="AM153">
        <f t="shared" si="84"/>
        <v>25.5</v>
      </c>
      <c r="AN153" t="str">
        <f t="shared" si="89"/>
        <v/>
      </c>
      <c r="AO153">
        <f t="shared" si="90"/>
        <v>25.5</v>
      </c>
    </row>
    <row r="154" spans="35:42" x14ac:dyDescent="0.2">
      <c r="AI154">
        <f t="shared" si="85"/>
        <v>0</v>
      </c>
      <c r="AJ154">
        <f t="shared" si="86"/>
        <v>5.2670288085939774</v>
      </c>
      <c r="AK154">
        <f t="shared" si="87"/>
        <v>-5.2670288085939774</v>
      </c>
      <c r="AL154">
        <f t="shared" si="88"/>
        <v>5.2670288085939774</v>
      </c>
      <c r="AM154">
        <f t="shared" si="84"/>
        <v>25.5</v>
      </c>
      <c r="AN154" t="str">
        <f t="shared" si="89"/>
        <v/>
      </c>
      <c r="AO154">
        <f t="shared" si="90"/>
        <v>25.5</v>
      </c>
    </row>
    <row r="156" spans="35:42" x14ac:dyDescent="0.2">
      <c r="AN156" t="s">
        <v>92</v>
      </c>
      <c r="AO156">
        <f>MIN(SUM(AN119:AN154),SUM(AO119:AO154))</f>
        <v>176.5</v>
      </c>
    </row>
    <row r="157" spans="35:42" x14ac:dyDescent="0.2">
      <c r="AI157" s="30" t="s">
        <v>97</v>
      </c>
      <c r="AN157" t="s">
        <v>93</v>
      </c>
      <c r="AO157">
        <f>COUNT(AN119:AO154)</f>
        <v>29</v>
      </c>
    </row>
    <row r="159" spans="35:42" x14ac:dyDescent="0.2">
      <c r="AN159" s="34" t="s">
        <v>94</v>
      </c>
      <c r="AO159" s="34"/>
    </row>
    <row r="160" spans="35:42" x14ac:dyDescent="0.2">
      <c r="AN160" t="s">
        <v>95</v>
      </c>
      <c r="AO160">
        <v>126</v>
      </c>
    </row>
    <row r="162" spans="40:40" x14ac:dyDescent="0.2">
      <c r="AN162" t="s">
        <v>104</v>
      </c>
    </row>
    <row r="163" spans="40:40" x14ac:dyDescent="0.2">
      <c r="AN163" t="s">
        <v>103</v>
      </c>
    </row>
  </sheetData>
  <mergeCells count="9">
    <mergeCell ref="AB78:AC78"/>
    <mergeCell ref="T78:U78"/>
    <mergeCell ref="AN159:AO159"/>
    <mergeCell ref="AN110:AO110"/>
    <mergeCell ref="C39:D39"/>
    <mergeCell ref="H39:I39"/>
    <mergeCell ref="O39:P39"/>
    <mergeCell ref="T39:U39"/>
    <mergeCell ref="X78:Y78"/>
  </mergeCells>
  <phoneticPr fontId="3" type="noConversion"/>
  <hyperlinks>
    <hyperlink ref="AI157" r:id="rId1" xr:uid="{B32668E2-AB61-9E4E-80C8-1CBB5C5B9FF4}"/>
    <hyperlink ref="AH68" r:id="rId2" display="https://www.statology.org/the-normal-distribution/" xr:uid="{2462EC5F-3A22-D94A-8851-57FD4756C340}"/>
  </hyperlinks>
  <pageMargins left="0.7" right="0.7" top="0.75" bottom="0.75" header="0.3" footer="0.3"/>
  <pageSetup scale="10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cp:lastPrinted>2023-11-30T20:35:49Z</cp:lastPrinted>
  <dcterms:created xsi:type="dcterms:W3CDTF">2023-11-29T21:26:29Z</dcterms:created>
  <dcterms:modified xsi:type="dcterms:W3CDTF">2024-01-10T19:51:03Z</dcterms:modified>
</cp:coreProperties>
</file>