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alofsky/Haselton-Wright Dropbox/Nicole Malofsky/4. Lab Publications/1. In Preparation/23 Malofsky Melt Analysis/Data Files/Analyzed Data Files/Run 2023-11-29/"/>
    </mc:Choice>
  </mc:AlternateContent>
  <xr:revisionPtr revIDLastSave="0" documentId="13_ncr:1_{346F0F92-F76B-5640-8DFC-BE67487796A5}" xr6:coauthVersionLast="47" xr6:coauthVersionMax="47" xr10:uidLastSave="{00000000-0000-0000-0000-000000000000}"/>
  <bookViews>
    <workbookView xWindow="0" yWindow="840" windowWidth="28800" windowHeight="15900" activeTab="1" xr2:uid="{26FED0D1-3ACE-0A46-B269-0356154AF77E}"/>
  </bookViews>
  <sheets>
    <sheet name="Time" sheetId="1" r:id="rId1"/>
    <sheet name="Temp" sheetId="2" r:id="rId2"/>
  </sheets>
  <definedNames>
    <definedName name="_xlchart.v1.0" hidden="1">Time!$I$24:$I$47</definedName>
    <definedName name="_xlchart.v1.1" hidden="1">Time!$G$24:$G$47</definedName>
    <definedName name="_xlchart.v1.2" hidden="1">Time!$B$24:$B$47</definedName>
    <definedName name="_xlchart.v1.3" hidden="1">Time!$D$24:$D$47</definedName>
    <definedName name="_xlchart.v1.4" hidden="1">Temp!$D$24:$D$47</definedName>
    <definedName name="_xlchart.v1.5" hidden="1">Temp!$G$24:$G$47</definedName>
    <definedName name="_xlchart.v1.6" hidden="1">Temp!$B$24:$B$47</definedName>
    <definedName name="_xlchart.v1.7" hidden="1">Temp!$I$24:$I$47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3" i="2" l="1"/>
  <c r="L21" i="1"/>
  <c r="K21" i="1"/>
  <c r="K21" i="2"/>
  <c r="AW5" i="2"/>
  <c r="N53" i="2" l="1"/>
  <c r="M53" i="2"/>
  <c r="L53" i="2"/>
  <c r="K53" i="2"/>
  <c r="J53" i="2"/>
  <c r="I53" i="2"/>
  <c r="H53" i="2"/>
  <c r="G53" i="2"/>
  <c r="F53" i="2"/>
  <c r="E53" i="2"/>
  <c r="D53" i="2"/>
  <c r="C53" i="2"/>
  <c r="N52" i="2"/>
  <c r="M52" i="2"/>
  <c r="L52" i="2"/>
  <c r="K52" i="2"/>
  <c r="J52" i="2"/>
  <c r="I52" i="2"/>
  <c r="H52" i="2"/>
  <c r="G52" i="2"/>
  <c r="F52" i="2"/>
  <c r="E52" i="2"/>
  <c r="D52" i="2"/>
  <c r="C52" i="2"/>
  <c r="D55" i="2" s="1"/>
  <c r="N51" i="2"/>
  <c r="M51" i="2"/>
  <c r="L51" i="2"/>
  <c r="K51" i="2"/>
  <c r="J51" i="2"/>
  <c r="I51" i="2"/>
  <c r="H51" i="2"/>
  <c r="G51" i="2"/>
  <c r="F51" i="2"/>
  <c r="E51" i="2"/>
  <c r="D51" i="2"/>
  <c r="C51" i="2"/>
  <c r="N50" i="2"/>
  <c r="M50" i="2"/>
  <c r="L50" i="2"/>
  <c r="J56" i="2" s="1"/>
  <c r="K50" i="2"/>
  <c r="J50" i="2"/>
  <c r="I50" i="2"/>
  <c r="H50" i="2"/>
  <c r="G50" i="2"/>
  <c r="F50" i="2"/>
  <c r="E50" i="2"/>
  <c r="D50" i="2"/>
  <c r="C50" i="2"/>
  <c r="D56" i="2" s="1"/>
  <c r="H47" i="2"/>
  <c r="G47" i="2"/>
  <c r="S39" i="2" s="1"/>
  <c r="C47" i="2"/>
  <c r="B47" i="2"/>
  <c r="D47" i="2" s="1"/>
  <c r="AA39" i="2" s="1"/>
  <c r="H46" i="2"/>
  <c r="G46" i="2"/>
  <c r="S38" i="2" s="1"/>
  <c r="C46" i="2"/>
  <c r="B46" i="2"/>
  <c r="H45" i="2"/>
  <c r="I45" i="2" s="1"/>
  <c r="AB37" i="2" s="1"/>
  <c r="G45" i="2"/>
  <c r="C45" i="2"/>
  <c r="B45" i="2"/>
  <c r="D45" i="2" s="1"/>
  <c r="AA37" i="2" s="1"/>
  <c r="H44" i="2"/>
  <c r="G44" i="2"/>
  <c r="S36" i="2" s="1"/>
  <c r="C44" i="2"/>
  <c r="B44" i="2"/>
  <c r="R36" i="2" s="1"/>
  <c r="H43" i="2"/>
  <c r="G43" i="2"/>
  <c r="C43" i="2"/>
  <c r="B43" i="2"/>
  <c r="D43" i="2" s="1"/>
  <c r="AA35" i="2" s="1"/>
  <c r="H42" i="2"/>
  <c r="G42" i="2"/>
  <c r="C42" i="2"/>
  <c r="B42" i="2"/>
  <c r="H41" i="2"/>
  <c r="G41" i="2"/>
  <c r="S33" i="2" s="1"/>
  <c r="C41" i="2"/>
  <c r="B41" i="2"/>
  <c r="D41" i="2" s="1"/>
  <c r="AA33" i="2" s="1"/>
  <c r="H40" i="2"/>
  <c r="G40" i="2"/>
  <c r="C40" i="2"/>
  <c r="B40" i="2"/>
  <c r="H39" i="2"/>
  <c r="G39" i="2"/>
  <c r="I39" i="2" s="1"/>
  <c r="AB31" i="2" s="1"/>
  <c r="C39" i="2"/>
  <c r="B39" i="2"/>
  <c r="R38" i="2"/>
  <c r="H38" i="2"/>
  <c r="G38" i="2"/>
  <c r="S30" i="2" s="1"/>
  <c r="C38" i="2"/>
  <c r="B38" i="2"/>
  <c r="D38" i="2" s="1"/>
  <c r="AA30" i="2" s="1"/>
  <c r="S37" i="2"/>
  <c r="R37" i="2"/>
  <c r="H37" i="2"/>
  <c r="I37" i="2" s="1"/>
  <c r="AB29" i="2" s="1"/>
  <c r="G37" i="2"/>
  <c r="C37" i="2"/>
  <c r="B37" i="2"/>
  <c r="D37" i="2" s="1"/>
  <c r="AA29" i="2" s="1"/>
  <c r="H36" i="2"/>
  <c r="G36" i="2"/>
  <c r="C36" i="2"/>
  <c r="B36" i="2"/>
  <c r="S35" i="2"/>
  <c r="H35" i="2"/>
  <c r="G35" i="2"/>
  <c r="I35" i="2" s="1"/>
  <c r="AB27" i="2" s="1"/>
  <c r="C35" i="2"/>
  <c r="B35" i="2"/>
  <c r="D35" i="2" s="1"/>
  <c r="AA27" i="2" s="1"/>
  <c r="S34" i="2"/>
  <c r="R34" i="2"/>
  <c r="H34" i="2"/>
  <c r="G34" i="2"/>
  <c r="I34" i="2" s="1"/>
  <c r="AB26" i="2" s="1"/>
  <c r="C34" i="2"/>
  <c r="B34" i="2"/>
  <c r="D34" i="2" s="1"/>
  <c r="AA26" i="2" s="1"/>
  <c r="H33" i="2"/>
  <c r="G33" i="2"/>
  <c r="S25" i="2" s="1"/>
  <c r="D33" i="2"/>
  <c r="AA25" i="2" s="1"/>
  <c r="C33" i="2"/>
  <c r="B33" i="2"/>
  <c r="H32" i="2"/>
  <c r="G32" i="2"/>
  <c r="I32" i="2" s="1"/>
  <c r="AB24" i="2" s="1"/>
  <c r="C32" i="2"/>
  <c r="B32" i="2"/>
  <c r="D32" i="2" s="1"/>
  <c r="AA24" i="2" s="1"/>
  <c r="R31" i="2"/>
  <c r="H31" i="2"/>
  <c r="G31" i="2"/>
  <c r="I31" i="2" s="1"/>
  <c r="AB23" i="2" s="1"/>
  <c r="C31" i="2"/>
  <c r="B31" i="2"/>
  <c r="H30" i="2"/>
  <c r="G30" i="2"/>
  <c r="I30" i="2" s="1"/>
  <c r="AB22" i="2" s="1"/>
  <c r="C30" i="2"/>
  <c r="B30" i="2"/>
  <c r="D30" i="2" s="1"/>
  <c r="AA22" i="2" s="1"/>
  <c r="S29" i="2"/>
  <c r="H29" i="2"/>
  <c r="G29" i="2"/>
  <c r="I29" i="2" s="1"/>
  <c r="AB21" i="2" s="1"/>
  <c r="C29" i="2"/>
  <c r="D29" i="2" s="1"/>
  <c r="AA21" i="2" s="1"/>
  <c r="B29" i="2"/>
  <c r="H28" i="2"/>
  <c r="G28" i="2"/>
  <c r="I28" i="2" s="1"/>
  <c r="AB20" i="2" s="1"/>
  <c r="C28" i="2"/>
  <c r="B28" i="2"/>
  <c r="D28" i="2" s="1"/>
  <c r="AA20" i="2" s="1"/>
  <c r="H27" i="2"/>
  <c r="G27" i="2"/>
  <c r="C27" i="2"/>
  <c r="B27" i="2"/>
  <c r="R26" i="2"/>
  <c r="I26" i="2"/>
  <c r="AB18" i="2" s="1"/>
  <c r="H26" i="2"/>
  <c r="G26" i="2"/>
  <c r="C26" i="2"/>
  <c r="B26" i="2"/>
  <c r="D26" i="2" s="1"/>
  <c r="AA18" i="2" s="1"/>
  <c r="R25" i="2"/>
  <c r="H25" i="2"/>
  <c r="G25" i="2"/>
  <c r="I25" i="2" s="1"/>
  <c r="AB17" i="2" s="1"/>
  <c r="C25" i="2"/>
  <c r="D25" i="2" s="1"/>
  <c r="AA17" i="2" s="1"/>
  <c r="B25" i="2"/>
  <c r="H24" i="2"/>
  <c r="G24" i="2"/>
  <c r="C24" i="2"/>
  <c r="B24" i="2"/>
  <c r="R23" i="2"/>
  <c r="S22" i="2"/>
  <c r="S21" i="2"/>
  <c r="R21" i="2"/>
  <c r="S19" i="2"/>
  <c r="R19" i="2"/>
  <c r="S18" i="2"/>
  <c r="R18" i="2"/>
  <c r="R17" i="2"/>
  <c r="S16" i="2"/>
  <c r="R16" i="2"/>
  <c r="N16" i="2"/>
  <c r="G16" i="2"/>
  <c r="F16" i="2"/>
  <c r="C15" i="2"/>
  <c r="K13" i="2"/>
  <c r="J13" i="2"/>
  <c r="BE9" i="2"/>
  <c r="BC9" i="2"/>
  <c r="BA9" i="2"/>
  <c r="AY9" i="2"/>
  <c r="AW9" i="2"/>
  <c r="AU9" i="2"/>
  <c r="M16" i="2" s="1"/>
  <c r="AS9" i="2"/>
  <c r="L16" i="2" s="1"/>
  <c r="AQ9" i="2"/>
  <c r="K16" i="2" s="1"/>
  <c r="AO9" i="2"/>
  <c r="J16" i="2" s="1"/>
  <c r="AM9" i="2"/>
  <c r="I16" i="2" s="1"/>
  <c r="AK9" i="2"/>
  <c r="H16" i="2" s="1"/>
  <c r="AI9" i="2"/>
  <c r="AG9" i="2"/>
  <c r="AE9" i="2"/>
  <c r="E16" i="2" s="1"/>
  <c r="AC9" i="2"/>
  <c r="D16" i="2" s="1"/>
  <c r="AA9" i="2"/>
  <c r="C16" i="2" s="1"/>
  <c r="Y9" i="2"/>
  <c r="N15" i="2" s="1"/>
  <c r="W9" i="2"/>
  <c r="M15" i="2" s="1"/>
  <c r="U9" i="2"/>
  <c r="L15" i="2" s="1"/>
  <c r="S9" i="2"/>
  <c r="K15" i="2" s="1"/>
  <c r="Q9" i="2"/>
  <c r="J15" i="2" s="1"/>
  <c r="O9" i="2"/>
  <c r="I15" i="2" s="1"/>
  <c r="M9" i="2"/>
  <c r="H15" i="2" s="1"/>
  <c r="K9" i="2"/>
  <c r="G15" i="2" s="1"/>
  <c r="I9" i="2"/>
  <c r="F15" i="2" s="1"/>
  <c r="G9" i="2"/>
  <c r="E15" i="2" s="1"/>
  <c r="E9" i="2"/>
  <c r="D15" i="2" s="1"/>
  <c r="C9" i="2"/>
  <c r="N14" i="2"/>
  <c r="AU5" i="2"/>
  <c r="M14" i="2" s="1"/>
  <c r="AS5" i="2"/>
  <c r="L14" i="2" s="1"/>
  <c r="AQ5" i="2"/>
  <c r="K14" i="2" s="1"/>
  <c r="AO5" i="2"/>
  <c r="J14" i="2" s="1"/>
  <c r="AM5" i="2"/>
  <c r="I14" i="2" s="1"/>
  <c r="AK5" i="2"/>
  <c r="H14" i="2" s="1"/>
  <c r="AI5" i="2"/>
  <c r="G14" i="2" s="1"/>
  <c r="AG5" i="2"/>
  <c r="F14" i="2" s="1"/>
  <c r="AE5" i="2"/>
  <c r="E14" i="2" s="1"/>
  <c r="AC5" i="2"/>
  <c r="D14" i="2" s="1"/>
  <c r="AA5" i="2"/>
  <c r="C14" i="2" s="1"/>
  <c r="Y5" i="2"/>
  <c r="N13" i="2" s="1"/>
  <c r="W5" i="2"/>
  <c r="M13" i="2" s="1"/>
  <c r="U5" i="2"/>
  <c r="L13" i="2" s="1"/>
  <c r="S5" i="2"/>
  <c r="Q5" i="2"/>
  <c r="O5" i="2"/>
  <c r="I13" i="2" s="1"/>
  <c r="M5" i="2"/>
  <c r="H13" i="2" s="1"/>
  <c r="K5" i="2"/>
  <c r="G13" i="2" s="1"/>
  <c r="I5" i="2"/>
  <c r="F13" i="2" s="1"/>
  <c r="G5" i="2"/>
  <c r="E13" i="2" s="1"/>
  <c r="E5" i="2"/>
  <c r="D13" i="2" s="1"/>
  <c r="C5" i="2"/>
  <c r="C13" i="2" s="1"/>
  <c r="J56" i="1"/>
  <c r="J55" i="1"/>
  <c r="D56" i="1"/>
  <c r="D55" i="1"/>
  <c r="AB42" i="1"/>
  <c r="AA42" i="1"/>
  <c r="AB41" i="1"/>
  <c r="AA41" i="1"/>
  <c r="S41" i="1"/>
  <c r="S42" i="1"/>
  <c r="R42" i="1"/>
  <c r="R41" i="1"/>
  <c r="AD52" i="1"/>
  <c r="AD48" i="1"/>
  <c r="AD47" i="1"/>
  <c r="AD45" i="1"/>
  <c r="AD44" i="1"/>
  <c r="AD42" i="1"/>
  <c r="AD41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D16" i="1"/>
  <c r="AC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B16" i="1"/>
  <c r="AA16" i="1"/>
  <c r="U53" i="1"/>
  <c r="U52" i="1"/>
  <c r="U50" i="1"/>
  <c r="U48" i="1"/>
  <c r="U47" i="1"/>
  <c r="U45" i="1"/>
  <c r="U44" i="1"/>
  <c r="U42" i="1"/>
  <c r="U41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U16" i="1"/>
  <c r="T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S16" i="1"/>
  <c r="R16" i="1"/>
  <c r="R22" i="2" l="1"/>
  <c r="I42" i="2"/>
  <c r="AB34" i="2" s="1"/>
  <c r="I46" i="2"/>
  <c r="AB38" i="2" s="1"/>
  <c r="R39" i="2"/>
  <c r="S20" i="2"/>
  <c r="I24" i="2"/>
  <c r="AB16" i="2" s="1"/>
  <c r="I27" i="2"/>
  <c r="AB19" i="2" s="1"/>
  <c r="D31" i="2"/>
  <c r="AA23" i="2" s="1"/>
  <c r="R35" i="2"/>
  <c r="I43" i="2"/>
  <c r="AB35" i="2" s="1"/>
  <c r="I44" i="2"/>
  <c r="AB36" i="2" s="1"/>
  <c r="D42" i="2"/>
  <c r="AA34" i="2" s="1"/>
  <c r="R27" i="2"/>
  <c r="D46" i="2"/>
  <c r="AA38" i="2" s="1"/>
  <c r="S23" i="2"/>
  <c r="S27" i="2"/>
  <c r="I38" i="2"/>
  <c r="AB30" i="2" s="1"/>
  <c r="R20" i="2"/>
  <c r="S26" i="2"/>
  <c r="R30" i="2"/>
  <c r="D27" i="2"/>
  <c r="AA19" i="2" s="1"/>
  <c r="R33" i="2"/>
  <c r="D36" i="2"/>
  <c r="AA28" i="2" s="1"/>
  <c r="D40" i="2"/>
  <c r="AA32" i="2" s="1"/>
  <c r="I41" i="2"/>
  <c r="AB33" i="2" s="1"/>
  <c r="B21" i="2"/>
  <c r="S31" i="2"/>
  <c r="J55" i="2"/>
  <c r="R29" i="2"/>
  <c r="I36" i="2"/>
  <c r="AB28" i="2" s="1"/>
  <c r="D39" i="2"/>
  <c r="AA31" i="2" s="1"/>
  <c r="I40" i="2"/>
  <c r="AB32" i="2" s="1"/>
  <c r="D44" i="2"/>
  <c r="AA36" i="2" s="1"/>
  <c r="R24" i="2"/>
  <c r="R28" i="2"/>
  <c r="R32" i="2"/>
  <c r="S24" i="2"/>
  <c r="U16" i="2" s="1"/>
  <c r="S28" i="2"/>
  <c r="U28" i="2" s="1"/>
  <c r="S32" i="2"/>
  <c r="I47" i="2"/>
  <c r="AB39" i="2" s="1"/>
  <c r="S17" i="2"/>
  <c r="U38" i="2" s="1"/>
  <c r="D24" i="2"/>
  <c r="I33" i="2"/>
  <c r="AB25" i="2" s="1"/>
  <c r="G21" i="2"/>
  <c r="AD50" i="1"/>
  <c r="AD53" i="1" s="1"/>
  <c r="AD45" i="2" l="1"/>
  <c r="T22" i="2"/>
  <c r="U45" i="2"/>
  <c r="S42" i="2"/>
  <c r="U44" i="2"/>
  <c r="AB42" i="2"/>
  <c r="U19" i="2"/>
  <c r="T39" i="2"/>
  <c r="T21" i="2"/>
  <c r="T31" i="2"/>
  <c r="T19" i="2"/>
  <c r="T36" i="2"/>
  <c r="AB41" i="2"/>
  <c r="T32" i="2"/>
  <c r="AA16" i="2"/>
  <c r="L21" i="2"/>
  <c r="T16" i="2"/>
  <c r="U20" i="2"/>
  <c r="U33" i="2"/>
  <c r="T17" i="2"/>
  <c r="T20" i="2"/>
  <c r="T27" i="2"/>
  <c r="U24" i="2"/>
  <c r="U27" i="2"/>
  <c r="T38" i="2"/>
  <c r="T23" i="2"/>
  <c r="U25" i="2"/>
  <c r="U21" i="2"/>
  <c r="T34" i="2"/>
  <c r="T28" i="2"/>
  <c r="U18" i="2"/>
  <c r="T18" i="2"/>
  <c r="U31" i="2"/>
  <c r="T33" i="2"/>
  <c r="U37" i="2"/>
  <c r="T24" i="2"/>
  <c r="U34" i="2"/>
  <c r="U35" i="2"/>
  <c r="U30" i="2"/>
  <c r="AD25" i="2"/>
  <c r="AD39" i="2"/>
  <c r="U39" i="2"/>
  <c r="T35" i="2"/>
  <c r="S41" i="2"/>
  <c r="R42" i="2"/>
  <c r="U36" i="2"/>
  <c r="U17" i="2"/>
  <c r="U42" i="2" s="1"/>
  <c r="U48" i="2" s="1"/>
  <c r="T37" i="2"/>
  <c r="T29" i="2"/>
  <c r="U29" i="2"/>
  <c r="U26" i="2"/>
  <c r="U23" i="2"/>
  <c r="U32" i="2"/>
  <c r="AC36" i="2"/>
  <c r="T30" i="2"/>
  <c r="T25" i="2"/>
  <c r="T26" i="2"/>
  <c r="U22" i="2"/>
  <c r="R41" i="2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B21" i="1"/>
  <c r="G21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4" i="1"/>
  <c r="B24" i="1"/>
  <c r="G37" i="1"/>
  <c r="G42" i="1"/>
  <c r="G36" i="1"/>
  <c r="B47" i="1"/>
  <c r="B42" i="1"/>
  <c r="G30" i="1"/>
  <c r="G24" i="1"/>
  <c r="B36" i="1"/>
  <c r="B33" i="1"/>
  <c r="B30" i="1"/>
  <c r="B29" i="1"/>
  <c r="G39" i="1"/>
  <c r="G41" i="1"/>
  <c r="AK5" i="1"/>
  <c r="H14" i="1" s="1"/>
  <c r="C42" i="1"/>
  <c r="C43" i="1"/>
  <c r="C44" i="1"/>
  <c r="C45" i="1"/>
  <c r="C46" i="1"/>
  <c r="C47" i="1"/>
  <c r="H42" i="1"/>
  <c r="H43" i="1"/>
  <c r="H44" i="1"/>
  <c r="H45" i="1"/>
  <c r="H46" i="1"/>
  <c r="H47" i="1"/>
  <c r="G47" i="1"/>
  <c r="G46" i="1"/>
  <c r="G45" i="1"/>
  <c r="G44" i="1"/>
  <c r="G43" i="1"/>
  <c r="B46" i="1"/>
  <c r="B45" i="1"/>
  <c r="B44" i="1"/>
  <c r="B43" i="1"/>
  <c r="C36" i="1"/>
  <c r="C37" i="1"/>
  <c r="C38" i="1"/>
  <c r="C39" i="1"/>
  <c r="C40" i="1"/>
  <c r="C41" i="1"/>
  <c r="H30" i="1"/>
  <c r="H31" i="1"/>
  <c r="H32" i="1"/>
  <c r="H33" i="1"/>
  <c r="H34" i="1"/>
  <c r="H35" i="1"/>
  <c r="G35" i="1"/>
  <c r="G34" i="1"/>
  <c r="G33" i="1"/>
  <c r="G32" i="1"/>
  <c r="G31" i="1"/>
  <c r="B41" i="1"/>
  <c r="B40" i="1"/>
  <c r="B39" i="1"/>
  <c r="B38" i="1"/>
  <c r="B37" i="1"/>
  <c r="C30" i="1"/>
  <c r="C31" i="1"/>
  <c r="C32" i="1"/>
  <c r="C33" i="1"/>
  <c r="C34" i="1"/>
  <c r="C35" i="1"/>
  <c r="H24" i="1"/>
  <c r="H25" i="1"/>
  <c r="H26" i="1"/>
  <c r="H27" i="1"/>
  <c r="H28" i="1"/>
  <c r="H29" i="1"/>
  <c r="G29" i="1"/>
  <c r="G28" i="1"/>
  <c r="G27" i="1"/>
  <c r="G26" i="1"/>
  <c r="G25" i="1"/>
  <c r="B35" i="1"/>
  <c r="B34" i="1"/>
  <c r="B32" i="1"/>
  <c r="B31" i="1"/>
  <c r="C24" i="1"/>
  <c r="C25" i="1"/>
  <c r="C26" i="1"/>
  <c r="C27" i="1"/>
  <c r="C28" i="1"/>
  <c r="C29" i="1"/>
  <c r="H36" i="1"/>
  <c r="H37" i="1"/>
  <c r="H38" i="1"/>
  <c r="H39" i="1"/>
  <c r="H40" i="1"/>
  <c r="H41" i="1"/>
  <c r="G40" i="1"/>
  <c r="G38" i="1"/>
  <c r="B28" i="1"/>
  <c r="B27" i="1"/>
  <c r="B26" i="1"/>
  <c r="B25" i="1"/>
  <c r="AW9" i="1"/>
  <c r="N16" i="1" s="1"/>
  <c r="AU9" i="1"/>
  <c r="AS9" i="1"/>
  <c r="L16" i="1" s="1"/>
  <c r="AQ9" i="1"/>
  <c r="K16" i="1" s="1"/>
  <c r="AO9" i="1"/>
  <c r="J16" i="1" s="1"/>
  <c r="AM9" i="1"/>
  <c r="I16" i="1" s="1"/>
  <c r="AK9" i="1"/>
  <c r="AI9" i="1"/>
  <c r="G16" i="1" s="1"/>
  <c r="AG9" i="1"/>
  <c r="AE9" i="1"/>
  <c r="E16" i="1" s="1"/>
  <c r="AC9" i="1"/>
  <c r="D16" i="1" s="1"/>
  <c r="AA9" i="1"/>
  <c r="C16" i="1" s="1"/>
  <c r="Y9" i="1"/>
  <c r="N15" i="1" s="1"/>
  <c r="W9" i="1"/>
  <c r="U9" i="1"/>
  <c r="L15" i="1" s="1"/>
  <c r="S9" i="1"/>
  <c r="K15" i="1" s="1"/>
  <c r="Q9" i="1"/>
  <c r="J15" i="1" s="1"/>
  <c r="O9" i="1"/>
  <c r="I15" i="1" s="1"/>
  <c r="M9" i="1"/>
  <c r="H15" i="1" s="1"/>
  <c r="K9" i="1"/>
  <c r="G15" i="1" s="1"/>
  <c r="I9" i="1"/>
  <c r="F15" i="1" s="1"/>
  <c r="G9" i="1"/>
  <c r="E9" i="1"/>
  <c r="D15" i="1" s="1"/>
  <c r="C9" i="1"/>
  <c r="C15" i="1" s="1"/>
  <c r="AW5" i="1"/>
  <c r="N14" i="1" s="1"/>
  <c r="AU5" i="1"/>
  <c r="AE5" i="1"/>
  <c r="E14" i="1" s="1"/>
  <c r="AC5" i="1"/>
  <c r="D14" i="1" s="1"/>
  <c r="K5" i="1"/>
  <c r="G13" i="1" s="1"/>
  <c r="M5" i="1"/>
  <c r="H13" i="1" s="1"/>
  <c r="O5" i="1"/>
  <c r="I13" i="1" s="1"/>
  <c r="Q5" i="1"/>
  <c r="J13" i="1" s="1"/>
  <c r="S5" i="1"/>
  <c r="K13" i="1" s="1"/>
  <c r="U5" i="1"/>
  <c r="L13" i="1" s="1"/>
  <c r="W5" i="1"/>
  <c r="M13" i="1" s="1"/>
  <c r="Y5" i="1"/>
  <c r="N13" i="1" s="1"/>
  <c r="AA5" i="1"/>
  <c r="C14" i="1" s="1"/>
  <c r="AG5" i="1"/>
  <c r="F14" i="1" s="1"/>
  <c r="AI5" i="1"/>
  <c r="G14" i="1" s="1"/>
  <c r="AM5" i="1"/>
  <c r="I14" i="1" s="1"/>
  <c r="AO5" i="1"/>
  <c r="J14" i="1" s="1"/>
  <c r="AQ5" i="1"/>
  <c r="K14" i="1" s="1"/>
  <c r="AS5" i="1"/>
  <c r="L14" i="1" s="1"/>
  <c r="M14" i="1"/>
  <c r="E15" i="1"/>
  <c r="M15" i="1"/>
  <c r="F16" i="1"/>
  <c r="H16" i="1"/>
  <c r="M16" i="1"/>
  <c r="AY9" i="1"/>
  <c r="BA9" i="1"/>
  <c r="BC9" i="1"/>
  <c r="BE9" i="1"/>
  <c r="I5" i="1"/>
  <c r="F13" i="1" s="1"/>
  <c r="G5" i="1"/>
  <c r="E13" i="1" s="1"/>
  <c r="C5" i="1"/>
  <c r="C13" i="1" s="1"/>
  <c r="E5" i="1"/>
  <c r="D13" i="1" s="1"/>
  <c r="U41" i="2" l="1"/>
  <c r="U47" i="2" s="1"/>
  <c r="U50" i="2" s="1"/>
  <c r="U52" i="2" s="1"/>
  <c r="U53" i="2" s="1"/>
  <c r="AD44" i="2"/>
  <c r="AA42" i="2"/>
  <c r="AC16" i="2"/>
  <c r="AA41" i="2"/>
  <c r="AC21" i="2"/>
  <c r="AD20" i="2"/>
  <c r="AD33" i="2"/>
  <c r="AD29" i="2"/>
  <c r="AC18" i="2"/>
  <c r="AC27" i="2"/>
  <c r="AD27" i="2"/>
  <c r="AD35" i="2"/>
  <c r="AD30" i="2"/>
  <c r="AC29" i="2"/>
  <c r="AD28" i="2"/>
  <c r="AC31" i="2"/>
  <c r="AD32" i="2"/>
  <c r="AC28" i="2"/>
  <c r="AD23" i="2"/>
  <c r="AD21" i="2"/>
  <c r="AC26" i="2"/>
  <c r="AC30" i="2"/>
  <c r="AC24" i="2"/>
  <c r="AD22" i="2"/>
  <c r="AC34" i="2"/>
  <c r="AC39" i="2"/>
  <c r="AD36" i="2"/>
  <c r="AD31" i="2"/>
  <c r="AD26" i="2"/>
  <c r="AD37" i="2"/>
  <c r="AC35" i="2"/>
  <c r="AD34" i="2"/>
  <c r="AD17" i="2"/>
  <c r="AC17" i="2"/>
  <c r="AC20" i="2"/>
  <c r="AD19" i="2"/>
  <c r="AD38" i="2"/>
  <c r="AC25" i="2"/>
  <c r="AC37" i="2"/>
  <c r="AD24" i="2"/>
  <c r="AD16" i="2"/>
  <c r="AC22" i="2"/>
  <c r="AC38" i="2"/>
  <c r="AD18" i="2"/>
  <c r="AC19" i="2"/>
  <c r="AC32" i="2"/>
  <c r="AC33" i="2"/>
  <c r="AC23" i="2"/>
  <c r="AD41" i="2" l="1"/>
  <c r="AD42" i="2"/>
  <c r="AD48" i="2"/>
  <c r="AD47" i="2"/>
  <c r="AD50" i="2" s="1"/>
  <c r="AD52" i="2" s="1"/>
</calcChain>
</file>

<file path=xl/sharedStrings.xml><?xml version="1.0" encoding="utf-8"?>
<sst xmlns="http://schemas.openxmlformats.org/spreadsheetml/2006/main" count="174" uniqueCount="61">
  <si>
    <t>MEP183 LCGR</t>
  </si>
  <si>
    <t>MEP183 TXR</t>
  </si>
  <si>
    <t>A</t>
  </si>
  <si>
    <t>A1</t>
  </si>
  <si>
    <t xml:space="preserve">ntc's </t>
  </si>
  <si>
    <t>Tm Summary</t>
  </si>
  <si>
    <t>Expt 243 post matlab</t>
  </si>
  <si>
    <t>tm in sec</t>
  </si>
  <si>
    <t>lcgr-txr tm dif</t>
  </si>
  <si>
    <t>B</t>
  </si>
  <si>
    <t>C</t>
  </si>
  <si>
    <t>D</t>
  </si>
  <si>
    <t>A2</t>
  </si>
  <si>
    <t>A3</t>
  </si>
  <si>
    <t>A4</t>
  </si>
  <si>
    <t>A5</t>
  </si>
  <si>
    <t>A6</t>
  </si>
  <si>
    <t>A7</t>
  </si>
  <si>
    <t>A8</t>
  </si>
  <si>
    <t>A10</t>
  </si>
  <si>
    <t>A9</t>
  </si>
  <si>
    <t>A11</t>
  </si>
  <si>
    <t>A12</t>
  </si>
  <si>
    <t>B1</t>
  </si>
  <si>
    <t>B2</t>
  </si>
  <si>
    <t>B3</t>
  </si>
  <si>
    <t>B4</t>
  </si>
  <si>
    <t>B12</t>
  </si>
  <si>
    <t>Moved C and D rows below</t>
  </si>
  <si>
    <t>C1</t>
  </si>
  <si>
    <t>Paired t-test across N=24 per group tm</t>
  </si>
  <si>
    <t>D1</t>
  </si>
  <si>
    <t>MEP184 LCGR</t>
  </si>
  <si>
    <t>MEP184 TXR</t>
  </si>
  <si>
    <t>Tm diff</t>
  </si>
  <si>
    <t>Expt 243</t>
  </si>
  <si>
    <t>Tm</t>
  </si>
  <si>
    <t>Tm D-DNA</t>
  </si>
  <si>
    <t>A Mann-Whitney U test (sometimes called the Wilcoxon rank-sum test) is used to compare the differences between two samples when the sample distributions are not normally distributed and the sample sizes are small (n &lt;30).</t>
  </si>
  <si>
    <t>nonparametric equivalent to the two sample t-test.</t>
  </si>
  <si>
    <t>MEP183</t>
  </si>
  <si>
    <t>MEP184</t>
  </si>
  <si>
    <t>WT Rank</t>
  </si>
  <si>
    <t>Mutant Rank</t>
  </si>
  <si>
    <t>R1</t>
  </si>
  <si>
    <t>R2</t>
  </si>
  <si>
    <t>N1</t>
  </si>
  <si>
    <t>N2</t>
  </si>
  <si>
    <t>U1</t>
  </si>
  <si>
    <t>U2</t>
  </si>
  <si>
    <t>U</t>
  </si>
  <si>
    <t>z</t>
  </si>
  <si>
    <t>p</t>
  </si>
  <si>
    <t>Tm Dif</t>
  </si>
  <si>
    <t>&gt; 0.05 so fail to reject null hyp ---&gt; Lcgreen Tm is not significantly different bw wildtype and S315T</t>
  </si>
  <si>
    <t>&lt; 0.05 so reject null hyp ---&gt; Tm Dif is significantly different bw wildtype and S315T</t>
  </si>
  <si>
    <t>avg</t>
  </si>
  <si>
    <t>stdev</t>
  </si>
  <si>
    <t>avg wt edge well tm</t>
  </si>
  <si>
    <t>avg s315t edge well tm</t>
  </si>
  <si>
    <t>tm in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</si>
</sst>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0" fontId="1" fillId="0" borderId="0" xfId="0" applyFont="1"/>
    <xf numFmtId="0" fontId="4" fillId="0" borderId="2" xfId="0" applyFont="1" applyBorder="1"/>
    <xf numFmtId="0" fontId="2" fillId="0" borderId="0" xfId="0" applyFont="1" applyAlignment="1">
      <alignment horizontal="left"/>
    </xf>
    <xf numFmtId="0" fontId="5" fillId="0" borderId="0" xfId="0" applyFont="1"/>
    <xf numFmtId="0" fontId="4" fillId="3" borderId="2" xfId="0" applyFont="1" applyFill="1" applyBorder="1"/>
    <xf numFmtId="0" fontId="7" fillId="0" borderId="0" xfId="0" applyFont="1"/>
    <xf numFmtId="0" fontId="8" fillId="0" borderId="0" xfId="1"/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Time!$B$13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Time!$C$13:$H$13</c:f>
              <c:numCache>
                <c:formatCode>#,##0.000</c:formatCode>
                <c:ptCount val="6"/>
                <c:pt idx="0">
                  <c:v>0</c:v>
                </c:pt>
                <c:pt idx="1">
                  <c:v>5.29052734375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F647-8407-D214EF9ABA67}"/>
            </c:ext>
          </c:extLst>
        </c:ser>
        <c:ser>
          <c:idx val="1"/>
          <c:order val="1"/>
          <c:tx>
            <c:strRef>
              <c:f>Time!$B$14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Time!$C$14:$H$14</c:f>
              <c:numCache>
                <c:formatCode>#,##0.000</c:formatCode>
                <c:ptCount val="6"/>
                <c:pt idx="0">
                  <c:v>5.29052734375</c:v>
                </c:pt>
                <c:pt idx="1">
                  <c:v>5.29052734375</c:v>
                </c:pt>
                <c:pt idx="2">
                  <c:v>0</c:v>
                </c:pt>
                <c:pt idx="3">
                  <c:v>0</c:v>
                </c:pt>
                <c:pt idx="4">
                  <c:v>-5.29052734375</c:v>
                </c:pt>
                <c:pt idx="5">
                  <c:v>10.5810546875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9-F647-8407-D214EF9ABA67}"/>
            </c:ext>
          </c:extLst>
        </c:ser>
        <c:ser>
          <c:idx val="2"/>
          <c:order val="2"/>
          <c:tx>
            <c:strRef>
              <c:f>Time!$B$15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Time!$C$15:$H$15</c:f>
              <c:numCache>
                <c:formatCode>#,##0.000</c:formatCode>
                <c:ptCount val="6"/>
                <c:pt idx="0">
                  <c:v>-5.29052734375</c:v>
                </c:pt>
                <c:pt idx="1">
                  <c:v>5.29052734375</c:v>
                </c:pt>
                <c:pt idx="2">
                  <c:v>5.29052734375</c:v>
                </c:pt>
                <c:pt idx="3">
                  <c:v>0</c:v>
                </c:pt>
                <c:pt idx="4">
                  <c:v>5.29052734375</c:v>
                </c:pt>
                <c:pt idx="5">
                  <c:v>-5.29052734375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9-F647-8407-D214EF9ABA67}"/>
            </c:ext>
          </c:extLst>
        </c:ser>
        <c:ser>
          <c:idx val="3"/>
          <c:order val="3"/>
          <c:tx>
            <c:strRef>
              <c:f>Time!$B$16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Time!$C$16:$H$16</c:f>
              <c:numCache>
                <c:formatCode>#,##0.000</c:formatCode>
                <c:ptCount val="6"/>
                <c:pt idx="0">
                  <c:v>-5.29052734375</c:v>
                </c:pt>
                <c:pt idx="1">
                  <c:v>5.29052734375</c:v>
                </c:pt>
                <c:pt idx="2">
                  <c:v>-5.29052734375</c:v>
                </c:pt>
                <c:pt idx="3" formatCode="General">
                  <c:v>0</c:v>
                </c:pt>
                <c:pt idx="4">
                  <c:v>0</c:v>
                </c:pt>
                <c:pt idx="5">
                  <c:v>-5.29052734375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9-F647-8407-D214EF9A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Time!$B$13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Time!$I$13:$N$13</c:f>
              <c:numCache>
                <c:formatCode>#,##0.000</c:formatCode>
                <c:ptCount val="6"/>
                <c:pt idx="0">
                  <c:v>0</c:v>
                </c:pt>
                <c:pt idx="1">
                  <c:v>-10.5810546875</c:v>
                </c:pt>
                <c:pt idx="2">
                  <c:v>-5.29052734375</c:v>
                </c:pt>
                <c:pt idx="3">
                  <c:v>-10.580749511718068</c:v>
                </c:pt>
                <c:pt idx="4">
                  <c:v>-5.29052734375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1-3F4C-B089-68E99E273D0A}"/>
            </c:ext>
          </c:extLst>
        </c:ser>
        <c:ser>
          <c:idx val="1"/>
          <c:order val="1"/>
          <c:tx>
            <c:strRef>
              <c:f>Time!$B$14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Time!$I$14:$N$14</c:f>
              <c:numCache>
                <c:formatCode>#,##0.000</c:formatCode>
                <c:ptCount val="6"/>
                <c:pt idx="0">
                  <c:v>-5.29052734375</c:v>
                </c:pt>
                <c:pt idx="1">
                  <c:v>-5.29052734375</c:v>
                </c:pt>
                <c:pt idx="2">
                  <c:v>-5.29052734375</c:v>
                </c:pt>
                <c:pt idx="3">
                  <c:v>0</c:v>
                </c:pt>
                <c:pt idx="4">
                  <c:v>-5.29052734375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3F4C-B089-68E99E273D0A}"/>
            </c:ext>
          </c:extLst>
        </c:ser>
        <c:ser>
          <c:idx val="2"/>
          <c:order val="2"/>
          <c:tx>
            <c:strRef>
              <c:f>Time!$B$15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Time!$I$15:$N$15</c:f>
              <c:numCache>
                <c:formatCode>#,##0.000</c:formatCode>
                <c:ptCount val="6"/>
                <c:pt idx="0">
                  <c:v>-5.29052734375</c:v>
                </c:pt>
                <c:pt idx="1">
                  <c:v>0</c:v>
                </c:pt>
                <c:pt idx="2">
                  <c:v>0</c:v>
                </c:pt>
                <c:pt idx="3">
                  <c:v>-5.29052734375</c:v>
                </c:pt>
                <c:pt idx="4">
                  <c:v>-5.29052734375</c:v>
                </c:pt>
                <c:pt idx="5">
                  <c:v>-5.29052734375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1-3F4C-B089-68E99E273D0A}"/>
            </c:ext>
          </c:extLst>
        </c:ser>
        <c:ser>
          <c:idx val="3"/>
          <c:order val="3"/>
          <c:tx>
            <c:strRef>
              <c:f>Time!$B$16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Time!$I$16:$N$16</c:f>
              <c:numCache>
                <c:formatCode>#,##0.000</c:formatCode>
                <c:ptCount val="6"/>
                <c:pt idx="0">
                  <c:v>-5.29052734375</c:v>
                </c:pt>
                <c:pt idx="1">
                  <c:v>-5.29052734375</c:v>
                </c:pt>
                <c:pt idx="2">
                  <c:v>-5.29052734375</c:v>
                </c:pt>
                <c:pt idx="3">
                  <c:v>-10.5810546875</c:v>
                </c:pt>
                <c:pt idx="4">
                  <c:v>-5.29052734375</c:v>
                </c:pt>
                <c:pt idx="5">
                  <c:v>-5.29052734375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1-3F4C-B089-68E99E27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S315T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r>
                  <a:rPr lang="en-US" sz="1500" b="0" i="0" u="none" strike="noStrike" baseline="0"/>
                  <a:t> 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20103083371806"/>
          <c:y val="8.7087008149835374E-2"/>
          <c:w val="0.84950944104919679"/>
          <c:h val="0.8735958362809961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Time!$B$50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Time!$C$50:$H$50</c:f>
              <c:numCache>
                <c:formatCode>#,##0.000</c:formatCode>
                <c:ptCount val="6"/>
                <c:pt idx="0">
                  <c:v>703.62731933593795</c:v>
                </c:pt>
                <c:pt idx="1">
                  <c:v>703.62731933593795</c:v>
                </c:pt>
                <c:pt idx="2">
                  <c:v>698.33679199218795</c:v>
                </c:pt>
                <c:pt idx="3">
                  <c:v>698.33679199218795</c:v>
                </c:pt>
                <c:pt idx="4">
                  <c:v>698.33679199218795</c:v>
                </c:pt>
                <c:pt idx="5">
                  <c:v>698.33679199218795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3C46-911B-3121E865483E}"/>
            </c:ext>
          </c:extLst>
        </c:ser>
        <c:ser>
          <c:idx val="1"/>
          <c:order val="1"/>
          <c:tx>
            <c:strRef>
              <c:f>Time!$B$51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Time!$C$51:$H$51</c:f>
              <c:numCache>
                <c:formatCode>#,##0.000</c:formatCode>
                <c:ptCount val="6"/>
                <c:pt idx="0">
                  <c:v>703.62731933593795</c:v>
                </c:pt>
                <c:pt idx="1">
                  <c:v>703.62731933593795</c:v>
                </c:pt>
                <c:pt idx="2">
                  <c:v>698.33679199218795</c:v>
                </c:pt>
                <c:pt idx="3">
                  <c:v>693.04626464843795</c:v>
                </c:pt>
                <c:pt idx="4">
                  <c:v>693.04626464843795</c:v>
                </c:pt>
                <c:pt idx="5">
                  <c:v>703.62731933593795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7-3C46-911B-3121E865483E}"/>
            </c:ext>
          </c:extLst>
        </c:ser>
        <c:ser>
          <c:idx val="2"/>
          <c:order val="2"/>
          <c:tx>
            <c:strRef>
              <c:f>Time!$B$52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Time!$C$52:$H$52</c:f>
              <c:numCache>
                <c:formatCode>#,##0.000</c:formatCode>
                <c:ptCount val="6"/>
                <c:pt idx="0">
                  <c:v>698.33679199218795</c:v>
                </c:pt>
                <c:pt idx="1">
                  <c:v>698.33679199218795</c:v>
                </c:pt>
                <c:pt idx="2">
                  <c:v>698.33679199218795</c:v>
                </c:pt>
                <c:pt idx="3">
                  <c:v>693.04626464843795</c:v>
                </c:pt>
                <c:pt idx="4">
                  <c:v>698.33679199218795</c:v>
                </c:pt>
                <c:pt idx="5">
                  <c:v>693.04626464843795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7-3C46-911B-3121E865483E}"/>
            </c:ext>
          </c:extLst>
        </c:ser>
        <c:ser>
          <c:idx val="3"/>
          <c:order val="3"/>
          <c:tx>
            <c:strRef>
              <c:f>Time!$B$53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Time!$C$12:$H$12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Time!$C$53:$H$53</c:f>
              <c:numCache>
                <c:formatCode>#,##0.000</c:formatCode>
                <c:ptCount val="6"/>
                <c:pt idx="0">
                  <c:v>698.33679199218795</c:v>
                </c:pt>
                <c:pt idx="1">
                  <c:v>698.33679199218795</c:v>
                </c:pt>
                <c:pt idx="2">
                  <c:v>693.04626464843795</c:v>
                </c:pt>
                <c:pt idx="3" formatCode="General">
                  <c:v>698.33679199218795</c:v>
                </c:pt>
                <c:pt idx="4">
                  <c:v>693.04626464843795</c:v>
                </c:pt>
                <c:pt idx="5">
                  <c:v>693.04626464843795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7-3C46-911B-3121E865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66424730824156E-2"/>
          <c:y val="8.4826139809508538E-2"/>
          <c:w val="0.84726815170038072"/>
          <c:h val="0.8768774184355476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Time!$B$50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Time!$I$50:$N$50</c:f>
              <c:numCache>
                <c:formatCode>#,##0.000</c:formatCode>
                <c:ptCount val="6"/>
                <c:pt idx="0">
                  <c:v>703.62731933593795</c:v>
                </c:pt>
                <c:pt idx="1">
                  <c:v>698.33679199218795</c:v>
                </c:pt>
                <c:pt idx="2">
                  <c:v>703.62731933593795</c:v>
                </c:pt>
                <c:pt idx="3">
                  <c:v>703.62731933593795</c:v>
                </c:pt>
                <c:pt idx="4">
                  <c:v>698.33679199218795</c:v>
                </c:pt>
                <c:pt idx="5">
                  <c:v>703.62731933593795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9-C74C-B056-C9BD352CBBA8}"/>
            </c:ext>
          </c:extLst>
        </c:ser>
        <c:ser>
          <c:idx val="1"/>
          <c:order val="1"/>
          <c:tx>
            <c:strRef>
              <c:f>Time!$B$51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Time!$I$51:$N$51</c:f>
              <c:numCache>
                <c:formatCode>#,##0.000</c:formatCode>
                <c:ptCount val="6"/>
                <c:pt idx="0">
                  <c:v>698.33679199218795</c:v>
                </c:pt>
                <c:pt idx="1">
                  <c:v>698.33679199218795</c:v>
                </c:pt>
                <c:pt idx="2">
                  <c:v>698.33679199218795</c:v>
                </c:pt>
                <c:pt idx="3">
                  <c:v>698.33679199218795</c:v>
                </c:pt>
                <c:pt idx="4">
                  <c:v>693.04626464843795</c:v>
                </c:pt>
                <c:pt idx="5">
                  <c:v>698.33679199218795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C74C-B056-C9BD352CBBA8}"/>
            </c:ext>
          </c:extLst>
        </c:ser>
        <c:ser>
          <c:idx val="2"/>
          <c:order val="2"/>
          <c:tx>
            <c:strRef>
              <c:f>Time!$B$52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Time!$I$52:$N$52</c:f>
              <c:numCache>
                <c:formatCode>#,##0.000</c:formatCode>
                <c:ptCount val="6"/>
                <c:pt idx="0">
                  <c:v>693.04626464843795</c:v>
                </c:pt>
                <c:pt idx="1">
                  <c:v>698.33679199218795</c:v>
                </c:pt>
                <c:pt idx="2">
                  <c:v>698.33679199218795</c:v>
                </c:pt>
                <c:pt idx="3">
                  <c:v>698.33679199218795</c:v>
                </c:pt>
                <c:pt idx="4">
                  <c:v>693.04626464843795</c:v>
                </c:pt>
                <c:pt idx="5">
                  <c:v>698.33679199218795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C74C-B056-C9BD352CBBA8}"/>
            </c:ext>
          </c:extLst>
        </c:ser>
        <c:ser>
          <c:idx val="3"/>
          <c:order val="3"/>
          <c:tx>
            <c:strRef>
              <c:f>Time!$B$53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Time!$I$12:$N$12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Time!$I$53:$N$53</c:f>
              <c:numCache>
                <c:formatCode>#,##0.000</c:formatCode>
                <c:ptCount val="6"/>
                <c:pt idx="0">
                  <c:v>693.04626464843795</c:v>
                </c:pt>
                <c:pt idx="1">
                  <c:v>693.04626464843795</c:v>
                </c:pt>
                <c:pt idx="2">
                  <c:v>693.04626464843795</c:v>
                </c:pt>
                <c:pt idx="3">
                  <c:v>693.04626464843795</c:v>
                </c:pt>
                <c:pt idx="4">
                  <c:v>693.04626464843795</c:v>
                </c:pt>
                <c:pt idx="5">
                  <c:v>693.04626464843795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9-C74C-B056-C9BD352C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S315T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r>
                  <a:rPr lang="en-US" sz="1500" b="0" i="0" u="none" strike="noStrike" baseline="0"/>
                  <a:t> 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Temp!$B$13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Temp!$C$13:$H$13</c:f>
              <c:numCache>
                <c:formatCode>#,##0.000</c:formatCode>
                <c:ptCount val="6"/>
                <c:pt idx="0">
                  <c:v>0</c:v>
                </c:pt>
                <c:pt idx="1">
                  <c:v>0.13226318359380684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E240-91C2-87F3EA331429}"/>
            </c:ext>
          </c:extLst>
        </c:ser>
        <c:ser>
          <c:idx val="1"/>
          <c:order val="1"/>
          <c:tx>
            <c:strRef>
              <c:f>Temp!$B$14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Temp!$C$14:$H$14</c:f>
              <c:numCache>
                <c:formatCode>#,##0.000</c:formatCode>
                <c:ptCount val="6"/>
                <c:pt idx="0">
                  <c:v>0.13226318359380684</c:v>
                </c:pt>
                <c:pt idx="1">
                  <c:v>0.13226318359380684</c:v>
                </c:pt>
                <c:pt idx="2">
                  <c:v>0</c:v>
                </c:pt>
                <c:pt idx="3">
                  <c:v>0</c:v>
                </c:pt>
                <c:pt idx="4">
                  <c:v>-0.13226318359369316</c:v>
                </c:pt>
                <c:pt idx="5">
                  <c:v>0.2645263671875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E240-91C2-87F3EA331429}"/>
            </c:ext>
          </c:extLst>
        </c:ser>
        <c:ser>
          <c:idx val="2"/>
          <c:order val="2"/>
          <c:tx>
            <c:strRef>
              <c:f>Temp!$B$15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Temp!$C$15:$H$15</c:f>
              <c:numCache>
                <c:formatCode>#,##0.000</c:formatCode>
                <c:ptCount val="6"/>
                <c:pt idx="0">
                  <c:v>-0.13226318359380684</c:v>
                </c:pt>
                <c:pt idx="1">
                  <c:v>0.13226318359369316</c:v>
                </c:pt>
                <c:pt idx="2">
                  <c:v>0.13226318359369316</c:v>
                </c:pt>
                <c:pt idx="3">
                  <c:v>0</c:v>
                </c:pt>
                <c:pt idx="4">
                  <c:v>0.13226318359369316</c:v>
                </c:pt>
                <c:pt idx="5">
                  <c:v>-0.13226318359369316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F-E240-91C2-87F3EA331429}"/>
            </c:ext>
          </c:extLst>
        </c:ser>
        <c:ser>
          <c:idx val="3"/>
          <c:order val="3"/>
          <c:tx>
            <c:strRef>
              <c:f>Temp!$B$16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Temp!$C$16:$H$16</c:f>
              <c:numCache>
                <c:formatCode>#,##0.000</c:formatCode>
                <c:ptCount val="6"/>
                <c:pt idx="0">
                  <c:v>-0.13226318359380684</c:v>
                </c:pt>
                <c:pt idx="1">
                  <c:v>0.13226318359369316</c:v>
                </c:pt>
                <c:pt idx="2">
                  <c:v>-0.13226318359369316</c:v>
                </c:pt>
                <c:pt idx="3" formatCode="General">
                  <c:v>0</c:v>
                </c:pt>
                <c:pt idx="4">
                  <c:v>0</c:v>
                </c:pt>
                <c:pt idx="5">
                  <c:v>-0.13226318359369316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F-E240-91C2-87F3EA33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Temp!$B$13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Temp!$I$13:$N$13</c:f>
              <c:numCache>
                <c:formatCode>#,##0.000</c:formatCode>
                <c:ptCount val="6"/>
                <c:pt idx="0">
                  <c:v>0</c:v>
                </c:pt>
                <c:pt idx="1">
                  <c:v>-0.2645263671875</c:v>
                </c:pt>
                <c:pt idx="2">
                  <c:v>-0.13226318359369316</c:v>
                </c:pt>
                <c:pt idx="3">
                  <c:v>-0.2645187377928977</c:v>
                </c:pt>
                <c:pt idx="4">
                  <c:v>-0.13226318359380684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9-5D49-929C-D82F73B0C875}"/>
            </c:ext>
          </c:extLst>
        </c:ser>
        <c:ser>
          <c:idx val="1"/>
          <c:order val="1"/>
          <c:tx>
            <c:strRef>
              <c:f>Temp!$B$14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Temp!$I$14:$N$14</c:f>
              <c:numCache>
                <c:formatCode>#,##0.000</c:formatCode>
                <c:ptCount val="6"/>
                <c:pt idx="0">
                  <c:v>-0.13226318359380684</c:v>
                </c:pt>
                <c:pt idx="1">
                  <c:v>-0.13226318359380684</c:v>
                </c:pt>
                <c:pt idx="2">
                  <c:v>-0.13226318359380684</c:v>
                </c:pt>
                <c:pt idx="3">
                  <c:v>0</c:v>
                </c:pt>
                <c:pt idx="4">
                  <c:v>-0.13226318359369316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9-5D49-929C-D82F73B0C875}"/>
            </c:ext>
          </c:extLst>
        </c:ser>
        <c:ser>
          <c:idx val="2"/>
          <c:order val="2"/>
          <c:tx>
            <c:strRef>
              <c:f>Temp!$B$15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Temp!$I$15:$N$15</c:f>
              <c:numCache>
                <c:formatCode>#,##0.000</c:formatCode>
                <c:ptCount val="6"/>
                <c:pt idx="0">
                  <c:v>-0.13226318359369316</c:v>
                </c:pt>
                <c:pt idx="1">
                  <c:v>0</c:v>
                </c:pt>
                <c:pt idx="2">
                  <c:v>0</c:v>
                </c:pt>
                <c:pt idx="3">
                  <c:v>-0.13226318359380684</c:v>
                </c:pt>
                <c:pt idx="4">
                  <c:v>-0.13226318359369316</c:v>
                </c:pt>
                <c:pt idx="5">
                  <c:v>-0.13226318359380684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9-5D49-929C-D82F73B0C875}"/>
            </c:ext>
          </c:extLst>
        </c:ser>
        <c:ser>
          <c:idx val="3"/>
          <c:order val="3"/>
          <c:tx>
            <c:strRef>
              <c:f>Temp!$B$16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Temp!$I$16:$N$16</c:f>
              <c:numCache>
                <c:formatCode>#,##0.000</c:formatCode>
                <c:ptCount val="6"/>
                <c:pt idx="0">
                  <c:v>-0.13226318359369316</c:v>
                </c:pt>
                <c:pt idx="1">
                  <c:v>-0.13226318359369316</c:v>
                </c:pt>
                <c:pt idx="2">
                  <c:v>-0.13226318359369316</c:v>
                </c:pt>
                <c:pt idx="3">
                  <c:v>-0.2645263671875</c:v>
                </c:pt>
                <c:pt idx="4">
                  <c:v>-0.13226318359369316</c:v>
                </c:pt>
                <c:pt idx="5">
                  <c:v>-0.13226318359369316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9-5D49-929C-D82F73B0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S315T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r>
                  <a:rPr lang="en-US" sz="1500" b="0" i="0" u="none" strike="noStrike" baseline="0"/>
                  <a:t> 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20103083371806"/>
          <c:y val="8.7087008149835374E-2"/>
          <c:w val="0.84950944104919679"/>
          <c:h val="0.8735958362809961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Temp!$B$50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Temp!$C$50:$H$50</c:f>
              <c:numCache>
                <c:formatCode>#,##0.000</c:formatCode>
                <c:ptCount val="6"/>
                <c:pt idx="0">
                  <c:v>82.588684082031307</c:v>
                </c:pt>
                <c:pt idx="1">
                  <c:v>82.588684082031307</c:v>
                </c:pt>
                <c:pt idx="2">
                  <c:v>82.4564208984375</c:v>
                </c:pt>
                <c:pt idx="3">
                  <c:v>82.4564208984375</c:v>
                </c:pt>
                <c:pt idx="4">
                  <c:v>82.4564208984375</c:v>
                </c:pt>
                <c:pt idx="5">
                  <c:v>82.4564208984375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E-AE40-9037-DF1BA2439F89}"/>
            </c:ext>
          </c:extLst>
        </c:ser>
        <c:ser>
          <c:idx val="1"/>
          <c:order val="1"/>
          <c:tx>
            <c:strRef>
              <c:f>Temp!$B$51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Temp!$C$51:$H$51</c:f>
              <c:numCache>
                <c:formatCode>#,##0.000</c:formatCode>
                <c:ptCount val="6"/>
                <c:pt idx="0">
                  <c:v>82.588684082031307</c:v>
                </c:pt>
                <c:pt idx="1">
                  <c:v>82.588684082031307</c:v>
                </c:pt>
                <c:pt idx="2">
                  <c:v>82.4564208984375</c:v>
                </c:pt>
                <c:pt idx="3">
                  <c:v>82.324157714843807</c:v>
                </c:pt>
                <c:pt idx="4">
                  <c:v>82.324157714843807</c:v>
                </c:pt>
                <c:pt idx="5">
                  <c:v>82.588684082031307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E-AE40-9037-DF1BA2439F89}"/>
            </c:ext>
          </c:extLst>
        </c:ser>
        <c:ser>
          <c:idx val="2"/>
          <c:order val="2"/>
          <c:tx>
            <c:strRef>
              <c:f>Temp!$B$52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Temp!$C$52:$H$52</c:f>
              <c:numCache>
                <c:formatCode>#,##0.000</c:formatCode>
                <c:ptCount val="6"/>
                <c:pt idx="0">
                  <c:v>82.4564208984375</c:v>
                </c:pt>
                <c:pt idx="1">
                  <c:v>82.4564208984375</c:v>
                </c:pt>
                <c:pt idx="2">
                  <c:v>82.4564208984375</c:v>
                </c:pt>
                <c:pt idx="3">
                  <c:v>82.324157714843807</c:v>
                </c:pt>
                <c:pt idx="4">
                  <c:v>82.4564208984375</c:v>
                </c:pt>
                <c:pt idx="5">
                  <c:v>82.324157714843807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E-AE40-9037-DF1BA2439F89}"/>
            </c:ext>
          </c:extLst>
        </c:ser>
        <c:ser>
          <c:idx val="3"/>
          <c:order val="3"/>
          <c:tx>
            <c:strRef>
              <c:f>Temp!$B$53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Temp!$C$12:$H$12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Temp!$C$53:$H$53</c:f>
              <c:numCache>
                <c:formatCode>#,##0.000</c:formatCode>
                <c:ptCount val="6"/>
                <c:pt idx="0">
                  <c:v>82.4564208984375</c:v>
                </c:pt>
                <c:pt idx="1">
                  <c:v>82.4564208984375</c:v>
                </c:pt>
                <c:pt idx="2">
                  <c:v>82.324157714843807</c:v>
                </c:pt>
                <c:pt idx="3" formatCode="General">
                  <c:v>82.4564208984375</c:v>
                </c:pt>
                <c:pt idx="4">
                  <c:v>82.324157714843807</c:v>
                </c:pt>
                <c:pt idx="5">
                  <c:v>82.324157714843807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E-AE40-9037-DF1BA243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66424730824156E-2"/>
          <c:y val="8.4826139809508538E-2"/>
          <c:w val="0.84726815170038072"/>
          <c:h val="0.8768774184355476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Temp!$B$50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Temp!$I$50:$N$50</c:f>
              <c:numCache>
                <c:formatCode>#,##0.000</c:formatCode>
                <c:ptCount val="6"/>
                <c:pt idx="0">
                  <c:v>82.588684082031307</c:v>
                </c:pt>
                <c:pt idx="1">
                  <c:v>82.4564208984375</c:v>
                </c:pt>
                <c:pt idx="2">
                  <c:v>82.588684082031307</c:v>
                </c:pt>
                <c:pt idx="3">
                  <c:v>82.588684082031307</c:v>
                </c:pt>
                <c:pt idx="4">
                  <c:v>82.4564208984375</c:v>
                </c:pt>
                <c:pt idx="5">
                  <c:v>82.588684082031307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3149-8D84-146C161E4E13}"/>
            </c:ext>
          </c:extLst>
        </c:ser>
        <c:ser>
          <c:idx val="1"/>
          <c:order val="1"/>
          <c:tx>
            <c:strRef>
              <c:f>Temp!$B$51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Temp!$I$51:$N$51</c:f>
              <c:numCache>
                <c:formatCode>#,##0.000</c:formatCode>
                <c:ptCount val="6"/>
                <c:pt idx="0">
                  <c:v>82.4564208984375</c:v>
                </c:pt>
                <c:pt idx="1">
                  <c:v>82.4564208984375</c:v>
                </c:pt>
                <c:pt idx="2">
                  <c:v>82.4564208984375</c:v>
                </c:pt>
                <c:pt idx="3">
                  <c:v>82.4564208984375</c:v>
                </c:pt>
                <c:pt idx="4">
                  <c:v>82.324157714843807</c:v>
                </c:pt>
                <c:pt idx="5">
                  <c:v>82.4564208984375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8-3149-8D84-146C161E4E13}"/>
            </c:ext>
          </c:extLst>
        </c:ser>
        <c:ser>
          <c:idx val="2"/>
          <c:order val="2"/>
          <c:tx>
            <c:strRef>
              <c:f>Temp!$B$52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Temp!$I$52:$N$52</c:f>
              <c:numCache>
                <c:formatCode>#,##0.000</c:formatCode>
                <c:ptCount val="6"/>
                <c:pt idx="0">
                  <c:v>82.324157714843807</c:v>
                </c:pt>
                <c:pt idx="1">
                  <c:v>82.4564208984375</c:v>
                </c:pt>
                <c:pt idx="2">
                  <c:v>82.4564208984375</c:v>
                </c:pt>
                <c:pt idx="3">
                  <c:v>82.4564208984375</c:v>
                </c:pt>
                <c:pt idx="4">
                  <c:v>82.324157714843807</c:v>
                </c:pt>
                <c:pt idx="5">
                  <c:v>82.4564208984375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8-3149-8D84-146C161E4E13}"/>
            </c:ext>
          </c:extLst>
        </c:ser>
        <c:ser>
          <c:idx val="3"/>
          <c:order val="3"/>
          <c:tx>
            <c:strRef>
              <c:f>Temp!$B$53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Temp!$I$12:$N$12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Temp!$I$53:$N$53</c:f>
              <c:numCache>
                <c:formatCode>#,##0.000</c:formatCode>
                <c:ptCount val="6"/>
                <c:pt idx="0">
                  <c:v>82.324157714843807</c:v>
                </c:pt>
                <c:pt idx="1">
                  <c:v>82.324157714843807</c:v>
                </c:pt>
                <c:pt idx="2">
                  <c:v>82.324157714843807</c:v>
                </c:pt>
                <c:pt idx="3">
                  <c:v>82.324157714843807</c:v>
                </c:pt>
                <c:pt idx="4">
                  <c:v>82.324157714843807</c:v>
                </c:pt>
                <c:pt idx="5">
                  <c:v>82.324157714843807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8-3149-8D84-146C161E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S315T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r>
                  <a:rPr lang="en-US" sz="1500" b="0" i="0" u="none" strike="noStrike" baseline="0"/>
                  <a:t> 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LCGR</a:t>
          </a:r>
        </a:p>
      </cx:txPr>
    </cx:title>
    <cx:plotArea>
      <cx:plotAreaRegion>
        <cx:series layoutId="clusteredColumn" uniqueId="{08557156-0FCC-9847-AA80-4F65AB2A37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Mutant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Mutant LCGR</a:t>
          </a:r>
        </a:p>
      </cx:txPr>
    </cx:title>
    <cx:plotArea>
      <cx:plotAreaRegion>
        <cx:series layoutId="clusteredColumn" uniqueId="{66D39743-20A4-8547-94D6-1D4CED8F13D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Tm Dif</a:t>
          </a:r>
        </a:p>
      </cx:txPr>
    </cx:title>
    <cx:plotArea>
      <cx:plotAreaRegion>
        <cx:series layoutId="clusteredColumn" uniqueId="{02CB4469-EE44-A84D-8B4C-3230E49FFAC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Mutant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Mutant Tm Dif</a:t>
          </a:r>
        </a:p>
      </cx:txPr>
    </cx:title>
    <cx:plotArea>
      <cx:plotAreaRegion>
        <cx:series layoutId="clusteredColumn" uniqueId="{4845C052-8399-CA4F-A7F3-5ED55E785E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LCGR</a:t>
          </a:r>
        </a:p>
      </cx:txPr>
    </cx:title>
    <cx:plotArea>
      <cx:plotAreaRegion>
        <cx:series layoutId="clusteredColumn" uniqueId="{08557156-0FCC-9847-AA80-4F65AB2A37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Mutant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Mutant LCGR</a:t>
          </a:r>
        </a:p>
      </cx:txPr>
    </cx:title>
    <cx:plotArea>
      <cx:plotAreaRegion>
        <cx:series layoutId="clusteredColumn" uniqueId="{66D39743-20A4-8547-94D6-1D4CED8F13D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Tm Dif</a:t>
          </a:r>
        </a:p>
      </cx:txPr>
    </cx:title>
    <cx:plotArea>
      <cx:plotAreaRegion>
        <cx:series layoutId="clusteredColumn" uniqueId="{02CB4469-EE44-A84D-8B4C-3230E49FFAC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Mutant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Mutant Tm Dif</a:t>
          </a:r>
        </a:p>
      </cx:txPr>
    </cx:title>
    <cx:plotArea>
      <cx:plotAreaRegion>
        <cx:series layoutId="clusteredColumn" uniqueId="{4845C052-8399-CA4F-A7F3-5ED55E785E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533498</xdr:colOff>
      <xdr:row>49</xdr:row>
      <xdr:rowOff>97170</xdr:rowOff>
    </xdr:from>
    <xdr:to>
      <xdr:col>51</xdr:col>
      <xdr:colOff>173666</xdr:colOff>
      <xdr:row>79</xdr:row>
      <xdr:rowOff>164903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AF59-355B-DE4E-B116-C8034962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141275</xdr:colOff>
      <xdr:row>49</xdr:row>
      <xdr:rowOff>88702</xdr:rowOff>
    </xdr:from>
    <xdr:to>
      <xdr:col>63</xdr:col>
      <xdr:colOff>465765</xdr:colOff>
      <xdr:row>79</xdr:row>
      <xdr:rowOff>147969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B8A6D-8BF5-CA41-AB62-53D139B04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379451</xdr:colOff>
      <xdr:row>81</xdr:row>
      <xdr:rowOff>93651</xdr:rowOff>
    </xdr:from>
    <xdr:to>
      <xdr:col>29</xdr:col>
      <xdr:colOff>20756</xdr:colOff>
      <xdr:row>111</xdr:row>
      <xdr:rowOff>178316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4C339E-A8D1-7644-94CE-F054A5B6E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494639</xdr:colOff>
      <xdr:row>82</xdr:row>
      <xdr:rowOff>34617</xdr:rowOff>
    </xdr:from>
    <xdr:to>
      <xdr:col>41</xdr:col>
      <xdr:colOff>6981</xdr:colOff>
      <xdr:row>112</xdr:row>
      <xdr:rowOff>99136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A7228-6A95-2845-9F24-9727198E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1543664</xdr:colOff>
      <xdr:row>61</xdr:row>
      <xdr:rowOff>169880</xdr:rowOff>
    </xdr:from>
    <xdr:to>
      <xdr:col>5</xdr:col>
      <xdr:colOff>646197</xdr:colOff>
      <xdr:row>75</xdr:row>
      <xdr:rowOff>68280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48F38D-A575-0D9F-CEF5-F7E8E7531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664" y="12653980"/>
              <a:ext cx="51096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764731</xdr:colOff>
      <xdr:row>61</xdr:row>
      <xdr:rowOff>177527</xdr:rowOff>
    </xdr:from>
    <xdr:to>
      <xdr:col>11</xdr:col>
      <xdr:colOff>250176</xdr:colOff>
      <xdr:row>75</xdr:row>
      <xdr:rowOff>74288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F27373A-0CC9-CF4C-B1D5-2DD8BC4B9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1831" y="12661627"/>
              <a:ext cx="5378245" cy="2741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1543118</xdr:colOff>
      <xdr:row>75</xdr:row>
      <xdr:rowOff>177527</xdr:rowOff>
    </xdr:from>
    <xdr:to>
      <xdr:col>5</xdr:col>
      <xdr:colOff>645651</xdr:colOff>
      <xdr:row>89</xdr:row>
      <xdr:rowOff>75927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CB9443-CBAF-AB47-9727-BFA4DAEF8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118" y="15506427"/>
              <a:ext cx="51096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76</xdr:row>
      <xdr:rowOff>0</xdr:rowOff>
    </xdr:from>
    <xdr:to>
      <xdr:col>11</xdr:col>
      <xdr:colOff>317910</xdr:colOff>
      <xdr:row>89</xdr:row>
      <xdr:rowOff>103239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0269D91-ACB6-FF44-9FD3-FF3D92A15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15532100"/>
              <a:ext cx="5385210" cy="274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533498</xdr:colOff>
      <xdr:row>49</xdr:row>
      <xdr:rowOff>97170</xdr:rowOff>
    </xdr:from>
    <xdr:to>
      <xdr:col>51</xdr:col>
      <xdr:colOff>173666</xdr:colOff>
      <xdr:row>79</xdr:row>
      <xdr:rowOff>164903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F1C99-C37B-324E-8B3B-B93D877A6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141275</xdr:colOff>
      <xdr:row>49</xdr:row>
      <xdr:rowOff>88702</xdr:rowOff>
    </xdr:from>
    <xdr:to>
      <xdr:col>63</xdr:col>
      <xdr:colOff>465765</xdr:colOff>
      <xdr:row>79</xdr:row>
      <xdr:rowOff>147969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276E5-FBAB-C844-BEC9-229D89CEF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379451</xdr:colOff>
      <xdr:row>81</xdr:row>
      <xdr:rowOff>93651</xdr:rowOff>
    </xdr:from>
    <xdr:to>
      <xdr:col>29</xdr:col>
      <xdr:colOff>20756</xdr:colOff>
      <xdr:row>111</xdr:row>
      <xdr:rowOff>178316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420ED-07A3-254B-9F84-EA47775A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494639</xdr:colOff>
      <xdr:row>82</xdr:row>
      <xdr:rowOff>34617</xdr:rowOff>
    </xdr:from>
    <xdr:to>
      <xdr:col>41</xdr:col>
      <xdr:colOff>6981</xdr:colOff>
      <xdr:row>112</xdr:row>
      <xdr:rowOff>99136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BBC34A-3667-2049-952C-EEEF2D5D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1543664</xdr:colOff>
      <xdr:row>61</xdr:row>
      <xdr:rowOff>169880</xdr:rowOff>
    </xdr:from>
    <xdr:to>
      <xdr:col>5</xdr:col>
      <xdr:colOff>646197</xdr:colOff>
      <xdr:row>75</xdr:row>
      <xdr:rowOff>68280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3EBD1EC-541F-5B47-96B5-5B78E1C1E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664" y="12653980"/>
              <a:ext cx="51096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764731</xdr:colOff>
      <xdr:row>61</xdr:row>
      <xdr:rowOff>177527</xdr:rowOff>
    </xdr:from>
    <xdr:to>
      <xdr:col>11</xdr:col>
      <xdr:colOff>250176</xdr:colOff>
      <xdr:row>75</xdr:row>
      <xdr:rowOff>74288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7B087B-23C0-E14E-B784-92BDE07F0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1831" y="12661627"/>
              <a:ext cx="5378245" cy="2741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1543118</xdr:colOff>
      <xdr:row>75</xdr:row>
      <xdr:rowOff>177527</xdr:rowOff>
    </xdr:from>
    <xdr:to>
      <xdr:col>5</xdr:col>
      <xdr:colOff>645651</xdr:colOff>
      <xdr:row>89</xdr:row>
      <xdr:rowOff>75927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10B9B3B-93B5-C347-A31A-C4291BB41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118" y="15506427"/>
              <a:ext cx="51096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76</xdr:row>
      <xdr:rowOff>0</xdr:rowOff>
    </xdr:from>
    <xdr:to>
      <xdr:col>11</xdr:col>
      <xdr:colOff>317910</xdr:colOff>
      <xdr:row>89</xdr:row>
      <xdr:rowOff>103239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B93E4C2-E717-904D-8E27-975F049F0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15532100"/>
              <a:ext cx="5385210" cy="274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tatology.org/two-sample-t-tes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tatology.org/two-sample-t-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8D2-BCCE-C54B-998B-A3F9C5412ADC}">
  <sheetPr>
    <pageSetUpPr fitToPage="1"/>
  </sheetPr>
  <dimension ref="A1:CU56"/>
  <sheetViews>
    <sheetView topLeftCell="I13" zoomScale="75" zoomScaleNormal="284" workbookViewId="0">
      <selection activeCell="AD53" sqref="AD53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18.33203125" bestFit="1" customWidth="1"/>
    <col min="4" max="5" width="12.33203125" bestFit="1" customWidth="1"/>
    <col min="7" max="7" width="12.33203125" bestFit="1" customWidth="1"/>
    <col min="9" max="9" width="21.6640625" bestFit="1" customWidth="1"/>
    <col min="12" max="12" width="12.33203125" bestFit="1" customWidth="1"/>
  </cols>
  <sheetData>
    <row r="1" spans="1:99" x14ac:dyDescent="0.2">
      <c r="A1" t="s">
        <v>6</v>
      </c>
      <c r="C1" t="s">
        <v>0</v>
      </c>
      <c r="D1" t="s">
        <v>1</v>
      </c>
    </row>
    <row r="2" spans="1:99" x14ac:dyDescent="0.2">
      <c r="C2" t="s">
        <v>2</v>
      </c>
      <c r="D2" t="s">
        <v>2</v>
      </c>
    </row>
    <row r="3" spans="1:99" x14ac:dyDescent="0.2">
      <c r="C3">
        <v>1</v>
      </c>
      <c r="D3">
        <v>1</v>
      </c>
      <c r="CU3" t="s">
        <v>4</v>
      </c>
    </row>
    <row r="4" spans="1:99" x14ac:dyDescent="0.2">
      <c r="A4" t="s">
        <v>5</v>
      </c>
      <c r="B4" t="s">
        <v>7</v>
      </c>
      <c r="C4">
        <v>703.62731933593795</v>
      </c>
      <c r="D4">
        <v>703.62731933593795</v>
      </c>
      <c r="E4">
        <v>703.62731933593795</v>
      </c>
      <c r="F4">
        <v>698.33679199218795</v>
      </c>
      <c r="G4">
        <v>698.33679199218795</v>
      </c>
      <c r="H4">
        <v>698.33679199218795</v>
      </c>
      <c r="I4">
        <v>698.33679199218795</v>
      </c>
      <c r="J4">
        <v>698.33679199218795</v>
      </c>
      <c r="K4">
        <v>698.33679199218795</v>
      </c>
      <c r="L4">
        <v>698.33679199218795</v>
      </c>
      <c r="M4">
        <v>698.33679199218795</v>
      </c>
      <c r="N4">
        <v>698.33679199218795</v>
      </c>
      <c r="O4">
        <v>703.62731933593795</v>
      </c>
      <c r="P4">
        <v>703.62731933593795</v>
      </c>
      <c r="Q4">
        <v>698.33679199218795</v>
      </c>
      <c r="R4">
        <v>708.91784667968795</v>
      </c>
      <c r="S4">
        <v>703.62731933593795</v>
      </c>
      <c r="T4">
        <v>708.91784667968795</v>
      </c>
      <c r="U4">
        <v>703.62731933593795</v>
      </c>
      <c r="V4">
        <v>714.20806884765602</v>
      </c>
      <c r="W4">
        <v>698.33679199218795</v>
      </c>
      <c r="X4">
        <v>703.62731933593795</v>
      </c>
      <c r="Y4">
        <v>703.62731933593795</v>
      </c>
      <c r="Z4">
        <v>703.62731933593795</v>
      </c>
      <c r="AA4">
        <v>703.62731933593795</v>
      </c>
      <c r="AB4">
        <v>698.33679199218795</v>
      </c>
      <c r="AC4">
        <v>703.62731933593795</v>
      </c>
      <c r="AD4">
        <v>698.33679199218795</v>
      </c>
      <c r="AE4">
        <v>698.33679199218795</v>
      </c>
      <c r="AF4">
        <v>698.33679199218795</v>
      </c>
      <c r="AG4">
        <v>693.04626464843795</v>
      </c>
      <c r="AH4">
        <v>693.04626464843795</v>
      </c>
      <c r="AI4">
        <v>693.04626464843795</v>
      </c>
      <c r="AJ4">
        <v>698.33679199218795</v>
      </c>
      <c r="AK4">
        <v>703.62731933593795</v>
      </c>
      <c r="AL4">
        <v>693.04626464843795</v>
      </c>
      <c r="AM4">
        <v>698.33679199218795</v>
      </c>
      <c r="AN4">
        <v>703.62731933593795</v>
      </c>
      <c r="AO4">
        <v>698.33679199218795</v>
      </c>
      <c r="AP4">
        <v>703.62731933593795</v>
      </c>
      <c r="AQ4">
        <v>698.33679199218795</v>
      </c>
      <c r="AR4">
        <v>703.62731933593795</v>
      </c>
      <c r="AS4">
        <v>698.33679199218795</v>
      </c>
      <c r="AT4">
        <v>698.33679199218795</v>
      </c>
      <c r="AU4">
        <v>693.04626464843795</v>
      </c>
      <c r="AV4">
        <v>698.33679199218795</v>
      </c>
      <c r="AW4">
        <v>698.33679199218795</v>
      </c>
      <c r="AX4">
        <v>698.33679199218795</v>
      </c>
    </row>
    <row r="5" spans="1:99" x14ac:dyDescent="0.2">
      <c r="B5" t="s">
        <v>8</v>
      </c>
      <c r="C5">
        <f>C4-D4</f>
        <v>0</v>
      </c>
      <c r="E5">
        <f>E4-F4</f>
        <v>5.29052734375</v>
      </c>
      <c r="G5">
        <f>G4-H4</f>
        <v>0</v>
      </c>
      <c r="I5">
        <f>I4-J4</f>
        <v>0</v>
      </c>
      <c r="K5">
        <f t="shared" ref="K5" si="0">K4-L4</f>
        <v>0</v>
      </c>
      <c r="M5">
        <f t="shared" ref="M5" si="1">M4-N4</f>
        <v>0</v>
      </c>
      <c r="O5">
        <f t="shared" ref="O5" si="2">O4-P4</f>
        <v>0</v>
      </c>
      <c r="Q5">
        <f t="shared" ref="Q5" si="3">Q4-R4</f>
        <v>-10.5810546875</v>
      </c>
      <c r="S5">
        <f t="shared" ref="S5" si="4">S4-T4</f>
        <v>-5.29052734375</v>
      </c>
      <c r="U5">
        <f t="shared" ref="U5" si="5">U4-V4</f>
        <v>-10.580749511718068</v>
      </c>
      <c r="W5">
        <f t="shared" ref="W5" si="6">W4-X4</f>
        <v>-5.29052734375</v>
      </c>
      <c r="Y5">
        <f t="shared" ref="Y5" si="7">Y4-Z4</f>
        <v>0</v>
      </c>
      <c r="AA5">
        <f t="shared" ref="AA5" si="8">AA4-AB4</f>
        <v>5.29052734375</v>
      </c>
      <c r="AC5">
        <f>AC4-AD4</f>
        <v>5.29052734375</v>
      </c>
      <c r="AE5">
        <f>AE4-AF4</f>
        <v>0</v>
      </c>
      <c r="AG5">
        <f t="shared" ref="AG5" si="9">AG4-AH4</f>
        <v>0</v>
      </c>
      <c r="AI5">
        <f t="shared" ref="AI5" si="10">AI4-AJ4</f>
        <v>-5.29052734375</v>
      </c>
      <c r="AK5">
        <f>AK4-AL4</f>
        <v>10.5810546875</v>
      </c>
      <c r="AM5">
        <f t="shared" ref="AM5" si="11">AM4-AN4</f>
        <v>-5.29052734375</v>
      </c>
      <c r="AO5">
        <f t="shared" ref="AO5" si="12">AO4-AP4</f>
        <v>-5.29052734375</v>
      </c>
      <c r="AQ5">
        <f t="shared" ref="AQ5" si="13">AQ4-AR4</f>
        <v>-5.29052734375</v>
      </c>
      <c r="AS5">
        <f t="shared" ref="AS5" si="14">AS4-AT4</f>
        <v>0</v>
      </c>
      <c r="AU5">
        <f>AU4-AV4</f>
        <v>-5.29052734375</v>
      </c>
      <c r="AW5">
        <f>AW4-AX4</f>
        <v>0</v>
      </c>
    </row>
    <row r="6" spans="1:99" x14ac:dyDescent="0.2">
      <c r="C6" t="s">
        <v>3</v>
      </c>
      <c r="E6" t="s">
        <v>12</v>
      </c>
      <c r="G6" t="s">
        <v>13</v>
      </c>
      <c r="I6" t="s">
        <v>14</v>
      </c>
      <c r="K6" t="s">
        <v>15</v>
      </c>
      <c r="M6" t="s">
        <v>16</v>
      </c>
      <c r="O6" t="s">
        <v>17</v>
      </c>
      <c r="Q6" t="s">
        <v>18</v>
      </c>
      <c r="S6" t="s">
        <v>20</v>
      </c>
      <c r="U6" t="s">
        <v>19</v>
      </c>
      <c r="W6" t="s">
        <v>21</v>
      </c>
      <c r="Y6" t="s">
        <v>22</v>
      </c>
      <c r="AA6" t="s">
        <v>23</v>
      </c>
      <c r="AC6" t="s">
        <v>24</v>
      </c>
      <c r="AE6" t="s">
        <v>25</v>
      </c>
      <c r="AG6" t="s">
        <v>26</v>
      </c>
      <c r="AI6">
        <v>5</v>
      </c>
      <c r="AK6">
        <v>6</v>
      </c>
      <c r="AM6">
        <v>7</v>
      </c>
      <c r="AO6">
        <v>8</v>
      </c>
      <c r="AQ6">
        <v>9</v>
      </c>
      <c r="AS6">
        <v>10</v>
      </c>
      <c r="AU6">
        <v>11</v>
      </c>
      <c r="AW6" t="s">
        <v>27</v>
      </c>
    </row>
    <row r="8" spans="1:99" x14ac:dyDescent="0.2">
      <c r="A8" t="s">
        <v>28</v>
      </c>
      <c r="C8">
        <v>698.33679199218795</v>
      </c>
      <c r="D8">
        <v>703.62731933593795</v>
      </c>
      <c r="E8">
        <v>698.33679199218795</v>
      </c>
      <c r="F8">
        <v>693.04626464843795</v>
      </c>
      <c r="G8">
        <v>698.33679199218795</v>
      </c>
      <c r="H8">
        <v>693.04626464843795</v>
      </c>
      <c r="I8">
        <v>693.04626464843795</v>
      </c>
      <c r="J8">
        <v>693.04626464843795</v>
      </c>
      <c r="K8">
        <v>698.33679199218795</v>
      </c>
      <c r="L8">
        <v>693.04626464843795</v>
      </c>
      <c r="M8">
        <v>693.04626464843795</v>
      </c>
      <c r="N8">
        <v>698.33679199218795</v>
      </c>
      <c r="O8">
        <v>693.04626464843795</v>
      </c>
      <c r="P8">
        <v>698.33679199218795</v>
      </c>
      <c r="Q8">
        <v>698.33679199218795</v>
      </c>
      <c r="R8">
        <v>698.33679199218795</v>
      </c>
      <c r="S8">
        <v>698.33679199218795</v>
      </c>
      <c r="T8">
        <v>698.33679199218795</v>
      </c>
      <c r="U8">
        <v>698.33679199218795</v>
      </c>
      <c r="V8">
        <v>703.62731933593795</v>
      </c>
      <c r="W8">
        <v>693.04626464843795</v>
      </c>
      <c r="X8">
        <v>698.33679199218795</v>
      </c>
      <c r="Y8">
        <v>698.33679199218795</v>
      </c>
      <c r="Z8">
        <v>703.62731933593795</v>
      </c>
      <c r="AA8">
        <v>698.33679199218795</v>
      </c>
      <c r="AB8">
        <v>703.62731933593795</v>
      </c>
      <c r="AC8">
        <v>698.33679199218795</v>
      </c>
      <c r="AD8">
        <v>693.04626464843795</v>
      </c>
      <c r="AE8">
        <v>693.04626464843795</v>
      </c>
      <c r="AF8">
        <v>698.33679199218795</v>
      </c>
      <c r="AG8">
        <v>698.33679199218795</v>
      </c>
      <c r="AH8">
        <v>698.33679199218795</v>
      </c>
      <c r="AI8">
        <v>693.04626464843795</v>
      </c>
      <c r="AJ8">
        <v>693.04626464843795</v>
      </c>
      <c r="AK8">
        <v>693.04626464843795</v>
      </c>
      <c r="AL8">
        <v>698.33679199218795</v>
      </c>
      <c r="AM8">
        <v>693.04626464843795</v>
      </c>
      <c r="AN8">
        <v>698.33679199218795</v>
      </c>
      <c r="AO8">
        <v>693.04626464843795</v>
      </c>
      <c r="AP8">
        <v>698.33679199218795</v>
      </c>
      <c r="AQ8">
        <v>693.04626464843795</v>
      </c>
      <c r="AR8">
        <v>698.33679199218795</v>
      </c>
      <c r="AS8">
        <v>693.04626464843795</v>
      </c>
      <c r="AT8">
        <v>703.62731933593795</v>
      </c>
      <c r="AU8">
        <v>693.04626464843795</v>
      </c>
      <c r="AV8">
        <v>698.33679199218795</v>
      </c>
      <c r="AW8">
        <v>693.04626464843795</v>
      </c>
      <c r="AX8">
        <v>698.33679199218795</v>
      </c>
      <c r="AY8">
        <v>481.42913818359398</v>
      </c>
      <c r="AZ8">
        <v>693.04626464843795</v>
      </c>
      <c r="BA8">
        <v>52.9043579101563</v>
      </c>
      <c r="BB8">
        <v>687.75604248046898</v>
      </c>
      <c r="BC8">
        <v>47.6138305664063</v>
      </c>
      <c r="BD8">
        <v>693.04626464843795</v>
      </c>
      <c r="BE8">
        <v>31.7425537109375</v>
      </c>
      <c r="BF8">
        <v>687.75604248046898</v>
      </c>
    </row>
    <row r="9" spans="1:99" x14ac:dyDescent="0.2">
      <c r="C9">
        <f>C8-D8</f>
        <v>-5.29052734375</v>
      </c>
      <c r="E9">
        <f>E8-F8</f>
        <v>5.29052734375</v>
      </c>
      <c r="G9">
        <f>G8-H8</f>
        <v>5.29052734375</v>
      </c>
      <c r="I9">
        <f>I8-J8</f>
        <v>0</v>
      </c>
      <c r="K9">
        <f t="shared" ref="K9" si="15">K8-L8</f>
        <v>5.29052734375</v>
      </c>
      <c r="M9">
        <f t="shared" ref="M9" si="16">M8-N8</f>
        <v>-5.29052734375</v>
      </c>
      <c r="O9">
        <f t="shared" ref="O9" si="17">O8-P8</f>
        <v>-5.29052734375</v>
      </c>
      <c r="Q9">
        <f t="shared" ref="Q9" si="18">Q8-R8</f>
        <v>0</v>
      </c>
      <c r="S9">
        <f t="shared" ref="S9" si="19">S8-T8</f>
        <v>0</v>
      </c>
      <c r="U9">
        <f t="shared" ref="U9" si="20">U8-V8</f>
        <v>-5.29052734375</v>
      </c>
      <c r="W9">
        <f t="shared" ref="W9" si="21">W8-X8</f>
        <v>-5.29052734375</v>
      </c>
      <c r="Y9">
        <f t="shared" ref="Y9" si="22">Y8-Z8</f>
        <v>-5.29052734375</v>
      </c>
      <c r="AA9">
        <f t="shared" ref="AA9" si="23">AA8-AB8</f>
        <v>-5.29052734375</v>
      </c>
      <c r="AC9">
        <f>AC8-AD8</f>
        <v>5.29052734375</v>
      </c>
      <c r="AE9">
        <f>AE8-AF8</f>
        <v>-5.29052734375</v>
      </c>
      <c r="AG9">
        <f t="shared" ref="AG9" si="24">AG8-AH8</f>
        <v>0</v>
      </c>
      <c r="AI9">
        <f t="shared" ref="AI9" si="25">AI8-AJ8</f>
        <v>0</v>
      </c>
      <c r="AK9">
        <f t="shared" ref="AK9" si="26">AK8-AL8</f>
        <v>-5.29052734375</v>
      </c>
      <c r="AM9">
        <f t="shared" ref="AM9" si="27">AM8-AN8</f>
        <v>-5.29052734375</v>
      </c>
      <c r="AO9">
        <f t="shared" ref="AO9" si="28">AO8-AP8</f>
        <v>-5.29052734375</v>
      </c>
      <c r="AQ9">
        <f t="shared" ref="AQ9" si="29">AQ8-AR8</f>
        <v>-5.29052734375</v>
      </c>
      <c r="AS9">
        <f t="shared" ref="AS9" si="30">AS8-AT8</f>
        <v>-10.5810546875</v>
      </c>
      <c r="AU9">
        <f>AU8-AV8</f>
        <v>-5.29052734375</v>
      </c>
      <c r="AW9">
        <f>AW8-AX8</f>
        <v>-5.29052734375</v>
      </c>
      <c r="AY9" s="1" t="e">
        <f>#REF!-#REF!</f>
        <v>#REF!</v>
      </c>
      <c r="AZ9" s="1"/>
      <c r="BA9" s="1" t="e">
        <f>#REF!-#REF!</f>
        <v>#REF!</v>
      </c>
      <c r="BB9" s="1"/>
      <c r="BC9" s="1" t="e">
        <f>#REF!-#REF!</f>
        <v>#REF!</v>
      </c>
      <c r="BD9" s="1"/>
      <c r="BE9" s="1" t="e">
        <f>#REF!-#REF!</f>
        <v>#REF!</v>
      </c>
      <c r="BF9" s="1"/>
    </row>
    <row r="10" spans="1:99" x14ac:dyDescent="0.2">
      <c r="C10" t="s">
        <v>29</v>
      </c>
      <c r="AA10" t="s">
        <v>31</v>
      </c>
      <c r="AY10" s="1"/>
      <c r="AZ10" s="1"/>
      <c r="BA10" s="1"/>
      <c r="BB10" s="1"/>
      <c r="BC10" s="1"/>
      <c r="BD10" s="1"/>
      <c r="BE10" s="1"/>
      <c r="BF10" s="1"/>
    </row>
    <row r="11" spans="1:99" x14ac:dyDescent="0.2">
      <c r="B11" s="11" t="s">
        <v>35</v>
      </c>
      <c r="AY11" s="1"/>
      <c r="AZ11" s="1"/>
      <c r="BA11" s="1"/>
      <c r="BB11" s="1"/>
      <c r="BC11" s="1"/>
      <c r="BD11" s="1"/>
      <c r="BE11" s="1"/>
      <c r="BF11" s="1"/>
    </row>
    <row r="12" spans="1:99" x14ac:dyDescent="0.2">
      <c r="B12" t="s">
        <v>34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</row>
    <row r="13" spans="1:99" ht="21" x14ac:dyDescent="0.25">
      <c r="B13" s="4" t="s">
        <v>2</v>
      </c>
      <c r="C13" s="5">
        <f>C5</f>
        <v>0</v>
      </c>
      <c r="D13" s="5">
        <f>E5</f>
        <v>5.29052734375</v>
      </c>
      <c r="E13" s="5">
        <f>G5</f>
        <v>0</v>
      </c>
      <c r="F13" s="5">
        <f>I5</f>
        <v>0</v>
      </c>
      <c r="G13" s="5">
        <f>K5</f>
        <v>0</v>
      </c>
      <c r="H13" s="5">
        <f>M5</f>
        <v>0</v>
      </c>
      <c r="I13" s="5">
        <f>O5</f>
        <v>0</v>
      </c>
      <c r="J13" s="5">
        <f>Q5</f>
        <v>-10.5810546875</v>
      </c>
      <c r="K13" s="5">
        <f>S5</f>
        <v>-5.29052734375</v>
      </c>
      <c r="L13" s="5">
        <f>U5</f>
        <v>-10.580749511718068</v>
      </c>
      <c r="M13" s="5">
        <f>W5</f>
        <v>-5.29052734375</v>
      </c>
      <c r="N13" s="5">
        <f>Y5</f>
        <v>0</v>
      </c>
      <c r="O13" s="3"/>
      <c r="P13" s="3"/>
      <c r="Q13" s="13" t="s">
        <v>38</v>
      </c>
      <c r="R13" s="3"/>
      <c r="S13" s="3"/>
      <c r="T13" s="3"/>
      <c r="U13" s="3"/>
      <c r="V13" s="3"/>
      <c r="W13" s="3"/>
    </row>
    <row r="14" spans="1:99" x14ac:dyDescent="0.2">
      <c r="B14" s="4" t="s">
        <v>9</v>
      </c>
      <c r="C14" s="5">
        <f>AA5</f>
        <v>5.29052734375</v>
      </c>
      <c r="D14" s="5">
        <f>AC5</f>
        <v>5.29052734375</v>
      </c>
      <c r="E14" s="5">
        <f>AE5</f>
        <v>0</v>
      </c>
      <c r="F14" s="5">
        <f>AG5</f>
        <v>0</v>
      </c>
      <c r="G14" s="5">
        <f>AI5</f>
        <v>-5.29052734375</v>
      </c>
      <c r="H14" s="5">
        <f>AK5</f>
        <v>10.5810546875</v>
      </c>
      <c r="I14" s="5">
        <f>AM5</f>
        <v>-5.29052734375</v>
      </c>
      <c r="J14" s="5">
        <f>AO5</f>
        <v>-5.29052734375</v>
      </c>
      <c r="K14" s="5">
        <f>AQ5</f>
        <v>-5.29052734375</v>
      </c>
      <c r="L14" s="5">
        <f>AS5</f>
        <v>0</v>
      </c>
      <c r="M14" s="5">
        <f>AU5</f>
        <v>-5.29052734375</v>
      </c>
      <c r="N14" s="5">
        <f>AW5</f>
        <v>0</v>
      </c>
      <c r="Q14" s="14" t="s">
        <v>39</v>
      </c>
    </row>
    <row r="15" spans="1:99" x14ac:dyDescent="0.2">
      <c r="B15" s="4" t="s">
        <v>10</v>
      </c>
      <c r="C15" s="5">
        <f>C9</f>
        <v>-5.29052734375</v>
      </c>
      <c r="D15" s="5">
        <f>E9</f>
        <v>5.29052734375</v>
      </c>
      <c r="E15" s="5">
        <f>G9</f>
        <v>5.29052734375</v>
      </c>
      <c r="F15" s="5">
        <f>I9</f>
        <v>0</v>
      </c>
      <c r="G15" s="5">
        <f>K9</f>
        <v>5.29052734375</v>
      </c>
      <c r="H15" s="5">
        <f>M9</f>
        <v>-5.29052734375</v>
      </c>
      <c r="I15" s="5">
        <f>O9</f>
        <v>-5.29052734375</v>
      </c>
      <c r="J15" s="5">
        <f>Q9</f>
        <v>0</v>
      </c>
      <c r="K15" s="5">
        <f>S9</f>
        <v>0</v>
      </c>
      <c r="L15" s="5">
        <f>U9</f>
        <v>-5.29052734375</v>
      </c>
      <c r="M15" s="5">
        <f>W9</f>
        <v>-5.29052734375</v>
      </c>
      <c r="N15" s="5">
        <f>Y9</f>
        <v>-5.29052734375</v>
      </c>
      <c r="Q15" s="15" t="s">
        <v>36</v>
      </c>
      <c r="R15" t="s">
        <v>40</v>
      </c>
      <c r="S15" t="s">
        <v>41</v>
      </c>
      <c r="T15" t="s">
        <v>42</v>
      </c>
      <c r="U15" t="s">
        <v>43</v>
      </c>
      <c r="Z15" s="15" t="s">
        <v>53</v>
      </c>
      <c r="AA15" t="s">
        <v>40</v>
      </c>
      <c r="AB15" t="s">
        <v>41</v>
      </c>
      <c r="AC15" t="s">
        <v>42</v>
      </c>
      <c r="AD15" t="s">
        <v>43</v>
      </c>
    </row>
    <row r="16" spans="1:99" x14ac:dyDescent="0.2">
      <c r="B16" s="4" t="s">
        <v>11</v>
      </c>
      <c r="C16" s="5">
        <f>AA9</f>
        <v>-5.29052734375</v>
      </c>
      <c r="D16" s="5">
        <f>AC9</f>
        <v>5.29052734375</v>
      </c>
      <c r="E16" s="5">
        <f>AE9</f>
        <v>-5.29052734375</v>
      </c>
      <c r="F16" s="6">
        <f>AG9</f>
        <v>0</v>
      </c>
      <c r="G16" s="5">
        <f>AI9</f>
        <v>0</v>
      </c>
      <c r="H16" s="5">
        <f>AK9</f>
        <v>-5.29052734375</v>
      </c>
      <c r="I16" s="5">
        <f>AM9</f>
        <v>-5.29052734375</v>
      </c>
      <c r="J16" s="5">
        <f>AO9</f>
        <v>-5.29052734375</v>
      </c>
      <c r="K16" s="5">
        <f>AQ9</f>
        <v>-5.29052734375</v>
      </c>
      <c r="L16" s="5">
        <f>AS9</f>
        <v>-10.5810546875</v>
      </c>
      <c r="M16" s="5">
        <f>AU9</f>
        <v>-5.29052734375</v>
      </c>
      <c r="N16" s="5">
        <f>AW9</f>
        <v>-5.29052734375</v>
      </c>
      <c r="R16">
        <f>B24</f>
        <v>703.62731933593795</v>
      </c>
      <c r="S16">
        <f>G24</f>
        <v>693.04626464843795</v>
      </c>
      <c r="T16">
        <f>RANK(R16,$R$16:$S$39, 1)+(COUNT($R$16:$S$39)+1-RANK(R16, $R$16:$S$39, 1)-RANK(R16, $R$16:$S$39, 0))/2</f>
        <v>44</v>
      </c>
      <c r="U16">
        <f>RANK(S16,$R$16:$S$39, 1)+(COUNT($R$16:$S$39)+1-RANK(S16, $R$16:$S$39, 1)-RANK(S16, $R$16:$S$39, 0))/2</f>
        <v>8.5</v>
      </c>
      <c r="AA16">
        <f>D24</f>
        <v>0</v>
      </c>
      <c r="AB16">
        <f>I24</f>
        <v>-5.29052734375</v>
      </c>
      <c r="AC16">
        <f>RANK(AA16,$AA$16:$AB$39, 1)+(COUNT($AA$16:$AB$39)+1-RANK(AA16, $AA$16:$AB$39, 1)-RANK(AA16, $AA$16:$AB$39, 0))/2</f>
        <v>32.5</v>
      </c>
      <c r="AD16">
        <f>RANK(AB16,$AA$16:$AB$39, 1)+(COUNT($AA$16:$AB$39)+1-RANK(AB16, $AA$16:$AB$39, 1)-RANK(AB16, $AA$16:$AB$39, 0))/2</f>
        <v>14</v>
      </c>
    </row>
    <row r="17" spans="2:30" x14ac:dyDescent="0.2">
      <c r="B17" s="2"/>
      <c r="R17">
        <f t="shared" ref="R17:R39" si="31">B25</f>
        <v>703.62731933593795</v>
      </c>
      <c r="S17">
        <f t="shared" ref="S17:S39" si="32">G25</f>
        <v>698.33679199218795</v>
      </c>
      <c r="T17">
        <f t="shared" ref="T17:T39" si="33">RANK(R17,$R$16:$S$39, 1)+(COUNT($R$16:$S$39)+1-RANK(R17, $R$16:$S$39, 1)-RANK(R17, $R$16:$S$39, 0))/2</f>
        <v>44</v>
      </c>
      <c r="U17">
        <f t="shared" ref="U17:U39" si="34">RANK(S17,$R$16:$S$39, 1)+(COUNT($R$16:$S$39)+1-RANK(S17, $R$16:$S$39, 1)-RANK(S17, $R$16:$S$39, 0))/2</f>
        <v>28</v>
      </c>
      <c r="AA17">
        <f t="shared" ref="AA17:AA39" si="35">D25</f>
        <v>5.29052734375</v>
      </c>
      <c r="AB17">
        <f t="shared" ref="AB17:AB39" si="36">I25</f>
        <v>0</v>
      </c>
      <c r="AC17">
        <f t="shared" ref="AC17:AC39" si="37">RANK(AA17,$AA$16:$AB$39, 1)+(COUNT($AA$16:$AB$39)+1-RANK(AA17, $AA$16:$AB$39, 1)-RANK(AA17, $AA$16:$AB$39, 0))/2</f>
        <v>44</v>
      </c>
      <c r="AD17">
        <f t="shared" ref="AD17:AD39" si="38">RANK(AB17,$AA$16:$AB$39, 1)+(COUNT($AA$16:$AB$39)+1-RANK(AB17, $AA$16:$AB$39, 1)-RANK(AB17, $AA$16:$AB$39, 0))/2</f>
        <v>32.5</v>
      </c>
    </row>
    <row r="18" spans="2:30" x14ac:dyDescent="0.2">
      <c r="B18" s="10" t="s">
        <v>36</v>
      </c>
      <c r="R18">
        <f t="shared" si="31"/>
        <v>698.33679199218795</v>
      </c>
      <c r="S18">
        <f t="shared" si="32"/>
        <v>698.33679199218795</v>
      </c>
      <c r="T18">
        <f t="shared" si="33"/>
        <v>28</v>
      </c>
      <c r="U18">
        <f t="shared" si="34"/>
        <v>28</v>
      </c>
      <c r="AA18">
        <f t="shared" si="35"/>
        <v>0</v>
      </c>
      <c r="AB18">
        <f t="shared" si="36"/>
        <v>0</v>
      </c>
      <c r="AC18">
        <f t="shared" si="37"/>
        <v>32.5</v>
      </c>
      <c r="AD18">
        <f t="shared" si="38"/>
        <v>32.5</v>
      </c>
    </row>
    <row r="19" spans="2:30" x14ac:dyDescent="0.2">
      <c r="I19" s="8"/>
      <c r="R19">
        <f t="shared" si="31"/>
        <v>698.33679199218795</v>
      </c>
      <c r="S19">
        <f t="shared" si="32"/>
        <v>698.33679199218795</v>
      </c>
      <c r="T19">
        <f t="shared" si="33"/>
        <v>28</v>
      </c>
      <c r="U19">
        <f t="shared" si="34"/>
        <v>28</v>
      </c>
      <c r="AA19">
        <f t="shared" si="35"/>
        <v>0</v>
      </c>
      <c r="AB19">
        <f t="shared" si="36"/>
        <v>-5.29052734375</v>
      </c>
      <c r="AC19">
        <f t="shared" si="37"/>
        <v>32.5</v>
      </c>
      <c r="AD19">
        <f t="shared" si="38"/>
        <v>14</v>
      </c>
    </row>
    <row r="20" spans="2:30" ht="17" thickBot="1" x14ac:dyDescent="0.25">
      <c r="B20" s="7" t="s">
        <v>30</v>
      </c>
      <c r="C20" s="8"/>
      <c r="D20" s="8"/>
      <c r="E20" s="8"/>
      <c r="F20" s="8"/>
      <c r="G20" s="7" t="s">
        <v>30</v>
      </c>
      <c r="H20" s="8"/>
      <c r="I20" s="8"/>
      <c r="R20">
        <f t="shared" si="31"/>
        <v>698.33679199218795</v>
      </c>
      <c r="S20">
        <f t="shared" si="32"/>
        <v>693.04626464843795</v>
      </c>
      <c r="T20">
        <f t="shared" si="33"/>
        <v>28</v>
      </c>
      <c r="U20">
        <f t="shared" si="34"/>
        <v>8.5</v>
      </c>
      <c r="AA20">
        <f t="shared" si="35"/>
        <v>0</v>
      </c>
      <c r="AB20">
        <f t="shared" si="36"/>
        <v>-5.29052734375</v>
      </c>
      <c r="AC20">
        <f t="shared" si="37"/>
        <v>32.5</v>
      </c>
      <c r="AD20">
        <f t="shared" si="38"/>
        <v>14</v>
      </c>
    </row>
    <row r="21" spans="2:30" ht="17" thickBot="1" x14ac:dyDescent="0.25">
      <c r="B21" s="9">
        <f>_xlfn.T.TEST(B24:B47,C24:C47,2,1)</f>
        <v>0.47861212419084365</v>
      </c>
      <c r="C21" s="8"/>
      <c r="E21" s="8"/>
      <c r="F21" s="8"/>
      <c r="G21" s="9">
        <f>_xlfn.T.TEST(G24:G47,H24:H47,2,1)</f>
        <v>3.9138881706878544E-7</v>
      </c>
      <c r="H21" s="8"/>
      <c r="K21" s="12">
        <f>_xlfn.T.TEST(B24:B47,G24:G47,2,2)</f>
        <v>0.55006542824344984</v>
      </c>
      <c r="L21" s="12">
        <f>_xlfn.T.TEST(D24:D47,I24:I47,2,2)</f>
        <v>2.5877168201382835E-5</v>
      </c>
      <c r="R21">
        <f t="shared" si="31"/>
        <v>698.33679199218795</v>
      </c>
      <c r="S21">
        <f t="shared" si="32"/>
        <v>698.33679199218795</v>
      </c>
      <c r="T21">
        <f t="shared" si="33"/>
        <v>28</v>
      </c>
      <c r="U21">
        <f t="shared" si="34"/>
        <v>28</v>
      </c>
      <c r="AA21">
        <f t="shared" si="35"/>
        <v>0</v>
      </c>
      <c r="AB21">
        <f t="shared" si="36"/>
        <v>-5.29052734375</v>
      </c>
      <c r="AC21">
        <f t="shared" si="37"/>
        <v>32.5</v>
      </c>
      <c r="AD21">
        <f t="shared" si="38"/>
        <v>14</v>
      </c>
    </row>
    <row r="22" spans="2:30" x14ac:dyDescent="0.2">
      <c r="R22">
        <f t="shared" si="31"/>
        <v>698.33679199218795</v>
      </c>
      <c r="S22">
        <f t="shared" si="32"/>
        <v>698.33679199218795</v>
      </c>
      <c r="T22">
        <f t="shared" si="33"/>
        <v>28</v>
      </c>
      <c r="U22">
        <f t="shared" si="34"/>
        <v>28</v>
      </c>
      <c r="AA22">
        <f t="shared" si="35"/>
        <v>-5.29052734375</v>
      </c>
      <c r="AB22">
        <f t="shared" si="36"/>
        <v>-5.29052734375</v>
      </c>
      <c r="AC22">
        <f t="shared" si="37"/>
        <v>14</v>
      </c>
      <c r="AD22">
        <f t="shared" si="38"/>
        <v>14</v>
      </c>
    </row>
    <row r="23" spans="2:30" x14ac:dyDescent="0.2">
      <c r="B23" t="s">
        <v>0</v>
      </c>
      <c r="C23" t="s">
        <v>1</v>
      </c>
      <c r="G23" t="s">
        <v>32</v>
      </c>
      <c r="H23" t="s">
        <v>33</v>
      </c>
      <c r="R23">
        <f t="shared" si="31"/>
        <v>698.33679199218795</v>
      </c>
      <c r="S23">
        <f t="shared" si="32"/>
        <v>698.33679199218795</v>
      </c>
      <c r="T23">
        <f t="shared" si="33"/>
        <v>28</v>
      </c>
      <c r="U23">
        <f t="shared" si="34"/>
        <v>28</v>
      </c>
      <c r="AA23">
        <f t="shared" si="35"/>
        <v>5.29052734375</v>
      </c>
      <c r="AB23">
        <f t="shared" si="36"/>
        <v>-5.29052734375</v>
      </c>
      <c r="AC23">
        <f t="shared" si="37"/>
        <v>44</v>
      </c>
      <c r="AD23">
        <f t="shared" si="38"/>
        <v>14</v>
      </c>
    </row>
    <row r="24" spans="2:30" x14ac:dyDescent="0.2">
      <c r="B24">
        <f>C4</f>
        <v>703.62731933593795</v>
      </c>
      <c r="C24">
        <f>D4</f>
        <v>703.62731933593795</v>
      </c>
      <c r="D24">
        <f>B24-C24</f>
        <v>0</v>
      </c>
      <c r="G24">
        <f>O8</f>
        <v>693.04626464843795</v>
      </c>
      <c r="H24">
        <f>P8</f>
        <v>698.33679199218795</v>
      </c>
      <c r="I24">
        <f>G24-H24</f>
        <v>-5.29052734375</v>
      </c>
      <c r="R24">
        <f t="shared" si="31"/>
        <v>698.33679199218795</v>
      </c>
      <c r="S24">
        <f t="shared" si="32"/>
        <v>698.33679199218795</v>
      </c>
      <c r="T24">
        <f t="shared" si="33"/>
        <v>28</v>
      </c>
      <c r="U24">
        <f t="shared" si="34"/>
        <v>28</v>
      </c>
      <c r="AA24">
        <f t="shared" si="35"/>
        <v>5.29052734375</v>
      </c>
      <c r="AB24">
        <f t="shared" si="36"/>
        <v>-5.29052734375</v>
      </c>
      <c r="AC24">
        <f t="shared" si="37"/>
        <v>44</v>
      </c>
      <c r="AD24">
        <f t="shared" si="38"/>
        <v>14</v>
      </c>
    </row>
    <row r="25" spans="2:30" x14ac:dyDescent="0.2">
      <c r="B25">
        <f>E4</f>
        <v>703.62731933593795</v>
      </c>
      <c r="C25">
        <f>F4</f>
        <v>698.33679199218795</v>
      </c>
      <c r="D25">
        <f t="shared" ref="D25:D47" si="39">B25-C25</f>
        <v>5.29052734375</v>
      </c>
      <c r="G25">
        <f>Q8</f>
        <v>698.33679199218795</v>
      </c>
      <c r="H25">
        <f>R8</f>
        <v>698.33679199218795</v>
      </c>
      <c r="I25">
        <f t="shared" ref="I25:I47" si="40">G25-H25</f>
        <v>0</v>
      </c>
      <c r="R25">
        <f t="shared" si="31"/>
        <v>693.04626464843795</v>
      </c>
      <c r="S25">
        <f t="shared" si="32"/>
        <v>698.33679199218795</v>
      </c>
      <c r="T25">
        <f t="shared" si="33"/>
        <v>8.5</v>
      </c>
      <c r="U25">
        <f t="shared" si="34"/>
        <v>28</v>
      </c>
      <c r="AA25">
        <f t="shared" si="35"/>
        <v>0</v>
      </c>
      <c r="AB25">
        <f t="shared" si="36"/>
        <v>0</v>
      </c>
      <c r="AC25">
        <f t="shared" si="37"/>
        <v>32.5</v>
      </c>
      <c r="AD25">
        <f t="shared" si="38"/>
        <v>32.5</v>
      </c>
    </row>
    <row r="26" spans="2:30" x14ac:dyDescent="0.2">
      <c r="B26">
        <f>G4</f>
        <v>698.33679199218795</v>
      </c>
      <c r="C26">
        <f>H4</f>
        <v>698.33679199218795</v>
      </c>
      <c r="D26">
        <f t="shared" si="39"/>
        <v>0</v>
      </c>
      <c r="G26">
        <f>S8</f>
        <v>698.33679199218795</v>
      </c>
      <c r="H26">
        <f>T8</f>
        <v>698.33679199218795</v>
      </c>
      <c r="I26">
        <f t="shared" si="40"/>
        <v>0</v>
      </c>
      <c r="R26">
        <f t="shared" si="31"/>
        <v>698.33679199218795</v>
      </c>
      <c r="S26">
        <f t="shared" si="32"/>
        <v>693.04626464843795</v>
      </c>
      <c r="T26">
        <f t="shared" si="33"/>
        <v>28</v>
      </c>
      <c r="U26">
        <f t="shared" si="34"/>
        <v>8.5</v>
      </c>
      <c r="AA26">
        <f t="shared" si="35"/>
        <v>5.29052734375</v>
      </c>
      <c r="AB26">
        <f t="shared" si="36"/>
        <v>-5.29052734375</v>
      </c>
      <c r="AC26">
        <f t="shared" si="37"/>
        <v>44</v>
      </c>
      <c r="AD26">
        <f t="shared" si="38"/>
        <v>14</v>
      </c>
    </row>
    <row r="27" spans="2:30" x14ac:dyDescent="0.2">
      <c r="B27">
        <f>I4</f>
        <v>698.33679199218795</v>
      </c>
      <c r="C27">
        <f>J4</f>
        <v>698.33679199218795</v>
      </c>
      <c r="D27">
        <f t="shared" si="39"/>
        <v>0</v>
      </c>
      <c r="G27">
        <f>U8</f>
        <v>698.33679199218795</v>
      </c>
      <c r="H27">
        <f>V8</f>
        <v>703.62731933593795</v>
      </c>
      <c r="I27">
        <f t="shared" si="40"/>
        <v>-5.29052734375</v>
      </c>
      <c r="R27">
        <f t="shared" si="31"/>
        <v>693.04626464843795</v>
      </c>
      <c r="S27">
        <f t="shared" si="32"/>
        <v>698.33679199218795</v>
      </c>
      <c r="T27">
        <f t="shared" si="33"/>
        <v>8.5</v>
      </c>
      <c r="U27">
        <f t="shared" si="34"/>
        <v>28</v>
      </c>
      <c r="AA27">
        <f t="shared" si="35"/>
        <v>-5.29052734375</v>
      </c>
      <c r="AB27">
        <f t="shared" si="36"/>
        <v>0</v>
      </c>
      <c r="AC27">
        <f t="shared" si="37"/>
        <v>14</v>
      </c>
      <c r="AD27">
        <f t="shared" si="38"/>
        <v>32.5</v>
      </c>
    </row>
    <row r="28" spans="2:30" x14ac:dyDescent="0.2">
      <c r="B28">
        <f>K4</f>
        <v>698.33679199218795</v>
      </c>
      <c r="C28">
        <f>L4</f>
        <v>698.33679199218795</v>
      </c>
      <c r="D28">
        <f t="shared" si="39"/>
        <v>0</v>
      </c>
      <c r="G28">
        <f>W8</f>
        <v>693.04626464843795</v>
      </c>
      <c r="H28">
        <f>X8</f>
        <v>698.33679199218795</v>
      </c>
      <c r="I28">
        <f t="shared" si="40"/>
        <v>-5.29052734375</v>
      </c>
      <c r="R28">
        <f t="shared" si="31"/>
        <v>703.62731933593795</v>
      </c>
      <c r="S28">
        <f t="shared" si="32"/>
        <v>703.62731933593795</v>
      </c>
      <c r="T28">
        <f t="shared" si="33"/>
        <v>44</v>
      </c>
      <c r="U28">
        <f t="shared" si="34"/>
        <v>44</v>
      </c>
      <c r="AA28">
        <f t="shared" si="35"/>
        <v>5.29052734375</v>
      </c>
      <c r="AB28">
        <f t="shared" si="36"/>
        <v>0</v>
      </c>
      <c r="AC28">
        <f t="shared" si="37"/>
        <v>44</v>
      </c>
      <c r="AD28">
        <f t="shared" si="38"/>
        <v>32.5</v>
      </c>
    </row>
    <row r="29" spans="2:30" x14ac:dyDescent="0.2">
      <c r="B29">
        <f>M4</f>
        <v>698.33679199218795</v>
      </c>
      <c r="C29">
        <f>N4</f>
        <v>698.33679199218795</v>
      </c>
      <c r="D29">
        <f t="shared" si="39"/>
        <v>0</v>
      </c>
      <c r="G29">
        <f>Y8</f>
        <v>698.33679199218795</v>
      </c>
      <c r="H29">
        <f>Z8</f>
        <v>703.62731933593795</v>
      </c>
      <c r="I29">
        <f t="shared" si="40"/>
        <v>-5.29052734375</v>
      </c>
      <c r="R29">
        <f t="shared" si="31"/>
        <v>703.62731933593795</v>
      </c>
      <c r="S29">
        <f t="shared" si="32"/>
        <v>698.33679199218795</v>
      </c>
      <c r="T29">
        <f t="shared" si="33"/>
        <v>44</v>
      </c>
      <c r="U29">
        <f t="shared" si="34"/>
        <v>28</v>
      </c>
      <c r="AA29">
        <f t="shared" si="35"/>
        <v>5.29052734375</v>
      </c>
      <c r="AB29">
        <f t="shared" si="36"/>
        <v>-10.5810546875</v>
      </c>
      <c r="AC29">
        <f t="shared" si="37"/>
        <v>44</v>
      </c>
      <c r="AD29">
        <f t="shared" si="38"/>
        <v>1.5</v>
      </c>
    </row>
    <row r="30" spans="2:30" x14ac:dyDescent="0.2">
      <c r="B30">
        <f>C8</f>
        <v>698.33679199218795</v>
      </c>
      <c r="C30">
        <f>D8</f>
        <v>703.62731933593795</v>
      </c>
      <c r="D30">
        <f t="shared" si="39"/>
        <v>-5.29052734375</v>
      </c>
      <c r="G30">
        <f>AM4</f>
        <v>698.33679199218795</v>
      </c>
      <c r="H30">
        <f>AN4</f>
        <v>703.62731933593795</v>
      </c>
      <c r="I30">
        <f t="shared" si="40"/>
        <v>-5.29052734375</v>
      </c>
      <c r="R30">
        <f t="shared" si="31"/>
        <v>698.33679199218795</v>
      </c>
      <c r="S30">
        <f t="shared" si="32"/>
        <v>703.62731933593795</v>
      </c>
      <c r="T30">
        <f t="shared" si="33"/>
        <v>28</v>
      </c>
      <c r="U30">
        <f t="shared" si="34"/>
        <v>44</v>
      </c>
      <c r="AA30">
        <f t="shared" si="35"/>
        <v>0</v>
      </c>
      <c r="AB30">
        <f t="shared" si="36"/>
        <v>-5.29052734375</v>
      </c>
      <c r="AC30">
        <f t="shared" si="37"/>
        <v>32.5</v>
      </c>
      <c r="AD30">
        <f t="shared" si="38"/>
        <v>14</v>
      </c>
    </row>
    <row r="31" spans="2:30" x14ac:dyDescent="0.2">
      <c r="B31">
        <f>E8</f>
        <v>698.33679199218795</v>
      </c>
      <c r="C31">
        <f>F8</f>
        <v>693.04626464843795</v>
      </c>
      <c r="D31">
        <f t="shared" si="39"/>
        <v>5.29052734375</v>
      </c>
      <c r="G31">
        <f>AO4</f>
        <v>698.33679199218795</v>
      </c>
      <c r="H31">
        <f>AP4</f>
        <v>703.62731933593795</v>
      </c>
      <c r="I31">
        <f t="shared" si="40"/>
        <v>-5.29052734375</v>
      </c>
      <c r="R31">
        <f t="shared" si="31"/>
        <v>693.04626464843795</v>
      </c>
      <c r="S31">
        <f t="shared" si="32"/>
        <v>703.62731933593795</v>
      </c>
      <c r="T31">
        <f t="shared" si="33"/>
        <v>8.5</v>
      </c>
      <c r="U31">
        <f t="shared" si="34"/>
        <v>44</v>
      </c>
      <c r="AA31">
        <f t="shared" si="35"/>
        <v>0</v>
      </c>
      <c r="AB31">
        <f t="shared" si="36"/>
        <v>-10.580749511718068</v>
      </c>
      <c r="AC31">
        <f t="shared" si="37"/>
        <v>32.5</v>
      </c>
      <c r="AD31">
        <f t="shared" si="38"/>
        <v>3</v>
      </c>
    </row>
    <row r="32" spans="2:30" x14ac:dyDescent="0.2">
      <c r="B32">
        <f>G8</f>
        <v>698.33679199218795</v>
      </c>
      <c r="C32">
        <f>H8</f>
        <v>693.04626464843795</v>
      </c>
      <c r="D32">
        <f t="shared" si="39"/>
        <v>5.29052734375</v>
      </c>
      <c r="G32">
        <f>AQ4</f>
        <v>698.33679199218795</v>
      </c>
      <c r="H32">
        <f>AR4</f>
        <v>703.62731933593795</v>
      </c>
      <c r="I32">
        <f t="shared" si="40"/>
        <v>-5.29052734375</v>
      </c>
      <c r="R32">
        <f t="shared" si="31"/>
        <v>693.04626464843795</v>
      </c>
      <c r="S32">
        <f t="shared" si="32"/>
        <v>698.33679199218795</v>
      </c>
      <c r="T32">
        <f t="shared" si="33"/>
        <v>8.5</v>
      </c>
      <c r="U32">
        <f t="shared" si="34"/>
        <v>28</v>
      </c>
      <c r="AA32">
        <f t="shared" si="35"/>
        <v>-5.29052734375</v>
      </c>
      <c r="AB32">
        <f t="shared" si="36"/>
        <v>-5.29052734375</v>
      </c>
      <c r="AC32">
        <f t="shared" si="37"/>
        <v>14</v>
      </c>
      <c r="AD32">
        <f t="shared" si="38"/>
        <v>14</v>
      </c>
    </row>
    <row r="33" spans="2:30" x14ac:dyDescent="0.2">
      <c r="B33">
        <f>I8</f>
        <v>693.04626464843795</v>
      </c>
      <c r="C33">
        <f>J8</f>
        <v>693.04626464843795</v>
      </c>
      <c r="D33">
        <f t="shared" si="39"/>
        <v>0</v>
      </c>
      <c r="G33">
        <f>AS4</f>
        <v>698.33679199218795</v>
      </c>
      <c r="H33">
        <f>AT4</f>
        <v>698.33679199218795</v>
      </c>
      <c r="I33">
        <f t="shared" si="40"/>
        <v>0</v>
      </c>
      <c r="R33">
        <f t="shared" si="31"/>
        <v>703.62731933593795</v>
      </c>
      <c r="S33">
        <f t="shared" si="32"/>
        <v>703.62731933593795</v>
      </c>
      <c r="T33">
        <f t="shared" si="33"/>
        <v>44</v>
      </c>
      <c r="U33">
        <f t="shared" si="34"/>
        <v>44</v>
      </c>
      <c r="AA33">
        <f t="shared" si="35"/>
        <v>10.5810546875</v>
      </c>
      <c r="AB33">
        <f t="shared" si="36"/>
        <v>0</v>
      </c>
      <c r="AC33">
        <f t="shared" si="37"/>
        <v>48</v>
      </c>
      <c r="AD33">
        <f t="shared" si="38"/>
        <v>32.5</v>
      </c>
    </row>
    <row r="34" spans="2:30" x14ac:dyDescent="0.2">
      <c r="B34">
        <f>K8</f>
        <v>698.33679199218795</v>
      </c>
      <c r="C34">
        <f>L8</f>
        <v>693.04626464843795</v>
      </c>
      <c r="D34">
        <f t="shared" si="39"/>
        <v>5.29052734375</v>
      </c>
      <c r="G34">
        <f>AU4</f>
        <v>693.04626464843795</v>
      </c>
      <c r="H34">
        <f>AV4</f>
        <v>698.33679199218795</v>
      </c>
      <c r="I34">
        <f t="shared" si="40"/>
        <v>-5.29052734375</v>
      </c>
      <c r="R34">
        <f t="shared" si="31"/>
        <v>698.33679199218795</v>
      </c>
      <c r="S34">
        <f t="shared" si="32"/>
        <v>693.04626464843795</v>
      </c>
      <c r="T34">
        <f t="shared" si="33"/>
        <v>28</v>
      </c>
      <c r="U34">
        <f t="shared" si="34"/>
        <v>8.5</v>
      </c>
      <c r="AA34">
        <f t="shared" si="35"/>
        <v>-5.29052734375</v>
      </c>
      <c r="AB34">
        <f t="shared" si="36"/>
        <v>-5.29052734375</v>
      </c>
      <c r="AC34">
        <f t="shared" si="37"/>
        <v>14</v>
      </c>
      <c r="AD34">
        <f t="shared" si="38"/>
        <v>14</v>
      </c>
    </row>
    <row r="35" spans="2:30" x14ac:dyDescent="0.2">
      <c r="B35">
        <f>M8</f>
        <v>693.04626464843795</v>
      </c>
      <c r="C35">
        <f>N8</f>
        <v>698.33679199218795</v>
      </c>
      <c r="D35">
        <f t="shared" si="39"/>
        <v>-5.29052734375</v>
      </c>
      <c r="G35">
        <f>AW4</f>
        <v>698.33679199218795</v>
      </c>
      <c r="H35">
        <f>AX4</f>
        <v>698.33679199218795</v>
      </c>
      <c r="I35">
        <f t="shared" si="40"/>
        <v>0</v>
      </c>
      <c r="R35">
        <f t="shared" si="31"/>
        <v>698.33679199218795</v>
      </c>
      <c r="S35">
        <f t="shared" si="32"/>
        <v>693.04626464843795</v>
      </c>
      <c r="T35">
        <f t="shared" si="33"/>
        <v>28</v>
      </c>
      <c r="U35">
        <f t="shared" si="34"/>
        <v>8.5</v>
      </c>
      <c r="AA35">
        <f t="shared" si="35"/>
        <v>5.29052734375</v>
      </c>
      <c r="AB35">
        <f t="shared" si="36"/>
        <v>-5.29052734375</v>
      </c>
      <c r="AC35">
        <f t="shared" si="37"/>
        <v>44</v>
      </c>
      <c r="AD35">
        <f t="shared" si="38"/>
        <v>14</v>
      </c>
    </row>
    <row r="36" spans="2:30" x14ac:dyDescent="0.2">
      <c r="B36">
        <f>AA4</f>
        <v>703.62731933593795</v>
      </c>
      <c r="C36">
        <f>AB4</f>
        <v>698.33679199218795</v>
      </c>
      <c r="D36">
        <f t="shared" si="39"/>
        <v>5.29052734375</v>
      </c>
      <c r="G36">
        <f>O4</f>
        <v>703.62731933593795</v>
      </c>
      <c r="H36">
        <f>P4</f>
        <v>703.62731933593795</v>
      </c>
      <c r="I36">
        <f t="shared" si="40"/>
        <v>0</v>
      </c>
      <c r="R36">
        <f t="shared" si="31"/>
        <v>693.04626464843795</v>
      </c>
      <c r="S36">
        <f t="shared" si="32"/>
        <v>693.04626464843795</v>
      </c>
      <c r="T36">
        <f t="shared" si="33"/>
        <v>8.5</v>
      </c>
      <c r="U36">
        <f t="shared" si="34"/>
        <v>8.5</v>
      </c>
      <c r="AA36">
        <f t="shared" si="35"/>
        <v>-5.29052734375</v>
      </c>
      <c r="AB36">
        <f t="shared" si="36"/>
        <v>-5.29052734375</v>
      </c>
      <c r="AC36">
        <f t="shared" si="37"/>
        <v>14</v>
      </c>
      <c r="AD36">
        <f t="shared" si="38"/>
        <v>14</v>
      </c>
    </row>
    <row r="37" spans="2:30" x14ac:dyDescent="0.2">
      <c r="B37">
        <f>AC4</f>
        <v>703.62731933593795</v>
      </c>
      <c r="C37">
        <f>AD4</f>
        <v>698.33679199218795</v>
      </c>
      <c r="D37">
        <f t="shared" si="39"/>
        <v>5.29052734375</v>
      </c>
      <c r="G37">
        <f>Q4</f>
        <v>698.33679199218795</v>
      </c>
      <c r="H37">
        <f>R4</f>
        <v>708.91784667968795</v>
      </c>
      <c r="I37">
        <f t="shared" si="40"/>
        <v>-10.5810546875</v>
      </c>
      <c r="R37">
        <f t="shared" si="31"/>
        <v>698.33679199218795</v>
      </c>
      <c r="S37">
        <f t="shared" si="32"/>
        <v>693.04626464843795</v>
      </c>
      <c r="T37">
        <f t="shared" si="33"/>
        <v>28</v>
      </c>
      <c r="U37">
        <f t="shared" si="34"/>
        <v>8.5</v>
      </c>
      <c r="AA37">
        <f t="shared" si="35"/>
        <v>0</v>
      </c>
      <c r="AB37">
        <f t="shared" si="36"/>
        <v>-10.5810546875</v>
      </c>
      <c r="AC37">
        <f t="shared" si="37"/>
        <v>32.5</v>
      </c>
      <c r="AD37">
        <f t="shared" si="38"/>
        <v>1.5</v>
      </c>
    </row>
    <row r="38" spans="2:30" x14ac:dyDescent="0.2">
      <c r="B38">
        <f>AE4</f>
        <v>698.33679199218795</v>
      </c>
      <c r="C38">
        <f>AF4</f>
        <v>698.33679199218795</v>
      </c>
      <c r="D38">
        <f t="shared" si="39"/>
        <v>0</v>
      </c>
      <c r="G38">
        <f>S4</f>
        <v>703.62731933593795</v>
      </c>
      <c r="H38">
        <f>T4</f>
        <v>708.91784667968795</v>
      </c>
      <c r="I38">
        <f t="shared" si="40"/>
        <v>-5.29052734375</v>
      </c>
      <c r="R38">
        <f t="shared" si="31"/>
        <v>693.04626464843795</v>
      </c>
      <c r="S38">
        <f t="shared" si="32"/>
        <v>693.04626464843795</v>
      </c>
      <c r="T38">
        <f t="shared" si="33"/>
        <v>8.5</v>
      </c>
      <c r="U38">
        <f t="shared" si="34"/>
        <v>8.5</v>
      </c>
      <c r="AA38">
        <f t="shared" si="35"/>
        <v>0</v>
      </c>
      <c r="AB38">
        <f t="shared" si="36"/>
        <v>-5.29052734375</v>
      </c>
      <c r="AC38">
        <f t="shared" si="37"/>
        <v>32.5</v>
      </c>
      <c r="AD38">
        <f t="shared" si="38"/>
        <v>14</v>
      </c>
    </row>
    <row r="39" spans="2:30" x14ac:dyDescent="0.2">
      <c r="B39">
        <f>AG4</f>
        <v>693.04626464843795</v>
      </c>
      <c r="C39">
        <f>AH4</f>
        <v>693.04626464843795</v>
      </c>
      <c r="D39">
        <f t="shared" si="39"/>
        <v>0</v>
      </c>
      <c r="G39">
        <f>U4</f>
        <v>703.62731933593795</v>
      </c>
      <c r="H39">
        <f>V4</f>
        <v>714.20806884765602</v>
      </c>
      <c r="I39">
        <f t="shared" si="40"/>
        <v>-10.580749511718068</v>
      </c>
      <c r="R39">
        <f t="shared" si="31"/>
        <v>693.04626464843795</v>
      </c>
      <c r="S39">
        <f t="shared" si="32"/>
        <v>693.04626464843795</v>
      </c>
      <c r="T39">
        <f t="shared" si="33"/>
        <v>8.5</v>
      </c>
      <c r="U39">
        <f t="shared" si="34"/>
        <v>8.5</v>
      </c>
      <c r="AA39">
        <f t="shared" si="35"/>
        <v>-5.29052734375</v>
      </c>
      <c r="AB39">
        <f t="shared" si="36"/>
        <v>-5.29052734375</v>
      </c>
      <c r="AC39">
        <f t="shared" si="37"/>
        <v>14</v>
      </c>
      <c r="AD39">
        <f t="shared" si="38"/>
        <v>14</v>
      </c>
    </row>
    <row r="40" spans="2:30" x14ac:dyDescent="0.2">
      <c r="B40">
        <f>AI4</f>
        <v>693.04626464843795</v>
      </c>
      <c r="C40">
        <f>AJ4</f>
        <v>698.33679199218795</v>
      </c>
      <c r="D40">
        <f t="shared" si="39"/>
        <v>-5.29052734375</v>
      </c>
      <c r="G40">
        <f>W4</f>
        <v>698.33679199218795</v>
      </c>
      <c r="H40">
        <f>X4</f>
        <v>703.62731933593795</v>
      </c>
      <c r="I40">
        <f t="shared" si="40"/>
        <v>-5.29052734375</v>
      </c>
    </row>
    <row r="41" spans="2:30" x14ac:dyDescent="0.2">
      <c r="B41">
        <f>AK4</f>
        <v>703.62731933593795</v>
      </c>
      <c r="C41">
        <f>AL4</f>
        <v>693.04626464843795</v>
      </c>
      <c r="D41">
        <f t="shared" si="39"/>
        <v>10.5810546875</v>
      </c>
      <c r="G41">
        <f>Y4</f>
        <v>703.62731933593795</v>
      </c>
      <c r="H41">
        <f>Z4</f>
        <v>703.62731933593795</v>
      </c>
      <c r="I41">
        <f t="shared" si="40"/>
        <v>0</v>
      </c>
      <c r="Q41" s="15" t="s">
        <v>56</v>
      </c>
      <c r="R41" s="15">
        <f>AVERAGE(R16:R39)</f>
        <v>697.89591471354186</v>
      </c>
      <c r="S41" s="15">
        <f>AVERAGE(S16:S39)</f>
        <v>697.23459879557311</v>
      </c>
      <c r="T41" t="s">
        <v>44</v>
      </c>
      <c r="U41">
        <f>SUM(T16:T39)</f>
        <v>615.5</v>
      </c>
      <c r="Z41" s="15" t="s">
        <v>56</v>
      </c>
      <c r="AA41" s="15">
        <f>AVERAGE(AA16:AA39)</f>
        <v>0.66131591796875</v>
      </c>
      <c r="AB41" s="15">
        <f>AVERAGE(AB16:AB39)</f>
        <v>-4.6291987101236698</v>
      </c>
      <c r="AC41" t="s">
        <v>44</v>
      </c>
      <c r="AD41">
        <f>SUM(AC16:AC39)</f>
        <v>765</v>
      </c>
    </row>
    <row r="42" spans="2:30" x14ac:dyDescent="0.2">
      <c r="B42">
        <f>AA8</f>
        <v>698.33679199218795</v>
      </c>
      <c r="C42">
        <f>AB8</f>
        <v>703.62731933593795</v>
      </c>
      <c r="D42">
        <f t="shared" si="39"/>
        <v>-5.29052734375</v>
      </c>
      <c r="G42">
        <f>AM8</f>
        <v>693.04626464843795</v>
      </c>
      <c r="H42">
        <f>AN8</f>
        <v>698.33679199218795</v>
      </c>
      <c r="I42">
        <f t="shared" si="40"/>
        <v>-5.29052734375</v>
      </c>
      <c r="Q42" s="15" t="s">
        <v>57</v>
      </c>
      <c r="R42" s="15">
        <f>STDEV(R16:R39)</f>
        <v>3.7947974013845833</v>
      </c>
      <c r="S42" s="15">
        <f>STDEV(S16:S39)</f>
        <v>3.8147876928254063</v>
      </c>
      <c r="T42" t="s">
        <v>45</v>
      </c>
      <c r="U42">
        <f>SUM(U16:U39)</f>
        <v>560.5</v>
      </c>
      <c r="Z42" s="15" t="s">
        <v>57</v>
      </c>
      <c r="AA42" s="15">
        <f>STDEV(AA16:AA39)</f>
        <v>4.4979629347450016</v>
      </c>
      <c r="AB42" s="15">
        <f>STDEV(AB16:AB39)</f>
        <v>3.2397487403010699</v>
      </c>
      <c r="AC42" t="s">
        <v>45</v>
      </c>
      <c r="AD42">
        <f>SUM(AD16:AD39)</f>
        <v>411</v>
      </c>
    </row>
    <row r="43" spans="2:30" x14ac:dyDescent="0.2">
      <c r="B43">
        <f>AC8</f>
        <v>698.33679199218795</v>
      </c>
      <c r="C43">
        <f>AD8</f>
        <v>693.04626464843795</v>
      </c>
      <c r="D43">
        <f t="shared" si="39"/>
        <v>5.29052734375</v>
      </c>
      <c r="G43">
        <f>AO8</f>
        <v>693.04626464843795</v>
      </c>
      <c r="H43">
        <f>AP8</f>
        <v>698.33679199218795</v>
      </c>
      <c r="I43">
        <f t="shared" si="40"/>
        <v>-5.29052734375</v>
      </c>
    </row>
    <row r="44" spans="2:30" x14ac:dyDescent="0.2">
      <c r="B44">
        <f>AE8</f>
        <v>693.04626464843795</v>
      </c>
      <c r="C44">
        <f>AF8</f>
        <v>698.33679199218795</v>
      </c>
      <c r="D44">
        <f t="shared" si="39"/>
        <v>-5.29052734375</v>
      </c>
      <c r="G44">
        <f>AQ8</f>
        <v>693.04626464843795</v>
      </c>
      <c r="H44">
        <f>AR8</f>
        <v>698.33679199218795</v>
      </c>
      <c r="I44">
        <f t="shared" si="40"/>
        <v>-5.29052734375</v>
      </c>
      <c r="T44" t="s">
        <v>46</v>
      </c>
      <c r="U44">
        <f>COUNT(R16:R39)</f>
        <v>24</v>
      </c>
      <c r="AC44" t="s">
        <v>46</v>
      </c>
      <c r="AD44">
        <f>COUNT(AA16:AA39)</f>
        <v>24</v>
      </c>
    </row>
    <row r="45" spans="2:30" x14ac:dyDescent="0.2">
      <c r="B45">
        <f>AG8</f>
        <v>698.33679199218795</v>
      </c>
      <c r="C45">
        <f>AH8</f>
        <v>698.33679199218795</v>
      </c>
      <c r="D45">
        <f t="shared" si="39"/>
        <v>0</v>
      </c>
      <c r="G45">
        <f>AS8</f>
        <v>693.04626464843795</v>
      </c>
      <c r="H45">
        <f>AT8</f>
        <v>703.62731933593795</v>
      </c>
      <c r="I45">
        <f t="shared" si="40"/>
        <v>-10.5810546875</v>
      </c>
      <c r="T45" t="s">
        <v>47</v>
      </c>
      <c r="U45">
        <f>COUNT(S16:S39)</f>
        <v>24</v>
      </c>
      <c r="AC45" t="s">
        <v>47</v>
      </c>
      <c r="AD45">
        <f>COUNT(AB16:AB39)</f>
        <v>24</v>
      </c>
    </row>
    <row r="46" spans="2:30" x14ac:dyDescent="0.2">
      <c r="B46">
        <f>AI8</f>
        <v>693.04626464843795</v>
      </c>
      <c r="C46">
        <f>AJ8</f>
        <v>693.04626464843795</v>
      </c>
      <c r="D46">
        <f t="shared" si="39"/>
        <v>0</v>
      </c>
      <c r="G46">
        <f>AU8</f>
        <v>693.04626464843795</v>
      </c>
      <c r="H46">
        <f>AV8</f>
        <v>698.33679199218795</v>
      </c>
      <c r="I46">
        <f t="shared" si="40"/>
        <v>-5.29052734375</v>
      </c>
    </row>
    <row r="47" spans="2:30" x14ac:dyDescent="0.2">
      <c r="B47">
        <f>AK8</f>
        <v>693.04626464843795</v>
      </c>
      <c r="C47">
        <f>AL8</f>
        <v>698.33679199218795</v>
      </c>
      <c r="D47">
        <f t="shared" si="39"/>
        <v>-5.29052734375</v>
      </c>
      <c r="G47">
        <f>AW8</f>
        <v>693.04626464843795</v>
      </c>
      <c r="H47">
        <f>AX8</f>
        <v>698.33679199218795</v>
      </c>
      <c r="I47">
        <f t="shared" si="40"/>
        <v>-5.29052734375</v>
      </c>
      <c r="T47" t="s">
        <v>48</v>
      </c>
      <c r="U47">
        <f>U44*U45+U44*(U44+1)/2-U41</f>
        <v>260.5</v>
      </c>
      <c r="AC47" t="s">
        <v>48</v>
      </c>
      <c r="AD47">
        <f>AD44*AD45+AD44*(AD44+1)/2-AD41</f>
        <v>111</v>
      </c>
    </row>
    <row r="48" spans="2:30" x14ac:dyDescent="0.2">
      <c r="T48" t="s">
        <v>49</v>
      </c>
      <c r="U48">
        <f>U44*U45+U45*(U45+1)/2-U42</f>
        <v>315.5</v>
      </c>
      <c r="AC48" t="s">
        <v>49</v>
      </c>
      <c r="AD48">
        <f>AD44*AD45+AD45*(AD45+1)/2-AD42</f>
        <v>465</v>
      </c>
    </row>
    <row r="49" spans="2:33" x14ac:dyDescent="0.2">
      <c r="B49" t="s">
        <v>37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</row>
    <row r="50" spans="2:33" x14ac:dyDescent="0.2">
      <c r="B50" s="4" t="s">
        <v>2</v>
      </c>
      <c r="C50" s="5">
        <f>C4</f>
        <v>703.62731933593795</v>
      </c>
      <c r="D50" s="5">
        <f>E4</f>
        <v>703.62731933593795</v>
      </c>
      <c r="E50" s="5">
        <f>G4</f>
        <v>698.33679199218795</v>
      </c>
      <c r="F50" s="5">
        <f>I4</f>
        <v>698.33679199218795</v>
      </c>
      <c r="G50" s="5">
        <f>K4</f>
        <v>698.33679199218795</v>
      </c>
      <c r="H50" s="5">
        <f>M4</f>
        <v>698.33679199218795</v>
      </c>
      <c r="I50" s="5">
        <f>O4</f>
        <v>703.62731933593795</v>
      </c>
      <c r="J50" s="5">
        <f>Q4</f>
        <v>698.33679199218795</v>
      </c>
      <c r="K50" s="5">
        <f>S4</f>
        <v>703.62731933593795</v>
      </c>
      <c r="L50" s="5">
        <f>U4</f>
        <v>703.62731933593795</v>
      </c>
      <c r="M50" s="5">
        <f>W4</f>
        <v>698.33679199218795</v>
      </c>
      <c r="N50" s="5">
        <f>Y4</f>
        <v>703.62731933593795</v>
      </c>
      <c r="T50" t="s">
        <v>50</v>
      </c>
      <c r="U50">
        <f>MIN(U47,U48)</f>
        <v>260.5</v>
      </c>
      <c r="AC50" t="s">
        <v>50</v>
      </c>
      <c r="AD50">
        <f>MIN(AD47,AD48)</f>
        <v>111</v>
      </c>
    </row>
    <row r="51" spans="2:33" x14ac:dyDescent="0.2">
      <c r="B51" s="4" t="s">
        <v>9</v>
      </c>
      <c r="C51" s="5">
        <f>AA4</f>
        <v>703.62731933593795</v>
      </c>
      <c r="D51" s="5">
        <f>AC4</f>
        <v>703.62731933593795</v>
      </c>
      <c r="E51" s="5">
        <f>AE4</f>
        <v>698.33679199218795</v>
      </c>
      <c r="F51" s="5">
        <f>AG4</f>
        <v>693.04626464843795</v>
      </c>
      <c r="G51" s="5">
        <f>AI4</f>
        <v>693.04626464843795</v>
      </c>
      <c r="H51" s="5">
        <f>AK4</f>
        <v>703.62731933593795</v>
      </c>
      <c r="I51" s="5">
        <f>AM4</f>
        <v>698.33679199218795</v>
      </c>
      <c r="J51" s="5">
        <f>AO4</f>
        <v>698.33679199218795</v>
      </c>
      <c r="K51" s="5">
        <f>AQ4</f>
        <v>698.33679199218795</v>
      </c>
      <c r="L51" s="5">
        <f>AS4</f>
        <v>698.33679199218795</v>
      </c>
      <c r="M51" s="5">
        <f>AU4</f>
        <v>693.04626464843795</v>
      </c>
      <c r="N51" s="5">
        <f>AW4</f>
        <v>698.33679199218795</v>
      </c>
    </row>
    <row r="52" spans="2:33" x14ac:dyDescent="0.2">
      <c r="B52" s="4" t="s">
        <v>10</v>
      </c>
      <c r="C52" s="5">
        <f>C8</f>
        <v>698.33679199218795</v>
      </c>
      <c r="D52" s="5">
        <f>E8</f>
        <v>698.33679199218795</v>
      </c>
      <c r="E52" s="5">
        <f>G8</f>
        <v>698.33679199218795</v>
      </c>
      <c r="F52" s="5">
        <f>I8</f>
        <v>693.04626464843795</v>
      </c>
      <c r="G52" s="5">
        <f>K8</f>
        <v>698.33679199218795</v>
      </c>
      <c r="H52" s="5">
        <f>M8</f>
        <v>693.04626464843795</v>
      </c>
      <c r="I52" s="5">
        <f>O8</f>
        <v>693.04626464843795</v>
      </c>
      <c r="J52" s="5">
        <f>Q8</f>
        <v>698.33679199218795</v>
      </c>
      <c r="K52" s="5">
        <f>S8</f>
        <v>698.33679199218795</v>
      </c>
      <c r="L52" s="5">
        <f>U8</f>
        <v>698.33679199218795</v>
      </c>
      <c r="M52" s="5">
        <f>W8</f>
        <v>693.04626464843795</v>
      </c>
      <c r="N52" s="5">
        <f>Y8</f>
        <v>698.33679199218795</v>
      </c>
      <c r="T52" t="s">
        <v>51</v>
      </c>
      <c r="U52">
        <f>(U50-U44*U45/2)/SQRT(U44*U45*(U44+U45+1)/12)</f>
        <v>-0.56704044295409672</v>
      </c>
      <c r="AC52" t="s">
        <v>51</v>
      </c>
      <c r="AD52">
        <f>(AD50-AD44*AD45/2)/SQRT(AD44*AD45*(AD44+AD45+1)/12)</f>
        <v>-3.6496784873772774</v>
      </c>
    </row>
    <row r="53" spans="2:33" x14ac:dyDescent="0.2">
      <c r="B53" s="4" t="s">
        <v>11</v>
      </c>
      <c r="C53" s="5">
        <f>AA8</f>
        <v>698.33679199218795</v>
      </c>
      <c r="D53" s="5">
        <f>AC8</f>
        <v>698.33679199218795</v>
      </c>
      <c r="E53" s="5">
        <f>AE8</f>
        <v>693.04626464843795</v>
      </c>
      <c r="F53" s="6">
        <f>AG8</f>
        <v>698.33679199218795</v>
      </c>
      <c r="G53" s="5">
        <f>AI8</f>
        <v>693.04626464843795</v>
      </c>
      <c r="H53" s="5">
        <f>AK8</f>
        <v>693.04626464843795</v>
      </c>
      <c r="I53" s="5">
        <f>AM8</f>
        <v>693.04626464843795</v>
      </c>
      <c r="J53" s="5">
        <f>AO8</f>
        <v>693.04626464843795</v>
      </c>
      <c r="K53" s="5">
        <f>AQ8</f>
        <v>693.04626464843795</v>
      </c>
      <c r="L53" s="5">
        <f>AS8</f>
        <v>693.04626464843795</v>
      </c>
      <c r="M53" s="5">
        <f>AU8</f>
        <v>693.04626464843795</v>
      </c>
      <c r="N53" s="5">
        <f>AW8</f>
        <v>693.04626464843795</v>
      </c>
      <c r="T53" t="s">
        <v>52</v>
      </c>
      <c r="U53">
        <f>_xlfn.NORM.DIST(U52, 0, 1, TRUE)*2</f>
        <v>0.57068670473018268</v>
      </c>
      <c r="V53" s="17" t="s">
        <v>54</v>
      </c>
      <c r="W53" s="17"/>
      <c r="X53" s="17"/>
      <c r="AC53" t="s">
        <v>52</v>
      </c>
      <c r="AD53">
        <f>_xlfn.NORM.DIST(AD52, 0, 1, TRUE)*2</f>
        <v>2.6256874337546283E-4</v>
      </c>
      <c r="AE53" s="17" t="s">
        <v>55</v>
      </c>
      <c r="AF53" s="17"/>
      <c r="AG53" s="17"/>
    </row>
    <row r="54" spans="2:33" x14ac:dyDescent="0.2">
      <c r="V54" s="17"/>
      <c r="W54" s="17"/>
      <c r="X54" s="17"/>
      <c r="AE54" s="17"/>
      <c r="AF54" s="17"/>
      <c r="AG54" s="17"/>
    </row>
    <row r="55" spans="2:33" x14ac:dyDescent="0.2">
      <c r="C55" s="15" t="s">
        <v>58</v>
      </c>
      <c r="D55" s="16">
        <f>AVERAGE(C50:C53,D50:H50)</f>
        <v>700.10030110677121</v>
      </c>
      <c r="E55" s="15"/>
      <c r="F55" s="15"/>
      <c r="G55" s="15"/>
      <c r="H55" s="15"/>
      <c r="I55" s="15" t="s">
        <v>59</v>
      </c>
      <c r="J55" s="16">
        <f>AVERAGE(I50:N50,N51:N53)</f>
        <v>700.10030110677121</v>
      </c>
      <c r="V55" s="17"/>
      <c r="W55" s="17"/>
      <c r="X55" s="17"/>
      <c r="AE55" s="17"/>
      <c r="AF55" s="17"/>
      <c r="AG55" s="17"/>
    </row>
    <row r="56" spans="2:33" x14ac:dyDescent="0.2">
      <c r="C56" s="15" t="s">
        <v>57</v>
      </c>
      <c r="D56" s="15">
        <f>STDEV(C50:C53,D50:H50)</f>
        <v>2.6452636718750004</v>
      </c>
      <c r="E56" s="15"/>
      <c r="F56" s="15"/>
      <c r="G56" s="15"/>
      <c r="H56" s="15"/>
      <c r="I56" s="15" t="s">
        <v>57</v>
      </c>
      <c r="J56" s="15">
        <f>STDEV(I50:N50,N51:N53)</f>
        <v>3.7409677608184779</v>
      </c>
      <c r="V56" s="17"/>
      <c r="W56" s="17"/>
      <c r="X56" s="17"/>
      <c r="AE56" s="17"/>
      <c r="AF56" s="17"/>
      <c r="AG56" s="17"/>
    </row>
  </sheetData>
  <mergeCells count="2">
    <mergeCell ref="V53:X56"/>
    <mergeCell ref="AE53:AG56"/>
  </mergeCells>
  <phoneticPr fontId="3" type="noConversion"/>
  <hyperlinks>
    <hyperlink ref="Q14" r:id="rId1" display="https://www.statology.org/two-sample-t-test/" xr:uid="{8BA13565-5583-D54A-8934-2357A015C873}"/>
  </hyperlinks>
  <pageMargins left="0.7" right="0.7" top="0.75" bottom="0.75" header="0.3" footer="0.3"/>
  <pageSetup scale="10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4943-F11C-B94F-8279-51620E353861}">
  <sheetPr>
    <pageSetUpPr fitToPage="1"/>
  </sheetPr>
  <dimension ref="A1:DB56"/>
  <sheetViews>
    <sheetView tabSelected="1" topLeftCell="I11" zoomScale="75" zoomScaleNormal="284" workbookViewId="0">
      <selection activeCell="W50" sqref="W50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18.33203125" bestFit="1" customWidth="1"/>
    <col min="4" max="5" width="12.33203125" bestFit="1" customWidth="1"/>
    <col min="7" max="7" width="12.33203125" bestFit="1" customWidth="1"/>
    <col min="9" max="9" width="21.6640625" bestFit="1" customWidth="1"/>
    <col min="12" max="12" width="12.33203125" bestFit="1" customWidth="1"/>
  </cols>
  <sheetData>
    <row r="1" spans="1:106" x14ac:dyDescent="0.2">
      <c r="A1" t="s">
        <v>6</v>
      </c>
      <c r="C1" t="s">
        <v>0</v>
      </c>
      <c r="D1" t="s">
        <v>1</v>
      </c>
    </row>
    <row r="2" spans="1:106" x14ac:dyDescent="0.2">
      <c r="C2" t="s">
        <v>2</v>
      </c>
      <c r="D2" t="s">
        <v>2</v>
      </c>
    </row>
    <row r="3" spans="1:106" x14ac:dyDescent="0.2">
      <c r="C3">
        <v>1</v>
      </c>
      <c r="D3">
        <v>1</v>
      </c>
      <c r="CU3" t="s">
        <v>4</v>
      </c>
    </row>
    <row r="4" spans="1:106" x14ac:dyDescent="0.2">
      <c r="A4" t="s">
        <v>5</v>
      </c>
      <c r="B4" t="s">
        <v>60</v>
      </c>
      <c r="C4">
        <v>82.588684082031307</v>
      </c>
      <c r="D4">
        <v>82.588684082031307</v>
      </c>
      <c r="E4">
        <v>82.588684082031307</v>
      </c>
      <c r="F4">
        <v>82.4564208984375</v>
      </c>
      <c r="G4">
        <v>82.4564208984375</v>
      </c>
      <c r="H4">
        <v>82.4564208984375</v>
      </c>
      <c r="I4">
        <v>82.4564208984375</v>
      </c>
      <c r="J4">
        <v>82.4564208984375</v>
      </c>
      <c r="K4">
        <v>82.4564208984375</v>
      </c>
      <c r="L4">
        <v>82.4564208984375</v>
      </c>
      <c r="M4">
        <v>82.4564208984375</v>
      </c>
      <c r="N4">
        <v>82.4564208984375</v>
      </c>
      <c r="O4">
        <v>82.588684082031307</v>
      </c>
      <c r="P4">
        <v>82.588684082031307</v>
      </c>
      <c r="Q4">
        <v>82.4564208984375</v>
      </c>
      <c r="R4">
        <v>82.720947265625</v>
      </c>
      <c r="S4">
        <v>82.588684082031307</v>
      </c>
      <c r="T4">
        <v>82.720947265625</v>
      </c>
      <c r="U4">
        <v>82.588684082031307</v>
      </c>
      <c r="V4">
        <v>82.853202819824205</v>
      </c>
      <c r="W4">
        <v>82.4564208984375</v>
      </c>
      <c r="X4">
        <v>82.588684082031307</v>
      </c>
      <c r="Y4">
        <v>82.588684082031307</v>
      </c>
      <c r="Z4">
        <v>82.588684082031307</v>
      </c>
      <c r="AA4">
        <v>82.588684082031307</v>
      </c>
      <c r="AB4">
        <v>82.4564208984375</v>
      </c>
      <c r="AC4">
        <v>82.588684082031307</v>
      </c>
      <c r="AD4">
        <v>82.4564208984375</v>
      </c>
      <c r="AE4">
        <v>82.4564208984375</v>
      </c>
      <c r="AF4">
        <v>82.4564208984375</v>
      </c>
      <c r="AG4">
        <v>82.324157714843807</v>
      </c>
      <c r="AH4">
        <v>82.324157714843807</v>
      </c>
      <c r="AI4">
        <v>82.324157714843807</v>
      </c>
      <c r="AJ4">
        <v>82.4564208984375</v>
      </c>
      <c r="AK4">
        <v>82.588684082031307</v>
      </c>
      <c r="AL4">
        <v>82.324157714843807</v>
      </c>
      <c r="AM4">
        <v>82.4564208984375</v>
      </c>
      <c r="AN4">
        <v>82.588684082031307</v>
      </c>
      <c r="AO4">
        <v>82.4564208984375</v>
      </c>
      <c r="AP4">
        <v>82.588684082031307</v>
      </c>
      <c r="AQ4">
        <v>82.4564208984375</v>
      </c>
      <c r="AR4">
        <v>82.588684082031307</v>
      </c>
      <c r="AS4">
        <v>82.4564208984375</v>
      </c>
      <c r="AT4">
        <v>82.4564208984375</v>
      </c>
      <c r="AU4">
        <v>82.324157714843807</v>
      </c>
      <c r="AV4">
        <v>82.4564208984375</v>
      </c>
      <c r="AW4">
        <v>82.4564208984375</v>
      </c>
      <c r="AX4">
        <v>82.4564208984375</v>
      </c>
      <c r="AY4">
        <v>82.4564208984375</v>
      </c>
      <c r="AZ4">
        <v>82.588684082031307</v>
      </c>
      <c r="BA4">
        <v>82.4564208984375</v>
      </c>
      <c r="BB4">
        <v>82.324157714843807</v>
      </c>
      <c r="BC4">
        <v>82.4564208984375</v>
      </c>
      <c r="BD4">
        <v>82.324157714843807</v>
      </c>
      <c r="BE4">
        <v>82.324157714843807</v>
      </c>
      <c r="BF4">
        <v>82.324157714843807</v>
      </c>
      <c r="BG4">
        <v>82.4564208984375</v>
      </c>
      <c r="BH4">
        <v>82.324157714843807</v>
      </c>
      <c r="BI4">
        <v>82.324157714843807</v>
      </c>
      <c r="BJ4">
        <v>82.4564208984375</v>
      </c>
      <c r="BK4">
        <v>82.324157714843807</v>
      </c>
      <c r="BL4">
        <v>82.4564208984375</v>
      </c>
      <c r="BM4">
        <v>82.4564208984375</v>
      </c>
      <c r="BN4">
        <v>82.4564208984375</v>
      </c>
      <c r="BO4">
        <v>82.4564208984375</v>
      </c>
      <c r="BP4">
        <v>82.4564208984375</v>
      </c>
      <c r="BQ4">
        <v>82.4564208984375</v>
      </c>
      <c r="BR4">
        <v>82.588684082031307</v>
      </c>
      <c r="BS4">
        <v>82.324157714843807</v>
      </c>
      <c r="BT4">
        <v>82.4564208984375</v>
      </c>
      <c r="BU4">
        <v>82.4564208984375</v>
      </c>
      <c r="BV4">
        <v>82.588684082031307</v>
      </c>
      <c r="BW4">
        <v>82.4564208984375</v>
      </c>
      <c r="BX4">
        <v>82.588684082031307</v>
      </c>
      <c r="BY4">
        <v>82.4564208984375</v>
      </c>
      <c r="BZ4">
        <v>82.324157714843807</v>
      </c>
      <c r="CA4">
        <v>82.324157714843807</v>
      </c>
      <c r="CB4">
        <v>82.4564208984375</v>
      </c>
      <c r="CC4">
        <v>82.4564208984375</v>
      </c>
      <c r="CD4">
        <v>82.4564208984375</v>
      </c>
      <c r="CE4">
        <v>82.324157714843807</v>
      </c>
      <c r="CF4">
        <v>82.324157714843807</v>
      </c>
      <c r="CG4">
        <v>82.324157714843807</v>
      </c>
      <c r="CH4">
        <v>82.4564208984375</v>
      </c>
      <c r="CI4">
        <v>82.324157714843807</v>
      </c>
      <c r="CJ4">
        <v>82.4564208984375</v>
      </c>
      <c r="CK4">
        <v>82.324157714843807</v>
      </c>
      <c r="CL4">
        <v>82.4564208984375</v>
      </c>
      <c r="CM4">
        <v>82.324157714843807</v>
      </c>
      <c r="CN4">
        <v>82.4564208984375</v>
      </c>
      <c r="CO4">
        <v>82.324157714843807</v>
      </c>
      <c r="CP4">
        <v>82.588684082031307</v>
      </c>
      <c r="CQ4">
        <v>82.324157714843807</v>
      </c>
      <c r="CR4">
        <v>82.4564208984375</v>
      </c>
      <c r="CS4">
        <v>82.324157714843807</v>
      </c>
      <c r="CT4">
        <v>82.4564208984375</v>
      </c>
      <c r="CU4">
        <v>77.033729553222699</v>
      </c>
      <c r="CV4">
        <v>82.324157714843807</v>
      </c>
      <c r="CW4">
        <v>66.320610046386705</v>
      </c>
      <c r="CX4">
        <v>82.191902160644503</v>
      </c>
      <c r="CY4">
        <v>66.188346862792997</v>
      </c>
      <c r="CZ4">
        <v>82.324157714843807</v>
      </c>
      <c r="DA4">
        <v>65.791564941406307</v>
      </c>
      <c r="DB4">
        <v>82.191902160644503</v>
      </c>
    </row>
    <row r="5" spans="1:106" x14ac:dyDescent="0.2">
      <c r="B5" t="s">
        <v>8</v>
      </c>
      <c r="C5">
        <f>C4-D4</f>
        <v>0</v>
      </c>
      <c r="E5">
        <f>E4-F4</f>
        <v>0.13226318359380684</v>
      </c>
      <c r="G5">
        <f>G4-H4</f>
        <v>0</v>
      </c>
      <c r="I5">
        <f>I4-J4</f>
        <v>0</v>
      </c>
      <c r="K5">
        <f t="shared" ref="K5" si="0">K4-L4</f>
        <v>0</v>
      </c>
      <c r="M5">
        <f t="shared" ref="M5" si="1">M4-N4</f>
        <v>0</v>
      </c>
      <c r="O5">
        <f t="shared" ref="O5" si="2">O4-P4</f>
        <v>0</v>
      </c>
      <c r="Q5">
        <f t="shared" ref="Q5" si="3">Q4-R4</f>
        <v>-0.2645263671875</v>
      </c>
      <c r="S5">
        <f t="shared" ref="S5" si="4">S4-T4</f>
        <v>-0.13226318359369316</v>
      </c>
      <c r="U5">
        <f t="shared" ref="U5" si="5">U4-V4</f>
        <v>-0.2645187377928977</v>
      </c>
      <c r="W5">
        <f t="shared" ref="W5" si="6">W4-X4</f>
        <v>-0.13226318359380684</v>
      </c>
      <c r="Y5">
        <f t="shared" ref="Y5" si="7">Y4-Z4</f>
        <v>0</v>
      </c>
      <c r="AA5">
        <f t="shared" ref="AA5" si="8">AA4-AB4</f>
        <v>0.13226318359380684</v>
      </c>
      <c r="AC5">
        <f>AC4-AD4</f>
        <v>0.13226318359380684</v>
      </c>
      <c r="AE5">
        <f>AE4-AF4</f>
        <v>0</v>
      </c>
      <c r="AG5">
        <f t="shared" ref="AG5" si="9">AG4-AH4</f>
        <v>0</v>
      </c>
      <c r="AI5">
        <f t="shared" ref="AI5" si="10">AI4-AJ4</f>
        <v>-0.13226318359369316</v>
      </c>
      <c r="AK5">
        <f>AK4-AL4</f>
        <v>0.2645263671875</v>
      </c>
      <c r="AM5">
        <f t="shared" ref="AM5" si="11">AM4-AN4</f>
        <v>-0.13226318359380684</v>
      </c>
      <c r="AO5">
        <f t="shared" ref="AO5" si="12">AO4-AP4</f>
        <v>-0.13226318359380684</v>
      </c>
      <c r="AQ5">
        <f t="shared" ref="AQ5" si="13">AQ4-AR4</f>
        <v>-0.13226318359380684</v>
      </c>
      <c r="AS5">
        <f t="shared" ref="AS5" si="14">AS4-AT4</f>
        <v>0</v>
      </c>
      <c r="AU5">
        <f>AU4-AV4</f>
        <v>-0.13226318359369316</v>
      </c>
      <c r="AW5">
        <f>AW4-AX4</f>
        <v>0</v>
      </c>
    </row>
    <row r="6" spans="1:106" x14ac:dyDescent="0.2">
      <c r="C6" t="s">
        <v>3</v>
      </c>
      <c r="E6" t="s">
        <v>12</v>
      </c>
      <c r="G6" t="s">
        <v>13</v>
      </c>
      <c r="I6" t="s">
        <v>14</v>
      </c>
      <c r="K6" t="s">
        <v>15</v>
      </c>
      <c r="M6" t="s">
        <v>16</v>
      </c>
      <c r="O6" t="s">
        <v>17</v>
      </c>
      <c r="Q6" t="s">
        <v>18</v>
      </c>
      <c r="S6" t="s">
        <v>20</v>
      </c>
      <c r="U6" t="s">
        <v>19</v>
      </c>
      <c r="W6" t="s">
        <v>21</v>
      </c>
      <c r="Y6" t="s">
        <v>22</v>
      </c>
      <c r="AA6" t="s">
        <v>23</v>
      </c>
      <c r="AC6" t="s">
        <v>24</v>
      </c>
      <c r="AE6" t="s">
        <v>25</v>
      </c>
      <c r="AG6" t="s">
        <v>26</v>
      </c>
      <c r="AI6">
        <v>5</v>
      </c>
      <c r="AK6">
        <v>6</v>
      </c>
      <c r="AM6">
        <v>7</v>
      </c>
      <c r="AO6">
        <v>8</v>
      </c>
      <c r="AQ6">
        <v>9</v>
      </c>
      <c r="AS6">
        <v>10</v>
      </c>
      <c r="AU6">
        <v>11</v>
      </c>
      <c r="AW6" t="s">
        <v>27</v>
      </c>
    </row>
    <row r="8" spans="1:106" x14ac:dyDescent="0.2">
      <c r="A8" t="s">
        <v>28</v>
      </c>
      <c r="C8">
        <v>82.4564208984375</v>
      </c>
      <c r="D8">
        <v>82.588684082031307</v>
      </c>
      <c r="E8">
        <v>82.4564208984375</v>
      </c>
      <c r="F8">
        <v>82.324157714843807</v>
      </c>
      <c r="G8">
        <v>82.4564208984375</v>
      </c>
      <c r="H8">
        <v>82.324157714843807</v>
      </c>
      <c r="I8">
        <v>82.324157714843807</v>
      </c>
      <c r="J8">
        <v>82.324157714843807</v>
      </c>
      <c r="K8">
        <v>82.4564208984375</v>
      </c>
      <c r="L8">
        <v>82.324157714843807</v>
      </c>
      <c r="M8">
        <v>82.324157714843807</v>
      </c>
      <c r="N8">
        <v>82.4564208984375</v>
      </c>
      <c r="O8">
        <v>82.324157714843807</v>
      </c>
      <c r="P8">
        <v>82.4564208984375</v>
      </c>
      <c r="Q8">
        <v>82.4564208984375</v>
      </c>
      <c r="R8">
        <v>82.4564208984375</v>
      </c>
      <c r="S8">
        <v>82.4564208984375</v>
      </c>
      <c r="T8">
        <v>82.4564208984375</v>
      </c>
      <c r="U8">
        <v>82.4564208984375</v>
      </c>
      <c r="V8">
        <v>82.588684082031307</v>
      </c>
      <c r="W8">
        <v>82.324157714843807</v>
      </c>
      <c r="X8">
        <v>82.4564208984375</v>
      </c>
      <c r="Y8">
        <v>82.4564208984375</v>
      </c>
      <c r="Z8">
        <v>82.588684082031307</v>
      </c>
      <c r="AA8">
        <v>82.4564208984375</v>
      </c>
      <c r="AB8">
        <v>82.588684082031307</v>
      </c>
      <c r="AC8">
        <v>82.4564208984375</v>
      </c>
      <c r="AD8">
        <v>82.324157714843807</v>
      </c>
      <c r="AE8">
        <v>82.324157714843807</v>
      </c>
      <c r="AF8">
        <v>82.4564208984375</v>
      </c>
      <c r="AG8">
        <v>82.4564208984375</v>
      </c>
      <c r="AH8">
        <v>82.4564208984375</v>
      </c>
      <c r="AI8">
        <v>82.324157714843807</v>
      </c>
      <c r="AJ8">
        <v>82.324157714843807</v>
      </c>
      <c r="AK8">
        <v>82.324157714843807</v>
      </c>
      <c r="AL8">
        <v>82.4564208984375</v>
      </c>
      <c r="AM8">
        <v>82.324157714843807</v>
      </c>
      <c r="AN8">
        <v>82.4564208984375</v>
      </c>
      <c r="AO8">
        <v>82.324157714843807</v>
      </c>
      <c r="AP8">
        <v>82.4564208984375</v>
      </c>
      <c r="AQ8">
        <v>82.324157714843807</v>
      </c>
      <c r="AR8">
        <v>82.4564208984375</v>
      </c>
      <c r="AS8">
        <v>82.324157714843807</v>
      </c>
      <c r="AT8">
        <v>82.588684082031307</v>
      </c>
      <c r="AU8">
        <v>82.324157714843807</v>
      </c>
      <c r="AV8">
        <v>82.4564208984375</v>
      </c>
      <c r="AW8">
        <v>82.324157714843807</v>
      </c>
      <c r="AX8">
        <v>82.4564208984375</v>
      </c>
      <c r="AY8">
        <v>77.033729553222699</v>
      </c>
      <c r="AZ8">
        <v>82.324157714843807</v>
      </c>
      <c r="BA8">
        <v>66.320610046386705</v>
      </c>
      <c r="BB8">
        <v>82.191902160644503</v>
      </c>
      <c r="BC8">
        <v>66.188346862792997</v>
      </c>
      <c r="BD8">
        <v>82.324157714843807</v>
      </c>
      <c r="BE8">
        <v>65.791564941406307</v>
      </c>
      <c r="BF8">
        <v>82.191902160644503</v>
      </c>
    </row>
    <row r="9" spans="1:106" x14ac:dyDescent="0.2">
      <c r="C9">
        <f>C8-D8</f>
        <v>-0.13226318359380684</v>
      </c>
      <c r="E9">
        <f>E8-F8</f>
        <v>0.13226318359369316</v>
      </c>
      <c r="G9">
        <f>G8-H8</f>
        <v>0.13226318359369316</v>
      </c>
      <c r="I9">
        <f>I8-J8</f>
        <v>0</v>
      </c>
      <c r="K9">
        <f t="shared" ref="K9" si="15">K8-L8</f>
        <v>0.13226318359369316</v>
      </c>
      <c r="M9">
        <f t="shared" ref="M9" si="16">M8-N8</f>
        <v>-0.13226318359369316</v>
      </c>
      <c r="O9">
        <f t="shared" ref="O9" si="17">O8-P8</f>
        <v>-0.13226318359369316</v>
      </c>
      <c r="Q9">
        <f t="shared" ref="Q9" si="18">Q8-R8</f>
        <v>0</v>
      </c>
      <c r="S9">
        <f t="shared" ref="S9" si="19">S8-T8</f>
        <v>0</v>
      </c>
      <c r="U9">
        <f t="shared" ref="U9" si="20">U8-V8</f>
        <v>-0.13226318359380684</v>
      </c>
      <c r="W9">
        <f t="shared" ref="W9" si="21">W8-X8</f>
        <v>-0.13226318359369316</v>
      </c>
      <c r="Y9">
        <f t="shared" ref="Y9" si="22">Y8-Z8</f>
        <v>-0.13226318359380684</v>
      </c>
      <c r="AA9">
        <f t="shared" ref="AA9" si="23">AA8-AB8</f>
        <v>-0.13226318359380684</v>
      </c>
      <c r="AC9">
        <f>AC8-AD8</f>
        <v>0.13226318359369316</v>
      </c>
      <c r="AE9">
        <f>AE8-AF8</f>
        <v>-0.13226318359369316</v>
      </c>
      <c r="AG9">
        <f t="shared" ref="AG9" si="24">AG8-AH8</f>
        <v>0</v>
      </c>
      <c r="AI9">
        <f t="shared" ref="AI9" si="25">AI8-AJ8</f>
        <v>0</v>
      </c>
      <c r="AK9">
        <f t="shared" ref="AK9" si="26">AK8-AL8</f>
        <v>-0.13226318359369316</v>
      </c>
      <c r="AM9">
        <f t="shared" ref="AM9" si="27">AM8-AN8</f>
        <v>-0.13226318359369316</v>
      </c>
      <c r="AO9">
        <f t="shared" ref="AO9" si="28">AO8-AP8</f>
        <v>-0.13226318359369316</v>
      </c>
      <c r="AQ9">
        <f t="shared" ref="AQ9" si="29">AQ8-AR8</f>
        <v>-0.13226318359369316</v>
      </c>
      <c r="AS9">
        <f t="shared" ref="AS9" si="30">AS8-AT8</f>
        <v>-0.2645263671875</v>
      </c>
      <c r="AU9">
        <f>AU8-AV8</f>
        <v>-0.13226318359369316</v>
      </c>
      <c r="AW9">
        <f>AW8-AX8</f>
        <v>-0.13226318359369316</v>
      </c>
      <c r="AY9" s="1" t="e">
        <f>#REF!-#REF!</f>
        <v>#REF!</v>
      </c>
      <c r="AZ9" s="1"/>
      <c r="BA9" s="1" t="e">
        <f>#REF!-#REF!</f>
        <v>#REF!</v>
      </c>
      <c r="BB9" s="1"/>
      <c r="BC9" s="1" t="e">
        <f>#REF!-#REF!</f>
        <v>#REF!</v>
      </c>
      <c r="BD9" s="1"/>
      <c r="BE9" s="1" t="e">
        <f>#REF!-#REF!</f>
        <v>#REF!</v>
      </c>
      <c r="BF9" s="1"/>
    </row>
    <row r="10" spans="1:106" x14ac:dyDescent="0.2">
      <c r="C10" t="s">
        <v>29</v>
      </c>
      <c r="AA10" t="s">
        <v>31</v>
      </c>
      <c r="AY10" s="1"/>
      <c r="AZ10" s="1"/>
      <c r="BA10" s="1"/>
      <c r="BB10" s="1"/>
      <c r="BC10" s="1"/>
      <c r="BD10" s="1"/>
      <c r="BE10" s="1"/>
      <c r="BF10" s="1"/>
    </row>
    <row r="11" spans="1:106" x14ac:dyDescent="0.2">
      <c r="B11" s="11" t="s">
        <v>35</v>
      </c>
      <c r="AY11" s="1"/>
      <c r="AZ11" s="1"/>
      <c r="BA11" s="1"/>
      <c r="BB11" s="1"/>
      <c r="BC11" s="1"/>
      <c r="BD11" s="1"/>
      <c r="BE11" s="1"/>
      <c r="BF11" s="1"/>
    </row>
    <row r="12" spans="1:106" x14ac:dyDescent="0.2">
      <c r="B12" t="s">
        <v>34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</row>
    <row r="13" spans="1:106" ht="21" x14ac:dyDescent="0.25">
      <c r="B13" s="4" t="s">
        <v>2</v>
      </c>
      <c r="C13" s="5">
        <f>C5</f>
        <v>0</v>
      </c>
      <c r="D13" s="5">
        <f>E5</f>
        <v>0.13226318359380684</v>
      </c>
      <c r="E13" s="5">
        <f>G5</f>
        <v>0</v>
      </c>
      <c r="F13" s="5">
        <f>I5</f>
        <v>0</v>
      </c>
      <c r="G13" s="5">
        <f>K5</f>
        <v>0</v>
      </c>
      <c r="H13" s="5">
        <f>M5</f>
        <v>0</v>
      </c>
      <c r="I13" s="5">
        <f>O5</f>
        <v>0</v>
      </c>
      <c r="J13" s="5">
        <f>Q5</f>
        <v>-0.2645263671875</v>
      </c>
      <c r="K13" s="5">
        <f>S5</f>
        <v>-0.13226318359369316</v>
      </c>
      <c r="L13" s="5">
        <f>U5</f>
        <v>-0.2645187377928977</v>
      </c>
      <c r="M13" s="5">
        <f>W5</f>
        <v>-0.13226318359380684</v>
      </c>
      <c r="N13" s="5">
        <f>Y5</f>
        <v>0</v>
      </c>
      <c r="O13" s="3"/>
      <c r="P13" s="3"/>
      <c r="Q13" s="13" t="s">
        <v>38</v>
      </c>
      <c r="R13" s="3"/>
      <c r="S13" s="3"/>
      <c r="T13" s="3"/>
      <c r="U13" s="3"/>
      <c r="V13" s="3"/>
      <c r="W13" s="3"/>
    </row>
    <row r="14" spans="1:106" x14ac:dyDescent="0.2">
      <c r="B14" s="4" t="s">
        <v>9</v>
      </c>
      <c r="C14" s="5">
        <f>AA5</f>
        <v>0.13226318359380684</v>
      </c>
      <c r="D14" s="5">
        <f>AC5</f>
        <v>0.13226318359380684</v>
      </c>
      <c r="E14" s="5">
        <f>AE5</f>
        <v>0</v>
      </c>
      <c r="F14" s="5">
        <f>AG5</f>
        <v>0</v>
      </c>
      <c r="G14" s="5">
        <f>AI5</f>
        <v>-0.13226318359369316</v>
      </c>
      <c r="H14" s="5">
        <f>AK5</f>
        <v>0.2645263671875</v>
      </c>
      <c r="I14" s="5">
        <f>AM5</f>
        <v>-0.13226318359380684</v>
      </c>
      <c r="J14" s="5">
        <f>AO5</f>
        <v>-0.13226318359380684</v>
      </c>
      <c r="K14" s="5">
        <f>AQ5</f>
        <v>-0.13226318359380684</v>
      </c>
      <c r="L14" s="5">
        <f>AS5</f>
        <v>0</v>
      </c>
      <c r="M14" s="5">
        <f>AU5</f>
        <v>-0.13226318359369316</v>
      </c>
      <c r="N14" s="5">
        <f>AW5</f>
        <v>0</v>
      </c>
      <c r="Q14" s="14" t="s">
        <v>39</v>
      </c>
    </row>
    <row r="15" spans="1:106" x14ac:dyDescent="0.2">
      <c r="B15" s="4" t="s">
        <v>10</v>
      </c>
      <c r="C15" s="5">
        <f>C9</f>
        <v>-0.13226318359380684</v>
      </c>
      <c r="D15" s="5">
        <f>E9</f>
        <v>0.13226318359369316</v>
      </c>
      <c r="E15" s="5">
        <f>G9</f>
        <v>0.13226318359369316</v>
      </c>
      <c r="F15" s="5">
        <f>I9</f>
        <v>0</v>
      </c>
      <c r="G15" s="5">
        <f>K9</f>
        <v>0.13226318359369316</v>
      </c>
      <c r="H15" s="5">
        <f>M9</f>
        <v>-0.13226318359369316</v>
      </c>
      <c r="I15" s="5">
        <f>O9</f>
        <v>-0.13226318359369316</v>
      </c>
      <c r="J15" s="5">
        <f>Q9</f>
        <v>0</v>
      </c>
      <c r="K15" s="5">
        <f>S9</f>
        <v>0</v>
      </c>
      <c r="L15" s="5">
        <f>U9</f>
        <v>-0.13226318359380684</v>
      </c>
      <c r="M15" s="5">
        <f>W9</f>
        <v>-0.13226318359369316</v>
      </c>
      <c r="N15" s="5">
        <f>Y9</f>
        <v>-0.13226318359380684</v>
      </c>
      <c r="Q15" s="15" t="s">
        <v>36</v>
      </c>
      <c r="R15" t="s">
        <v>40</v>
      </c>
      <c r="S15" t="s">
        <v>41</v>
      </c>
      <c r="T15" t="s">
        <v>42</v>
      </c>
      <c r="U15" t="s">
        <v>43</v>
      </c>
      <c r="Z15" s="15" t="s">
        <v>53</v>
      </c>
      <c r="AA15" t="s">
        <v>40</v>
      </c>
      <c r="AB15" t="s">
        <v>41</v>
      </c>
      <c r="AC15" t="s">
        <v>42</v>
      </c>
      <c r="AD15" t="s">
        <v>43</v>
      </c>
    </row>
    <row r="16" spans="1:106" x14ac:dyDescent="0.2">
      <c r="B16" s="4" t="s">
        <v>11</v>
      </c>
      <c r="C16" s="5">
        <f>AA9</f>
        <v>-0.13226318359380684</v>
      </c>
      <c r="D16" s="5">
        <f>AC9</f>
        <v>0.13226318359369316</v>
      </c>
      <c r="E16" s="5">
        <f>AE9</f>
        <v>-0.13226318359369316</v>
      </c>
      <c r="F16" s="6">
        <f>AG9</f>
        <v>0</v>
      </c>
      <c r="G16" s="5">
        <f>AI9</f>
        <v>0</v>
      </c>
      <c r="H16" s="5">
        <f>AK9</f>
        <v>-0.13226318359369316</v>
      </c>
      <c r="I16" s="5">
        <f>AM9</f>
        <v>-0.13226318359369316</v>
      </c>
      <c r="J16" s="5">
        <f>AO9</f>
        <v>-0.13226318359369316</v>
      </c>
      <c r="K16" s="5">
        <f>AQ9</f>
        <v>-0.13226318359369316</v>
      </c>
      <c r="L16" s="5">
        <f>AS9</f>
        <v>-0.2645263671875</v>
      </c>
      <c r="M16" s="5">
        <f>AU9</f>
        <v>-0.13226318359369316</v>
      </c>
      <c r="N16" s="5">
        <f>AW9</f>
        <v>-0.13226318359369316</v>
      </c>
      <c r="R16">
        <f>B24</f>
        <v>82.588684082031307</v>
      </c>
      <c r="S16">
        <f>G24</f>
        <v>82.324157714843807</v>
      </c>
      <c r="T16">
        <f>RANK(R16,$R$16:$S$39, 1)+(COUNT($R$16:$S$39)+1-RANK(R16, $R$16:$S$39, 1)-RANK(R16, $R$16:$S$39, 0))/2</f>
        <v>44</v>
      </c>
      <c r="U16">
        <f>RANK(S16,$R$16:$S$39, 1)+(COUNT($R$16:$S$39)+1-RANK(S16, $R$16:$S$39, 1)-RANK(S16, $R$16:$S$39, 0))/2</f>
        <v>8.5</v>
      </c>
      <c r="AA16">
        <f>D24</f>
        <v>0</v>
      </c>
      <c r="AB16">
        <f>I24</f>
        <v>-0.13226318359369316</v>
      </c>
      <c r="AC16">
        <f>RANK(AA16,$AA$16:$AB$39, 1)+(COUNT($AA$16:$AB$39)+1-RANK(AA16, $AA$16:$AB$39, 1)-RANK(AA16, $AA$16:$AB$39, 0))/2</f>
        <v>32.5</v>
      </c>
      <c r="AD16">
        <f>RANK(AB16,$AA$16:$AB$39, 1)+(COUNT($AA$16:$AB$39)+1-RANK(AB16, $AA$16:$AB$39, 1)-RANK(AB16, $AA$16:$AB$39, 0))/2</f>
        <v>18</v>
      </c>
    </row>
    <row r="17" spans="2:30" x14ac:dyDescent="0.2">
      <c r="B17" s="2"/>
      <c r="R17">
        <f t="shared" ref="R17:R39" si="31">B25</f>
        <v>82.588684082031307</v>
      </c>
      <c r="S17">
        <f t="shared" ref="S17:S39" si="32">G25</f>
        <v>82.4564208984375</v>
      </c>
      <c r="T17">
        <f t="shared" ref="T17:U39" si="33">RANK(R17,$R$16:$S$39, 1)+(COUNT($R$16:$S$39)+1-RANK(R17, $R$16:$S$39, 1)-RANK(R17, $R$16:$S$39, 0))/2</f>
        <v>44</v>
      </c>
      <c r="U17">
        <f t="shared" si="33"/>
        <v>28</v>
      </c>
      <c r="AA17">
        <f t="shared" ref="AA17:AA39" si="34">D25</f>
        <v>0.13226318359380684</v>
      </c>
      <c r="AB17">
        <f t="shared" ref="AB17:AB39" si="35">I25</f>
        <v>0</v>
      </c>
      <c r="AC17">
        <f t="shared" ref="AC17:AD39" si="36">RANK(AA17,$AA$16:$AB$39, 1)+(COUNT($AA$16:$AB$39)+1-RANK(AA17, $AA$16:$AB$39, 1)-RANK(AA17, $AA$16:$AB$39, 0))/2</f>
        <v>46</v>
      </c>
      <c r="AD17">
        <f t="shared" si="36"/>
        <v>32.5</v>
      </c>
    </row>
    <row r="18" spans="2:30" x14ac:dyDescent="0.2">
      <c r="B18" s="10" t="s">
        <v>36</v>
      </c>
      <c r="R18">
        <f t="shared" si="31"/>
        <v>82.4564208984375</v>
      </c>
      <c r="S18">
        <f t="shared" si="32"/>
        <v>82.4564208984375</v>
      </c>
      <c r="T18">
        <f t="shared" si="33"/>
        <v>28</v>
      </c>
      <c r="U18">
        <f t="shared" si="33"/>
        <v>28</v>
      </c>
      <c r="AA18">
        <f t="shared" si="34"/>
        <v>0</v>
      </c>
      <c r="AB18">
        <f t="shared" si="35"/>
        <v>0</v>
      </c>
      <c r="AC18">
        <f t="shared" si="36"/>
        <v>32.5</v>
      </c>
      <c r="AD18">
        <f t="shared" si="36"/>
        <v>32.5</v>
      </c>
    </row>
    <row r="19" spans="2:30" x14ac:dyDescent="0.2">
      <c r="I19" s="8"/>
      <c r="R19">
        <f t="shared" si="31"/>
        <v>82.4564208984375</v>
      </c>
      <c r="S19">
        <f t="shared" si="32"/>
        <v>82.4564208984375</v>
      </c>
      <c r="T19">
        <f t="shared" si="33"/>
        <v>28</v>
      </c>
      <c r="U19">
        <f t="shared" si="33"/>
        <v>28</v>
      </c>
      <c r="AA19">
        <f t="shared" si="34"/>
        <v>0</v>
      </c>
      <c r="AB19">
        <f t="shared" si="35"/>
        <v>-0.13226318359380684</v>
      </c>
      <c r="AC19">
        <f t="shared" si="36"/>
        <v>32.5</v>
      </c>
      <c r="AD19">
        <f t="shared" si="36"/>
        <v>7.5</v>
      </c>
    </row>
    <row r="20" spans="2:30" ht="17" thickBot="1" x14ac:dyDescent="0.25">
      <c r="B20" s="7" t="s">
        <v>30</v>
      </c>
      <c r="C20" s="8"/>
      <c r="D20" s="8"/>
      <c r="E20" s="8"/>
      <c r="F20" s="8"/>
      <c r="G20" s="7" t="s">
        <v>30</v>
      </c>
      <c r="H20" s="8"/>
      <c r="I20" s="8"/>
      <c r="R20">
        <f t="shared" si="31"/>
        <v>82.4564208984375</v>
      </c>
      <c r="S20">
        <f t="shared" si="32"/>
        <v>82.324157714843807</v>
      </c>
      <c r="T20">
        <f t="shared" si="33"/>
        <v>28</v>
      </c>
      <c r="U20">
        <f t="shared" si="33"/>
        <v>8.5</v>
      </c>
      <c r="AA20">
        <f t="shared" si="34"/>
        <v>0</v>
      </c>
      <c r="AB20">
        <f t="shared" si="35"/>
        <v>-0.13226318359369316</v>
      </c>
      <c r="AC20">
        <f t="shared" si="36"/>
        <v>32.5</v>
      </c>
      <c r="AD20">
        <f t="shared" si="36"/>
        <v>18</v>
      </c>
    </row>
    <row r="21" spans="2:30" ht="17" thickBot="1" x14ac:dyDescent="0.25">
      <c r="B21" s="9">
        <f>_xlfn.T.TEST(B24:B47,C24:C47,2,1)</f>
        <v>0.47861212419080779</v>
      </c>
      <c r="C21" s="8"/>
      <c r="E21" s="8"/>
      <c r="F21" s="8"/>
      <c r="G21" s="9">
        <f>_xlfn.T.TEST(G24:G47,H24:H47,2,1)</f>
        <v>3.9138881706803073E-7</v>
      </c>
      <c r="H21" s="8"/>
      <c r="K21" s="12">
        <f>_xlfn.T.TEST(B24:B47,G24:G47,2,2)</f>
        <v>0.55006542824342697</v>
      </c>
      <c r="L21" s="12">
        <f>_xlfn.T.TEST(D24:D47,I24:I47,2,2)</f>
        <v>2.5877168201373023E-5</v>
      </c>
      <c r="R21">
        <f t="shared" si="31"/>
        <v>82.4564208984375</v>
      </c>
      <c r="S21">
        <f t="shared" si="32"/>
        <v>82.4564208984375</v>
      </c>
      <c r="T21">
        <f t="shared" si="33"/>
        <v>28</v>
      </c>
      <c r="U21">
        <f t="shared" si="33"/>
        <v>28</v>
      </c>
      <c r="AA21">
        <f t="shared" si="34"/>
        <v>0</v>
      </c>
      <c r="AB21">
        <f t="shared" si="35"/>
        <v>-0.13226318359380684</v>
      </c>
      <c r="AC21">
        <f t="shared" si="36"/>
        <v>32.5</v>
      </c>
      <c r="AD21">
        <f t="shared" si="36"/>
        <v>7.5</v>
      </c>
    </row>
    <row r="22" spans="2:30" x14ac:dyDescent="0.2">
      <c r="R22">
        <f t="shared" si="31"/>
        <v>82.4564208984375</v>
      </c>
      <c r="S22">
        <f t="shared" si="32"/>
        <v>82.4564208984375</v>
      </c>
      <c r="T22">
        <f t="shared" si="33"/>
        <v>28</v>
      </c>
      <c r="U22">
        <f t="shared" si="33"/>
        <v>28</v>
      </c>
      <c r="AA22">
        <f t="shared" si="34"/>
        <v>-0.13226318359380684</v>
      </c>
      <c r="AB22">
        <f t="shared" si="35"/>
        <v>-0.13226318359380684</v>
      </c>
      <c r="AC22">
        <f t="shared" si="36"/>
        <v>7.5</v>
      </c>
      <c r="AD22">
        <f t="shared" si="36"/>
        <v>7.5</v>
      </c>
    </row>
    <row r="23" spans="2:30" x14ac:dyDescent="0.2">
      <c r="B23" t="s">
        <v>0</v>
      </c>
      <c r="C23" t="s">
        <v>1</v>
      </c>
      <c r="G23" t="s">
        <v>32</v>
      </c>
      <c r="H23" t="s">
        <v>33</v>
      </c>
      <c r="R23">
        <f t="shared" si="31"/>
        <v>82.4564208984375</v>
      </c>
      <c r="S23">
        <f t="shared" si="32"/>
        <v>82.4564208984375</v>
      </c>
      <c r="T23">
        <f t="shared" si="33"/>
        <v>28</v>
      </c>
      <c r="U23">
        <f t="shared" si="33"/>
        <v>28</v>
      </c>
      <c r="AA23">
        <f t="shared" si="34"/>
        <v>0.13226318359369316</v>
      </c>
      <c r="AB23">
        <f t="shared" si="35"/>
        <v>-0.13226318359380684</v>
      </c>
      <c r="AC23">
        <f t="shared" si="36"/>
        <v>42.5</v>
      </c>
      <c r="AD23">
        <f t="shared" si="36"/>
        <v>7.5</v>
      </c>
    </row>
    <row r="24" spans="2:30" x14ac:dyDescent="0.2">
      <c r="B24">
        <f>C4</f>
        <v>82.588684082031307</v>
      </c>
      <c r="C24">
        <f>D4</f>
        <v>82.588684082031307</v>
      </c>
      <c r="D24">
        <f>B24-C24</f>
        <v>0</v>
      </c>
      <c r="G24">
        <f>O8</f>
        <v>82.324157714843807</v>
      </c>
      <c r="H24">
        <f>P8</f>
        <v>82.4564208984375</v>
      </c>
      <c r="I24">
        <f>G24-H24</f>
        <v>-0.13226318359369316</v>
      </c>
      <c r="R24">
        <f t="shared" si="31"/>
        <v>82.4564208984375</v>
      </c>
      <c r="S24">
        <f t="shared" si="32"/>
        <v>82.4564208984375</v>
      </c>
      <c r="T24">
        <f t="shared" si="33"/>
        <v>28</v>
      </c>
      <c r="U24">
        <f t="shared" si="33"/>
        <v>28</v>
      </c>
      <c r="AA24">
        <f t="shared" si="34"/>
        <v>0.13226318359369316</v>
      </c>
      <c r="AB24">
        <f t="shared" si="35"/>
        <v>-0.13226318359380684</v>
      </c>
      <c r="AC24">
        <f t="shared" si="36"/>
        <v>42.5</v>
      </c>
      <c r="AD24">
        <f t="shared" si="36"/>
        <v>7.5</v>
      </c>
    </row>
    <row r="25" spans="2:30" x14ac:dyDescent="0.2">
      <c r="B25">
        <f>E4</f>
        <v>82.588684082031307</v>
      </c>
      <c r="C25">
        <f>F4</f>
        <v>82.4564208984375</v>
      </c>
      <c r="D25">
        <f t="shared" ref="D25:D47" si="37">B25-C25</f>
        <v>0.13226318359380684</v>
      </c>
      <c r="G25">
        <f>Q8</f>
        <v>82.4564208984375</v>
      </c>
      <c r="H25">
        <f>R8</f>
        <v>82.4564208984375</v>
      </c>
      <c r="I25">
        <f t="shared" ref="I25:I47" si="38">G25-H25</f>
        <v>0</v>
      </c>
      <c r="R25">
        <f t="shared" si="31"/>
        <v>82.324157714843807</v>
      </c>
      <c r="S25">
        <f t="shared" si="32"/>
        <v>82.4564208984375</v>
      </c>
      <c r="T25">
        <f t="shared" si="33"/>
        <v>8.5</v>
      </c>
      <c r="U25">
        <f t="shared" si="33"/>
        <v>28</v>
      </c>
      <c r="AA25">
        <f t="shared" si="34"/>
        <v>0</v>
      </c>
      <c r="AB25">
        <f t="shared" si="35"/>
        <v>0</v>
      </c>
      <c r="AC25">
        <f t="shared" si="36"/>
        <v>32.5</v>
      </c>
      <c r="AD25">
        <f t="shared" si="36"/>
        <v>32.5</v>
      </c>
    </row>
    <row r="26" spans="2:30" x14ac:dyDescent="0.2">
      <c r="B26">
        <f>G4</f>
        <v>82.4564208984375</v>
      </c>
      <c r="C26">
        <f>H4</f>
        <v>82.4564208984375</v>
      </c>
      <c r="D26">
        <f t="shared" si="37"/>
        <v>0</v>
      </c>
      <c r="G26">
        <f>S8</f>
        <v>82.4564208984375</v>
      </c>
      <c r="H26">
        <f>T8</f>
        <v>82.4564208984375</v>
      </c>
      <c r="I26">
        <f t="shared" si="38"/>
        <v>0</v>
      </c>
      <c r="R26">
        <f t="shared" si="31"/>
        <v>82.4564208984375</v>
      </c>
      <c r="S26">
        <f t="shared" si="32"/>
        <v>82.324157714843807</v>
      </c>
      <c r="T26">
        <f t="shared" si="33"/>
        <v>28</v>
      </c>
      <c r="U26">
        <f t="shared" si="33"/>
        <v>8.5</v>
      </c>
      <c r="AA26">
        <f t="shared" si="34"/>
        <v>0.13226318359369316</v>
      </c>
      <c r="AB26">
        <f t="shared" si="35"/>
        <v>-0.13226318359369316</v>
      </c>
      <c r="AC26">
        <f t="shared" si="36"/>
        <v>42.5</v>
      </c>
      <c r="AD26">
        <f t="shared" si="36"/>
        <v>18</v>
      </c>
    </row>
    <row r="27" spans="2:30" x14ac:dyDescent="0.2">
      <c r="B27">
        <f>I4</f>
        <v>82.4564208984375</v>
      </c>
      <c r="C27">
        <f>J4</f>
        <v>82.4564208984375</v>
      </c>
      <c r="D27">
        <f t="shared" si="37"/>
        <v>0</v>
      </c>
      <c r="G27">
        <f>U8</f>
        <v>82.4564208984375</v>
      </c>
      <c r="H27">
        <f>V8</f>
        <v>82.588684082031307</v>
      </c>
      <c r="I27">
        <f t="shared" si="38"/>
        <v>-0.13226318359380684</v>
      </c>
      <c r="R27">
        <f t="shared" si="31"/>
        <v>82.324157714843807</v>
      </c>
      <c r="S27">
        <f t="shared" si="32"/>
        <v>82.4564208984375</v>
      </c>
      <c r="T27">
        <f t="shared" si="33"/>
        <v>8.5</v>
      </c>
      <c r="U27">
        <f t="shared" si="33"/>
        <v>28</v>
      </c>
      <c r="AA27">
        <f t="shared" si="34"/>
        <v>-0.13226318359369316</v>
      </c>
      <c r="AB27">
        <f t="shared" si="35"/>
        <v>0</v>
      </c>
      <c r="AC27">
        <f t="shared" si="36"/>
        <v>18</v>
      </c>
      <c r="AD27">
        <f t="shared" si="36"/>
        <v>32.5</v>
      </c>
    </row>
    <row r="28" spans="2:30" x14ac:dyDescent="0.2">
      <c r="B28">
        <f>K4</f>
        <v>82.4564208984375</v>
      </c>
      <c r="C28">
        <f>L4</f>
        <v>82.4564208984375</v>
      </c>
      <c r="D28">
        <f t="shared" si="37"/>
        <v>0</v>
      </c>
      <c r="G28">
        <f>W8</f>
        <v>82.324157714843807</v>
      </c>
      <c r="H28">
        <f>X8</f>
        <v>82.4564208984375</v>
      </c>
      <c r="I28">
        <f t="shared" si="38"/>
        <v>-0.13226318359369316</v>
      </c>
      <c r="R28">
        <f t="shared" si="31"/>
        <v>82.588684082031307</v>
      </c>
      <c r="S28">
        <f t="shared" si="32"/>
        <v>82.588684082031307</v>
      </c>
      <c r="T28">
        <f t="shared" si="33"/>
        <v>44</v>
      </c>
      <c r="U28">
        <f t="shared" si="33"/>
        <v>44</v>
      </c>
      <c r="AA28">
        <f t="shared" si="34"/>
        <v>0.13226318359380684</v>
      </c>
      <c r="AB28">
        <f t="shared" si="35"/>
        <v>0</v>
      </c>
      <c r="AC28">
        <f t="shared" si="36"/>
        <v>46</v>
      </c>
      <c r="AD28">
        <f t="shared" si="36"/>
        <v>32.5</v>
      </c>
    </row>
    <row r="29" spans="2:30" x14ac:dyDescent="0.2">
      <c r="B29">
        <f>M4</f>
        <v>82.4564208984375</v>
      </c>
      <c r="C29">
        <f>N4</f>
        <v>82.4564208984375</v>
      </c>
      <c r="D29">
        <f t="shared" si="37"/>
        <v>0</v>
      </c>
      <c r="G29">
        <f>Y8</f>
        <v>82.4564208984375</v>
      </c>
      <c r="H29">
        <f>Z8</f>
        <v>82.588684082031307</v>
      </c>
      <c r="I29">
        <f t="shared" si="38"/>
        <v>-0.13226318359380684</v>
      </c>
      <c r="R29">
        <f t="shared" si="31"/>
        <v>82.588684082031307</v>
      </c>
      <c r="S29">
        <f t="shared" si="32"/>
        <v>82.4564208984375</v>
      </c>
      <c r="T29">
        <f t="shared" si="33"/>
        <v>44</v>
      </c>
      <c r="U29">
        <f t="shared" si="33"/>
        <v>28</v>
      </c>
      <c r="AA29">
        <f t="shared" si="34"/>
        <v>0.13226318359380684</v>
      </c>
      <c r="AB29">
        <f t="shared" si="35"/>
        <v>-0.2645263671875</v>
      </c>
      <c r="AC29">
        <f t="shared" si="36"/>
        <v>46</v>
      </c>
      <c r="AD29">
        <f t="shared" si="36"/>
        <v>1.5</v>
      </c>
    </row>
    <row r="30" spans="2:30" x14ac:dyDescent="0.2">
      <c r="B30">
        <f>C8</f>
        <v>82.4564208984375</v>
      </c>
      <c r="C30">
        <f>D8</f>
        <v>82.588684082031307</v>
      </c>
      <c r="D30">
        <f t="shared" si="37"/>
        <v>-0.13226318359380684</v>
      </c>
      <c r="G30">
        <f>AM4</f>
        <v>82.4564208984375</v>
      </c>
      <c r="H30">
        <f>AN4</f>
        <v>82.588684082031307</v>
      </c>
      <c r="I30">
        <f t="shared" si="38"/>
        <v>-0.13226318359380684</v>
      </c>
      <c r="R30">
        <f t="shared" si="31"/>
        <v>82.4564208984375</v>
      </c>
      <c r="S30">
        <f t="shared" si="32"/>
        <v>82.588684082031307</v>
      </c>
      <c r="T30">
        <f t="shared" si="33"/>
        <v>28</v>
      </c>
      <c r="U30">
        <f t="shared" si="33"/>
        <v>44</v>
      </c>
      <c r="AA30">
        <f t="shared" si="34"/>
        <v>0</v>
      </c>
      <c r="AB30">
        <f t="shared" si="35"/>
        <v>-0.13226318359369316</v>
      </c>
      <c r="AC30">
        <f t="shared" si="36"/>
        <v>32.5</v>
      </c>
      <c r="AD30">
        <f t="shared" si="36"/>
        <v>18</v>
      </c>
    </row>
    <row r="31" spans="2:30" x14ac:dyDescent="0.2">
      <c r="B31">
        <f>E8</f>
        <v>82.4564208984375</v>
      </c>
      <c r="C31">
        <f>F8</f>
        <v>82.324157714843807</v>
      </c>
      <c r="D31">
        <f t="shared" si="37"/>
        <v>0.13226318359369316</v>
      </c>
      <c r="G31">
        <f>AO4</f>
        <v>82.4564208984375</v>
      </c>
      <c r="H31">
        <f>AP4</f>
        <v>82.588684082031307</v>
      </c>
      <c r="I31">
        <f t="shared" si="38"/>
        <v>-0.13226318359380684</v>
      </c>
      <c r="R31">
        <f t="shared" si="31"/>
        <v>82.324157714843807</v>
      </c>
      <c r="S31">
        <f t="shared" si="32"/>
        <v>82.588684082031307</v>
      </c>
      <c r="T31">
        <f t="shared" si="33"/>
        <v>8.5</v>
      </c>
      <c r="U31">
        <f t="shared" si="33"/>
        <v>44</v>
      </c>
      <c r="AA31">
        <f t="shared" si="34"/>
        <v>0</v>
      </c>
      <c r="AB31">
        <f t="shared" si="35"/>
        <v>-0.2645187377928977</v>
      </c>
      <c r="AC31">
        <f t="shared" si="36"/>
        <v>32.5</v>
      </c>
      <c r="AD31">
        <f t="shared" si="36"/>
        <v>3</v>
      </c>
    </row>
    <row r="32" spans="2:30" x14ac:dyDescent="0.2">
      <c r="B32">
        <f>G8</f>
        <v>82.4564208984375</v>
      </c>
      <c r="C32">
        <f>H8</f>
        <v>82.324157714843807</v>
      </c>
      <c r="D32">
        <f t="shared" si="37"/>
        <v>0.13226318359369316</v>
      </c>
      <c r="G32">
        <f>AQ4</f>
        <v>82.4564208984375</v>
      </c>
      <c r="H32">
        <f>AR4</f>
        <v>82.588684082031307</v>
      </c>
      <c r="I32">
        <f t="shared" si="38"/>
        <v>-0.13226318359380684</v>
      </c>
      <c r="R32">
        <f t="shared" si="31"/>
        <v>82.324157714843807</v>
      </c>
      <c r="S32">
        <f t="shared" si="32"/>
        <v>82.4564208984375</v>
      </c>
      <c r="T32">
        <f t="shared" si="33"/>
        <v>8.5</v>
      </c>
      <c r="U32">
        <f t="shared" si="33"/>
        <v>28</v>
      </c>
      <c r="AA32">
        <f t="shared" si="34"/>
        <v>-0.13226318359369316</v>
      </c>
      <c r="AB32">
        <f t="shared" si="35"/>
        <v>-0.13226318359380684</v>
      </c>
      <c r="AC32">
        <f t="shared" si="36"/>
        <v>18</v>
      </c>
      <c r="AD32">
        <f t="shared" si="36"/>
        <v>7.5</v>
      </c>
    </row>
    <row r="33" spans="2:30" x14ac:dyDescent="0.2">
      <c r="B33">
        <f>I8</f>
        <v>82.324157714843807</v>
      </c>
      <c r="C33">
        <f>J8</f>
        <v>82.324157714843807</v>
      </c>
      <c r="D33">
        <f t="shared" si="37"/>
        <v>0</v>
      </c>
      <c r="G33">
        <f>AS4</f>
        <v>82.4564208984375</v>
      </c>
      <c r="H33">
        <f>AT4</f>
        <v>82.4564208984375</v>
      </c>
      <c r="I33">
        <f t="shared" si="38"/>
        <v>0</v>
      </c>
      <c r="R33">
        <f t="shared" si="31"/>
        <v>82.588684082031307</v>
      </c>
      <c r="S33">
        <f t="shared" si="32"/>
        <v>82.588684082031307</v>
      </c>
      <c r="T33">
        <f t="shared" si="33"/>
        <v>44</v>
      </c>
      <c r="U33">
        <f t="shared" si="33"/>
        <v>44</v>
      </c>
      <c r="AA33">
        <f t="shared" si="34"/>
        <v>0.2645263671875</v>
      </c>
      <c r="AB33">
        <f t="shared" si="35"/>
        <v>0</v>
      </c>
      <c r="AC33">
        <f t="shared" si="36"/>
        <v>48</v>
      </c>
      <c r="AD33">
        <f t="shared" si="36"/>
        <v>32.5</v>
      </c>
    </row>
    <row r="34" spans="2:30" x14ac:dyDescent="0.2">
      <c r="B34">
        <f>K8</f>
        <v>82.4564208984375</v>
      </c>
      <c r="C34">
        <f>L8</f>
        <v>82.324157714843807</v>
      </c>
      <c r="D34">
        <f t="shared" si="37"/>
        <v>0.13226318359369316</v>
      </c>
      <c r="G34">
        <f>AU4</f>
        <v>82.324157714843807</v>
      </c>
      <c r="H34">
        <f>AV4</f>
        <v>82.4564208984375</v>
      </c>
      <c r="I34">
        <f t="shared" si="38"/>
        <v>-0.13226318359369316</v>
      </c>
      <c r="R34">
        <f t="shared" si="31"/>
        <v>82.4564208984375</v>
      </c>
      <c r="S34">
        <f t="shared" si="32"/>
        <v>82.324157714843807</v>
      </c>
      <c r="T34">
        <f t="shared" si="33"/>
        <v>28</v>
      </c>
      <c r="U34">
        <f t="shared" si="33"/>
        <v>8.5</v>
      </c>
      <c r="AA34">
        <f t="shared" si="34"/>
        <v>-0.13226318359380684</v>
      </c>
      <c r="AB34">
        <f t="shared" si="35"/>
        <v>-0.13226318359369316</v>
      </c>
      <c r="AC34">
        <f t="shared" si="36"/>
        <v>7.5</v>
      </c>
      <c r="AD34">
        <f t="shared" si="36"/>
        <v>18</v>
      </c>
    </row>
    <row r="35" spans="2:30" x14ac:dyDescent="0.2">
      <c r="B35">
        <f>M8</f>
        <v>82.324157714843807</v>
      </c>
      <c r="C35">
        <f>N8</f>
        <v>82.4564208984375</v>
      </c>
      <c r="D35">
        <f t="shared" si="37"/>
        <v>-0.13226318359369316</v>
      </c>
      <c r="G35">
        <f>AW4</f>
        <v>82.4564208984375</v>
      </c>
      <c r="H35">
        <f>AX4</f>
        <v>82.4564208984375</v>
      </c>
      <c r="I35">
        <f t="shared" si="38"/>
        <v>0</v>
      </c>
      <c r="R35">
        <f t="shared" si="31"/>
        <v>82.4564208984375</v>
      </c>
      <c r="S35">
        <f t="shared" si="32"/>
        <v>82.324157714843807</v>
      </c>
      <c r="T35">
        <f t="shared" si="33"/>
        <v>28</v>
      </c>
      <c r="U35">
        <f t="shared" si="33"/>
        <v>8.5</v>
      </c>
      <c r="AA35">
        <f t="shared" si="34"/>
        <v>0.13226318359369316</v>
      </c>
      <c r="AB35">
        <f t="shared" si="35"/>
        <v>-0.13226318359369316</v>
      </c>
      <c r="AC35">
        <f t="shared" si="36"/>
        <v>42.5</v>
      </c>
      <c r="AD35">
        <f t="shared" si="36"/>
        <v>18</v>
      </c>
    </row>
    <row r="36" spans="2:30" x14ac:dyDescent="0.2">
      <c r="B36">
        <f>AA4</f>
        <v>82.588684082031307</v>
      </c>
      <c r="C36">
        <f>AB4</f>
        <v>82.4564208984375</v>
      </c>
      <c r="D36">
        <f t="shared" si="37"/>
        <v>0.13226318359380684</v>
      </c>
      <c r="G36">
        <f>O4</f>
        <v>82.588684082031307</v>
      </c>
      <c r="H36">
        <f>P4</f>
        <v>82.588684082031307</v>
      </c>
      <c r="I36">
        <f t="shared" si="38"/>
        <v>0</v>
      </c>
      <c r="R36">
        <f t="shared" si="31"/>
        <v>82.324157714843807</v>
      </c>
      <c r="S36">
        <f t="shared" si="32"/>
        <v>82.324157714843807</v>
      </c>
      <c r="T36">
        <f t="shared" si="33"/>
        <v>8.5</v>
      </c>
      <c r="U36">
        <f t="shared" si="33"/>
        <v>8.5</v>
      </c>
      <c r="AA36">
        <f t="shared" si="34"/>
        <v>-0.13226318359369316</v>
      </c>
      <c r="AB36">
        <f t="shared" si="35"/>
        <v>-0.13226318359369316</v>
      </c>
      <c r="AC36">
        <f t="shared" si="36"/>
        <v>18</v>
      </c>
      <c r="AD36">
        <f t="shared" si="36"/>
        <v>18</v>
      </c>
    </row>
    <row r="37" spans="2:30" x14ac:dyDescent="0.2">
      <c r="B37">
        <f>AC4</f>
        <v>82.588684082031307</v>
      </c>
      <c r="C37">
        <f>AD4</f>
        <v>82.4564208984375</v>
      </c>
      <c r="D37">
        <f t="shared" si="37"/>
        <v>0.13226318359380684</v>
      </c>
      <c r="G37">
        <f>Q4</f>
        <v>82.4564208984375</v>
      </c>
      <c r="H37">
        <f>R4</f>
        <v>82.720947265625</v>
      </c>
      <c r="I37">
        <f t="shared" si="38"/>
        <v>-0.2645263671875</v>
      </c>
      <c r="R37">
        <f t="shared" si="31"/>
        <v>82.4564208984375</v>
      </c>
      <c r="S37">
        <f t="shared" si="32"/>
        <v>82.324157714843807</v>
      </c>
      <c r="T37">
        <f t="shared" si="33"/>
        <v>28</v>
      </c>
      <c r="U37">
        <f t="shared" si="33"/>
        <v>8.5</v>
      </c>
      <c r="AA37">
        <f t="shared" si="34"/>
        <v>0</v>
      </c>
      <c r="AB37">
        <f t="shared" si="35"/>
        <v>-0.2645263671875</v>
      </c>
      <c r="AC37">
        <f t="shared" si="36"/>
        <v>32.5</v>
      </c>
      <c r="AD37">
        <f t="shared" si="36"/>
        <v>1.5</v>
      </c>
    </row>
    <row r="38" spans="2:30" x14ac:dyDescent="0.2">
      <c r="B38">
        <f>AE4</f>
        <v>82.4564208984375</v>
      </c>
      <c r="C38">
        <f>AF4</f>
        <v>82.4564208984375</v>
      </c>
      <c r="D38">
        <f t="shared" si="37"/>
        <v>0</v>
      </c>
      <c r="G38">
        <f>S4</f>
        <v>82.588684082031307</v>
      </c>
      <c r="H38">
        <f>T4</f>
        <v>82.720947265625</v>
      </c>
      <c r="I38">
        <f t="shared" si="38"/>
        <v>-0.13226318359369316</v>
      </c>
      <c r="R38">
        <f t="shared" si="31"/>
        <v>82.324157714843807</v>
      </c>
      <c r="S38">
        <f t="shared" si="32"/>
        <v>82.324157714843807</v>
      </c>
      <c r="T38">
        <f t="shared" si="33"/>
        <v>8.5</v>
      </c>
      <c r="U38">
        <f t="shared" si="33"/>
        <v>8.5</v>
      </c>
      <c r="AA38">
        <f t="shared" si="34"/>
        <v>0</v>
      </c>
      <c r="AB38">
        <f t="shared" si="35"/>
        <v>-0.13226318359369316</v>
      </c>
      <c r="AC38">
        <f t="shared" si="36"/>
        <v>32.5</v>
      </c>
      <c r="AD38">
        <f t="shared" si="36"/>
        <v>18</v>
      </c>
    </row>
    <row r="39" spans="2:30" x14ac:dyDescent="0.2">
      <c r="B39">
        <f>AG4</f>
        <v>82.324157714843807</v>
      </c>
      <c r="C39">
        <f>AH4</f>
        <v>82.324157714843807</v>
      </c>
      <c r="D39">
        <f t="shared" si="37"/>
        <v>0</v>
      </c>
      <c r="G39">
        <f>U4</f>
        <v>82.588684082031307</v>
      </c>
      <c r="H39">
        <f>V4</f>
        <v>82.853202819824205</v>
      </c>
      <c r="I39">
        <f t="shared" si="38"/>
        <v>-0.2645187377928977</v>
      </c>
      <c r="R39">
        <f t="shared" si="31"/>
        <v>82.324157714843807</v>
      </c>
      <c r="S39">
        <f t="shared" si="32"/>
        <v>82.324157714843807</v>
      </c>
      <c r="T39">
        <f t="shared" si="33"/>
        <v>8.5</v>
      </c>
      <c r="U39">
        <f t="shared" si="33"/>
        <v>8.5</v>
      </c>
      <c r="AA39">
        <f t="shared" si="34"/>
        <v>-0.13226318359369316</v>
      </c>
      <c r="AB39">
        <f t="shared" si="35"/>
        <v>-0.13226318359369316</v>
      </c>
      <c r="AC39">
        <f t="shared" si="36"/>
        <v>18</v>
      </c>
      <c r="AD39">
        <f t="shared" si="36"/>
        <v>18</v>
      </c>
    </row>
    <row r="40" spans="2:30" x14ac:dyDescent="0.2">
      <c r="B40">
        <f>AI4</f>
        <v>82.324157714843807</v>
      </c>
      <c r="C40">
        <f>AJ4</f>
        <v>82.4564208984375</v>
      </c>
      <c r="D40">
        <f t="shared" si="37"/>
        <v>-0.13226318359369316</v>
      </c>
      <c r="G40">
        <f>W4</f>
        <v>82.4564208984375</v>
      </c>
      <c r="H40">
        <f>X4</f>
        <v>82.588684082031307</v>
      </c>
      <c r="I40">
        <f t="shared" si="38"/>
        <v>-0.13226318359380684</v>
      </c>
    </row>
    <row r="41" spans="2:30" x14ac:dyDescent="0.2">
      <c r="B41">
        <f>AK4</f>
        <v>82.588684082031307</v>
      </c>
      <c r="C41">
        <f>AL4</f>
        <v>82.324157714843807</v>
      </c>
      <c r="D41">
        <f t="shared" si="37"/>
        <v>0.2645263671875</v>
      </c>
      <c r="G41">
        <f>Y4</f>
        <v>82.588684082031307</v>
      </c>
      <c r="H41">
        <f>Z4</f>
        <v>82.588684082031307</v>
      </c>
      <c r="I41">
        <f t="shared" si="38"/>
        <v>0</v>
      </c>
      <c r="Q41" s="15" t="s">
        <v>56</v>
      </c>
      <c r="R41" s="15">
        <f>AVERAGE(R16:R39)</f>
        <v>82.445398966471359</v>
      </c>
      <c r="S41" s="15">
        <f>AVERAGE(S16:S39)</f>
        <v>82.42886606852214</v>
      </c>
      <c r="T41" t="s">
        <v>44</v>
      </c>
      <c r="U41">
        <f>SUM(T16:T39)</f>
        <v>615.5</v>
      </c>
      <c r="Z41" s="15" t="s">
        <v>56</v>
      </c>
      <c r="AA41" s="15">
        <f>AVERAGE(AA16:AA39)</f>
        <v>1.653289794922112E-2</v>
      </c>
      <c r="AB41" s="15">
        <f>AVERAGE(AB16:AB39)</f>
        <v>-0.11572996775308238</v>
      </c>
      <c r="AC41" t="s">
        <v>44</v>
      </c>
      <c r="AD41">
        <f>SUM(AC16:AC39)</f>
        <v>768</v>
      </c>
    </row>
    <row r="42" spans="2:30" x14ac:dyDescent="0.2">
      <c r="B42">
        <f>AA8</f>
        <v>82.4564208984375</v>
      </c>
      <c r="C42">
        <f>AB8</f>
        <v>82.588684082031307</v>
      </c>
      <c r="D42">
        <f t="shared" si="37"/>
        <v>-0.13226318359380684</v>
      </c>
      <c r="G42">
        <f>AM8</f>
        <v>82.324157714843807</v>
      </c>
      <c r="H42">
        <f>AN8</f>
        <v>82.4564208984375</v>
      </c>
      <c r="I42">
        <f t="shared" si="38"/>
        <v>-0.13226318359369316</v>
      </c>
      <c r="Q42" s="15" t="s">
        <v>57</v>
      </c>
      <c r="R42" s="15">
        <f>STDEV(R16:R39)</f>
        <v>9.4869935034611164E-2</v>
      </c>
      <c r="S42" s="15">
        <f>STDEV(S16:S39)</f>
        <v>9.5369692320627281E-2</v>
      </c>
      <c r="T42" t="s">
        <v>45</v>
      </c>
      <c r="U42">
        <f>SUM(U16:U39)</f>
        <v>560.5</v>
      </c>
      <c r="Z42" s="15" t="s">
        <v>57</v>
      </c>
      <c r="AA42" s="15">
        <f>STDEV(AA16:AA39)</f>
        <v>0.11244907336861595</v>
      </c>
      <c r="AB42" s="15">
        <f>STDEV(AB16:AB39)</f>
        <v>8.0993718507520934E-2</v>
      </c>
      <c r="AC42" t="s">
        <v>45</v>
      </c>
      <c r="AD42">
        <f>SUM(AD16:AD39)</f>
        <v>408</v>
      </c>
    </row>
    <row r="43" spans="2:30" x14ac:dyDescent="0.2">
      <c r="B43">
        <f>AC8</f>
        <v>82.4564208984375</v>
      </c>
      <c r="C43">
        <f>AD8</f>
        <v>82.324157714843807</v>
      </c>
      <c r="D43">
        <f t="shared" si="37"/>
        <v>0.13226318359369316</v>
      </c>
      <c r="G43">
        <f>AO8</f>
        <v>82.324157714843807</v>
      </c>
      <c r="H43">
        <f>AP8</f>
        <v>82.4564208984375</v>
      </c>
      <c r="I43">
        <f t="shared" si="38"/>
        <v>-0.13226318359369316</v>
      </c>
    </row>
    <row r="44" spans="2:30" x14ac:dyDescent="0.2">
      <c r="B44">
        <f>AE8</f>
        <v>82.324157714843807</v>
      </c>
      <c r="C44">
        <f>AF8</f>
        <v>82.4564208984375</v>
      </c>
      <c r="D44">
        <f t="shared" si="37"/>
        <v>-0.13226318359369316</v>
      </c>
      <c r="G44">
        <f>AQ8</f>
        <v>82.324157714843807</v>
      </c>
      <c r="H44">
        <f>AR8</f>
        <v>82.4564208984375</v>
      </c>
      <c r="I44">
        <f t="shared" si="38"/>
        <v>-0.13226318359369316</v>
      </c>
      <c r="T44" t="s">
        <v>46</v>
      </c>
      <c r="U44">
        <f>COUNT(R16:R39)</f>
        <v>24</v>
      </c>
      <c r="AC44" t="s">
        <v>46</v>
      </c>
      <c r="AD44">
        <f>COUNT(AA16:AA39)</f>
        <v>24</v>
      </c>
    </row>
    <row r="45" spans="2:30" x14ac:dyDescent="0.2">
      <c r="B45">
        <f>AG8</f>
        <v>82.4564208984375</v>
      </c>
      <c r="C45">
        <f>AH8</f>
        <v>82.4564208984375</v>
      </c>
      <c r="D45">
        <f t="shared" si="37"/>
        <v>0</v>
      </c>
      <c r="G45">
        <f>AS8</f>
        <v>82.324157714843807</v>
      </c>
      <c r="H45">
        <f>AT8</f>
        <v>82.588684082031307</v>
      </c>
      <c r="I45">
        <f t="shared" si="38"/>
        <v>-0.2645263671875</v>
      </c>
      <c r="T45" t="s">
        <v>47</v>
      </c>
      <c r="U45">
        <f>COUNT(S16:S39)</f>
        <v>24</v>
      </c>
      <c r="AC45" t="s">
        <v>47</v>
      </c>
      <c r="AD45">
        <f>COUNT(AB16:AB39)</f>
        <v>24</v>
      </c>
    </row>
    <row r="46" spans="2:30" x14ac:dyDescent="0.2">
      <c r="B46">
        <f>AI8</f>
        <v>82.324157714843807</v>
      </c>
      <c r="C46">
        <f>AJ8</f>
        <v>82.324157714843807</v>
      </c>
      <c r="D46">
        <f t="shared" si="37"/>
        <v>0</v>
      </c>
      <c r="G46">
        <f>AU8</f>
        <v>82.324157714843807</v>
      </c>
      <c r="H46">
        <f>AV8</f>
        <v>82.4564208984375</v>
      </c>
      <c r="I46">
        <f t="shared" si="38"/>
        <v>-0.13226318359369316</v>
      </c>
    </row>
    <row r="47" spans="2:30" x14ac:dyDescent="0.2">
      <c r="B47">
        <f>AK8</f>
        <v>82.324157714843807</v>
      </c>
      <c r="C47">
        <f>AL8</f>
        <v>82.4564208984375</v>
      </c>
      <c r="D47">
        <f t="shared" si="37"/>
        <v>-0.13226318359369316</v>
      </c>
      <c r="G47">
        <f>AW8</f>
        <v>82.324157714843807</v>
      </c>
      <c r="H47">
        <f>AX8</f>
        <v>82.4564208984375</v>
      </c>
      <c r="I47">
        <f t="shared" si="38"/>
        <v>-0.13226318359369316</v>
      </c>
      <c r="T47" t="s">
        <v>48</v>
      </c>
      <c r="U47">
        <f>U44*U45+U44*(U44+1)/2-U41</f>
        <v>260.5</v>
      </c>
      <c r="AC47" t="s">
        <v>48</v>
      </c>
      <c r="AD47">
        <f>AD44*AD45+AD44*(AD44+1)/2-AD41</f>
        <v>108</v>
      </c>
    </row>
    <row r="48" spans="2:30" x14ac:dyDescent="0.2">
      <c r="T48" t="s">
        <v>49</v>
      </c>
      <c r="U48">
        <f>U44*U45+U45*(U45+1)/2-U42</f>
        <v>315.5</v>
      </c>
      <c r="AC48" t="s">
        <v>49</v>
      </c>
      <c r="AD48">
        <f>AD44*AD45+AD45*(AD45+1)/2-AD42</f>
        <v>468</v>
      </c>
    </row>
    <row r="49" spans="2:33" x14ac:dyDescent="0.2">
      <c r="B49" t="s">
        <v>37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</row>
    <row r="50" spans="2:33" x14ac:dyDescent="0.2">
      <c r="B50" s="4" t="s">
        <v>2</v>
      </c>
      <c r="C50" s="5">
        <f>C4</f>
        <v>82.588684082031307</v>
      </c>
      <c r="D50" s="5">
        <f>E4</f>
        <v>82.588684082031307</v>
      </c>
      <c r="E50" s="5">
        <f>G4</f>
        <v>82.4564208984375</v>
      </c>
      <c r="F50" s="5">
        <f>I4</f>
        <v>82.4564208984375</v>
      </c>
      <c r="G50" s="5">
        <f>K4</f>
        <v>82.4564208984375</v>
      </c>
      <c r="H50" s="5">
        <f>M4</f>
        <v>82.4564208984375</v>
      </c>
      <c r="I50" s="5">
        <f>O4</f>
        <v>82.588684082031307</v>
      </c>
      <c r="J50" s="5">
        <f>Q4</f>
        <v>82.4564208984375</v>
      </c>
      <c r="K50" s="5">
        <f>S4</f>
        <v>82.588684082031307</v>
      </c>
      <c r="L50" s="5">
        <f>U4</f>
        <v>82.588684082031307</v>
      </c>
      <c r="M50" s="5">
        <f>W4</f>
        <v>82.4564208984375</v>
      </c>
      <c r="N50" s="5">
        <f>Y4</f>
        <v>82.588684082031307</v>
      </c>
      <c r="T50" t="s">
        <v>50</v>
      </c>
      <c r="U50">
        <f>MIN(U47,U48)</f>
        <v>260.5</v>
      </c>
      <c r="AC50" t="s">
        <v>50</v>
      </c>
      <c r="AD50">
        <f>MIN(AD47,AD48)</f>
        <v>108</v>
      </c>
    </row>
    <row r="51" spans="2:33" x14ac:dyDescent="0.2">
      <c r="B51" s="4" t="s">
        <v>9</v>
      </c>
      <c r="C51" s="5">
        <f>AA4</f>
        <v>82.588684082031307</v>
      </c>
      <c r="D51" s="5">
        <f>AC4</f>
        <v>82.588684082031307</v>
      </c>
      <c r="E51" s="5">
        <f>AE4</f>
        <v>82.4564208984375</v>
      </c>
      <c r="F51" s="5">
        <f>AG4</f>
        <v>82.324157714843807</v>
      </c>
      <c r="G51" s="5">
        <f>AI4</f>
        <v>82.324157714843807</v>
      </c>
      <c r="H51" s="5">
        <f>AK4</f>
        <v>82.588684082031307</v>
      </c>
      <c r="I51" s="5">
        <f>AM4</f>
        <v>82.4564208984375</v>
      </c>
      <c r="J51" s="5">
        <f>AO4</f>
        <v>82.4564208984375</v>
      </c>
      <c r="K51" s="5">
        <f>AQ4</f>
        <v>82.4564208984375</v>
      </c>
      <c r="L51" s="5">
        <f>AS4</f>
        <v>82.4564208984375</v>
      </c>
      <c r="M51" s="5">
        <f>AU4</f>
        <v>82.324157714843807</v>
      </c>
      <c r="N51" s="5">
        <f>AW4</f>
        <v>82.4564208984375</v>
      </c>
    </row>
    <row r="52" spans="2:33" x14ac:dyDescent="0.2">
      <c r="B52" s="4" t="s">
        <v>10</v>
      </c>
      <c r="C52" s="5">
        <f>C8</f>
        <v>82.4564208984375</v>
      </c>
      <c r="D52" s="5">
        <f>E8</f>
        <v>82.4564208984375</v>
      </c>
      <c r="E52" s="5">
        <f>G8</f>
        <v>82.4564208984375</v>
      </c>
      <c r="F52" s="5">
        <f>I8</f>
        <v>82.324157714843807</v>
      </c>
      <c r="G52" s="5">
        <f>K8</f>
        <v>82.4564208984375</v>
      </c>
      <c r="H52" s="5">
        <f>M8</f>
        <v>82.324157714843807</v>
      </c>
      <c r="I52" s="5">
        <f>O8</f>
        <v>82.324157714843807</v>
      </c>
      <c r="J52" s="5">
        <f>Q8</f>
        <v>82.4564208984375</v>
      </c>
      <c r="K52" s="5">
        <f>S8</f>
        <v>82.4564208984375</v>
      </c>
      <c r="L52" s="5">
        <f>U8</f>
        <v>82.4564208984375</v>
      </c>
      <c r="M52" s="5">
        <f>W8</f>
        <v>82.324157714843807</v>
      </c>
      <c r="N52" s="5">
        <f>Y8</f>
        <v>82.4564208984375</v>
      </c>
      <c r="T52" t="s">
        <v>51</v>
      </c>
      <c r="U52">
        <f>(U50-U44*U45/2)/SQRT(U44*U45*(U44+U45+1)/12)</f>
        <v>-0.56704044295409672</v>
      </c>
      <c r="AC52" t="s">
        <v>51</v>
      </c>
      <c r="AD52">
        <f>(AD50-AD44*AD45/2)/SQRT(AD44*AD45*(AD44+AD45+1)/12)</f>
        <v>-3.7115374447904514</v>
      </c>
    </row>
    <row r="53" spans="2:33" x14ac:dyDescent="0.2">
      <c r="B53" s="4" t="s">
        <v>11</v>
      </c>
      <c r="C53" s="5">
        <f>AA8</f>
        <v>82.4564208984375</v>
      </c>
      <c r="D53" s="5">
        <f>AC8</f>
        <v>82.4564208984375</v>
      </c>
      <c r="E53" s="5">
        <f>AE8</f>
        <v>82.324157714843807</v>
      </c>
      <c r="F53" s="6">
        <f>AG8</f>
        <v>82.4564208984375</v>
      </c>
      <c r="G53" s="5">
        <f>AI8</f>
        <v>82.324157714843807</v>
      </c>
      <c r="H53" s="5">
        <f>AK8</f>
        <v>82.324157714843807</v>
      </c>
      <c r="I53" s="5">
        <f>AM8</f>
        <v>82.324157714843807</v>
      </c>
      <c r="J53" s="5">
        <f>AO8</f>
        <v>82.324157714843807</v>
      </c>
      <c r="K53" s="5">
        <f>AQ8</f>
        <v>82.324157714843807</v>
      </c>
      <c r="L53" s="5">
        <f>AS8</f>
        <v>82.324157714843807</v>
      </c>
      <c r="M53" s="5">
        <f>AU8</f>
        <v>82.324157714843807</v>
      </c>
      <c r="N53" s="5">
        <f>AW8</f>
        <v>82.324157714843807</v>
      </c>
      <c r="T53" t="s">
        <v>52</v>
      </c>
      <c r="U53">
        <f>_xlfn.NORM.DIST(U52, 0, 1, TRUE)*2</f>
        <v>0.57068670473018268</v>
      </c>
      <c r="V53" s="17" t="s">
        <v>54</v>
      </c>
      <c r="W53" s="17"/>
      <c r="X53" s="17"/>
      <c r="AC53" t="s">
        <v>52</v>
      </c>
      <c r="AD53">
        <f>_xlfn.NORM.DIST(AD52, 0, 1, TRUE)*2</f>
        <v>2.0600418564159625E-4</v>
      </c>
      <c r="AE53" s="17" t="s">
        <v>55</v>
      </c>
      <c r="AF53" s="17"/>
      <c r="AG53" s="17"/>
    </row>
    <row r="54" spans="2:33" x14ac:dyDescent="0.2">
      <c r="V54" s="17"/>
      <c r="W54" s="17"/>
      <c r="X54" s="17"/>
      <c r="AE54" s="17"/>
      <c r="AF54" s="17"/>
      <c r="AG54" s="17"/>
    </row>
    <row r="55" spans="2:33" x14ac:dyDescent="0.2">
      <c r="C55" s="15" t="s">
        <v>58</v>
      </c>
      <c r="D55" s="16">
        <f>AVERAGE(C50:C53,D50:H50)</f>
        <v>82.500508626302107</v>
      </c>
      <c r="E55" s="15"/>
      <c r="F55" s="15"/>
      <c r="G55" s="15"/>
      <c r="H55" s="15"/>
      <c r="I55" s="15" t="s">
        <v>59</v>
      </c>
      <c r="J55" s="16">
        <f>AVERAGE(I50:N50,N51:N53)</f>
        <v>82.500508626302107</v>
      </c>
      <c r="V55" s="17"/>
      <c r="W55" s="17"/>
      <c r="X55" s="17"/>
      <c r="AE55" s="17"/>
      <c r="AF55" s="17"/>
      <c r="AG55" s="17"/>
    </row>
    <row r="56" spans="2:33" x14ac:dyDescent="0.2">
      <c r="C56" s="15" t="s">
        <v>57</v>
      </c>
      <c r="D56" s="15">
        <f>STDEV(C50:C53,D50:H50)</f>
        <v>6.6131591796903422E-2</v>
      </c>
      <c r="E56" s="15"/>
      <c r="F56" s="15"/>
      <c r="G56" s="15"/>
      <c r="H56" s="15"/>
      <c r="I56" s="15" t="s">
        <v>57</v>
      </c>
      <c r="J56" s="15">
        <f>STDEV(I50:N50,N51:N53)</f>
        <v>9.3524194020475335E-2</v>
      </c>
      <c r="V56" s="17"/>
      <c r="W56" s="17"/>
      <c r="X56" s="17"/>
      <c r="AE56" s="17"/>
      <c r="AF56" s="17"/>
      <c r="AG56" s="17"/>
    </row>
  </sheetData>
  <mergeCells count="2">
    <mergeCell ref="V53:X56"/>
    <mergeCell ref="AE53:AG56"/>
  </mergeCells>
  <hyperlinks>
    <hyperlink ref="Q14" r:id="rId1" display="https://www.statology.org/two-sample-t-test/" xr:uid="{61A7C856-B881-D14F-8CF2-83FCCB52D593}"/>
  </hyperlinks>
  <pageMargins left="0.7" right="0.7" top="0.75" bottom="0.75" header="0.3" footer="0.3"/>
  <pageSetup scale="1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2023-12-04T18:02:53Z</cp:lastPrinted>
  <dcterms:created xsi:type="dcterms:W3CDTF">2023-11-29T21:26:29Z</dcterms:created>
  <dcterms:modified xsi:type="dcterms:W3CDTF">2024-02-23T20:54:55Z</dcterms:modified>
</cp:coreProperties>
</file>