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Andre Assay QuantStudio/Expt 24 QuantStudio/"/>
    </mc:Choice>
  </mc:AlternateContent>
  <xr:revisionPtr revIDLastSave="0" documentId="13_ncr:1_{0DA58815-F3DA-2A44-9C98-CAAB8B11A2FE}" xr6:coauthVersionLast="47" xr6:coauthVersionMax="47" xr10:uidLastSave="{00000000-0000-0000-0000-000000000000}"/>
  <bookViews>
    <workbookView xWindow="0" yWindow="500" windowWidth="42160" windowHeight="17940" xr2:uid="{00000000-000D-0000-FFFF-FFFF00000000}"/>
  </bookViews>
  <sheets>
    <sheet name="25 uL Andre Paper Protocol " sheetId="47" r:id="rId1"/>
  </sheets>
  <definedNames>
    <definedName name="_xlnm.Print_Area" localSheetId="0">'25 uL Andre Paper Protocol '!$M$6:$AI$22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47" l="1"/>
  <c r="F14" i="47"/>
  <c r="F13" i="47"/>
  <c r="F12" i="47"/>
  <c r="F11" i="47"/>
  <c r="G14" i="47" l="1"/>
  <c r="I34" i="47"/>
  <c r="G34" i="47"/>
  <c r="I33" i="47"/>
  <c r="G33" i="47"/>
  <c r="D24" i="47"/>
  <c r="I15" i="47"/>
  <c r="I14" i="47"/>
  <c r="I13" i="47"/>
  <c r="G13" i="47"/>
  <c r="I12" i="47"/>
  <c r="I11" i="47"/>
  <c r="G11" i="47"/>
  <c r="E11" i="47"/>
  <c r="I10" i="47"/>
  <c r="G15" i="47" l="1"/>
  <c r="F10" i="47" l="1"/>
  <c r="G10" i="47" s="1"/>
  <c r="G12" i="47"/>
  <c r="G21" i="47" l="1"/>
  <c r="G22" i="47"/>
  <c r="F21" i="47"/>
</calcChain>
</file>

<file path=xl/sharedStrings.xml><?xml version="1.0" encoding="utf-8"?>
<sst xmlns="http://schemas.openxmlformats.org/spreadsheetml/2006/main" count="121" uniqueCount="113">
  <si>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</si>
  <si>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</si>
  <si>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</si>
  <si>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</si>
  <si>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</si>
  <si>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</si>
  <si>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</si>
  <si>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</si>
  <si>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</si>
  <si>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</si>
  <si>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</si>
  <si>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# of cycles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</si>
  <si>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</si>
  <si>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</si>
  <si>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</si>
  <si>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</si>
  <si>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</si>
  <si>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</si>
  <si>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</si>
  <si>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</si>
  <si>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</si>
  <si>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</si>
  <si>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</si>
  <si>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</si>
  <si>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</si>
  <si>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10^6 copies/uL</t>
  </si>
  <si>
    <t>10 uM</t>
  </si>
  <si>
    <t>2X</t>
  </si>
  <si>
    <t>NTC</t>
  </si>
  <si>
    <t>15 min UV light in clean hood</t>
  </si>
  <si>
    <t>Anneal / Extension (Cycling B) *acquire*</t>
  </si>
  <si>
    <t>Clean hood = left, target bench = left</t>
  </si>
  <si>
    <t>Target</t>
  </si>
  <si>
    <t>A</t>
  </si>
  <si>
    <t>B</t>
  </si>
  <si>
    <t>C</t>
  </si>
  <si>
    <t>D</t>
  </si>
  <si>
    <t>E</t>
  </si>
  <si>
    <t>F</t>
  </si>
  <si>
    <t>G</t>
  </si>
  <si>
    <t>H</t>
  </si>
  <si>
    <t>Polymerase Activation</t>
  </si>
  <si>
    <t>Kit = SensiFAST Probe No-ROX Kit (BIO-86005)</t>
  </si>
  <si>
    <t>PCR instrument = Quant</t>
  </si>
  <si>
    <t>Melt Analysis *aquire*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</si>
  <si>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</si>
  <si>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</si>
  <si>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</si>
  <si>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</si>
  <si>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</si>
  <si>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</si>
  <si>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</si>
  <si>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</si>
  <si>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</si>
  <si>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D-DNA</t>
  </si>
  <si>
    <t>WT Ultramer</t>
  </si>
  <si>
    <t>N/A</t>
  </si>
  <si>
    <t>Mutant</t>
  </si>
  <si>
    <t>Note w/r to mutants: SNP underlined in red</t>
  </si>
  <si>
    <t>LOT = # SFPN-323105A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</si>
  <si>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</si>
  <si>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10/2+10/3+11/29/23 prep 1-3 FQ LDNA (7.525E11c FWD) - 1-3 with 1E11c FWD via (39.87uL 1-3 7.525E11c 10/2/23) + (260.13uL water)</t>
  </si>
  <si>
    <t>SensiFAST Probe No-ROX Kit (BIO-86005)</t>
  </si>
  <si>
    <t>I491F</t>
  </si>
  <si>
    <t>A1471T</t>
  </si>
  <si>
    <t>MEP364</t>
  </si>
  <si>
    <r>
      <t>TCACGTGAGCGTGCCGGGCTGGAGGTCCGCGACGTGCACCCGTCGCACTACGGCCGGATGTGCCCGATCGAAACCCCTGAGGGGCCCAACATCGGTCTG</t>
    </r>
    <r>
      <rPr>
        <sz val="12"/>
        <color rgb="FFFF0000"/>
        <rFont val="Courier New"/>
        <family val="1"/>
      </rPr>
      <t>T</t>
    </r>
    <r>
      <rPr>
        <sz val="12"/>
        <color rgb="FF000000"/>
        <rFont val="Courier New"/>
        <family val="1"/>
      </rPr>
      <t>TCGGCTCGCTGTCGGTGTACGCGCGGGTCAACCCGTTCGGGTTCATCGAAACGCCGTACCGCAAGGTGGTCGACGGCGTGGTTAGCGACGAGATC</t>
    </r>
  </si>
  <si>
    <r>
      <t>TCACGTGAGCGTGCCGGGCTGGAGGTCCGCGACGTGCACCCGTCGCACTACGGCCGGATGTGCCCGATCGAAACCCCTGAGGGGCCCAACATCGGTCTG</t>
    </r>
    <r>
      <rPr>
        <u/>
        <sz val="12"/>
        <color rgb="FF000000"/>
        <rFont val="Courier New"/>
        <family val="1"/>
      </rPr>
      <t>A</t>
    </r>
    <r>
      <rPr>
        <sz val="12"/>
        <color rgb="FF000000"/>
        <rFont val="Courier New"/>
        <family val="1"/>
      </rPr>
      <t>TCGGCTCGCTGTCGGTGTACGCGCGGGTCAACCCGTTCGGGTTCATCGAAACGCCGTACCGCAAGGTGGTCGACGGCGTGGTTAGCGACGAGATC</t>
    </r>
  </si>
  <si>
    <t>MEP365</t>
  </si>
  <si>
    <t>Location: -20C, rpob - I491 F pink box from 6/3/24</t>
  </si>
  <si>
    <t>f</t>
  </si>
  <si>
    <r>
      <t xml:space="preserve">rpoB F Primer </t>
    </r>
    <r>
      <rPr>
        <b/>
        <sz val="12"/>
        <color theme="1"/>
        <rFont val="Calibri"/>
        <family val="2"/>
        <scheme val="minor"/>
      </rPr>
      <t>MEP417</t>
    </r>
  </si>
  <si>
    <r>
      <t xml:space="preserve">rpoB R Primer </t>
    </r>
    <r>
      <rPr>
        <b/>
        <sz val="12"/>
        <color theme="1"/>
        <rFont val="Calibri"/>
        <family val="2"/>
        <scheme val="minor"/>
      </rPr>
      <t>MEP418</t>
    </r>
  </si>
  <si>
    <r>
      <t xml:space="preserve">I491F F Primer </t>
    </r>
    <r>
      <rPr>
        <b/>
        <sz val="12"/>
        <color theme="1"/>
        <rFont val="Calibri"/>
        <family val="2"/>
        <scheme val="minor"/>
      </rPr>
      <t>MEP419</t>
    </r>
  </si>
  <si>
    <t>65C to 97C</t>
  </si>
  <si>
    <t xml:space="preserve">rpoB F Primer </t>
  </si>
  <si>
    <t xml:space="preserve">rpoB R Primer </t>
  </si>
  <si>
    <t>MEP417-19</t>
  </si>
  <si>
    <t xml:space="preserve">SYBR Green I </t>
  </si>
  <si>
    <t>Andre 25uL</t>
  </si>
  <si>
    <t>Melt / Denaturation (Cycling A) (1.6 C/s)</t>
  </si>
  <si>
    <t>Target = ds GeneBlocks as WT, I491F, I491N, I491M</t>
  </si>
  <si>
    <t>o 8/20/24</t>
  </si>
  <si>
    <t>SYBR Green I nucleic acid gel stain (Signa S9430_0.5ML) 10,000X in DMSO - LOT #SLBD8080V</t>
  </si>
  <si>
    <t>8/19/24 prep 10X SYBR via 1uL 10,000X into 999uL water</t>
  </si>
  <si>
    <t>PCR 35cycles + post-melt @ 10 readings/ºC per Andre et al 2016</t>
  </si>
  <si>
    <t xml:space="preserve">dissociation = 10 (No. of points per degree instead of continuous) </t>
  </si>
  <si>
    <t>PCR: 1.6C/s to 95C 2min, 1.6C/s to 95C, 95C 5 sec, 1.6C/s to 56C for 20s (*acq at 56C) -- cycle 35 times bw 96C and 56C</t>
  </si>
  <si>
    <r>
      <t xml:space="preserve">Melt: *acquire* </t>
    </r>
    <r>
      <rPr>
        <b/>
        <sz val="12"/>
        <color theme="1"/>
        <rFont val="Calibri"/>
        <family val="2"/>
        <scheme val="minor"/>
      </rPr>
      <t>step 1</t>
    </r>
    <r>
      <rPr>
        <sz val="12"/>
        <color theme="1"/>
        <rFont val="Calibri"/>
        <family val="2"/>
        <scheme val="minor"/>
      </rPr>
      <t xml:space="preserve">: 1.6C/s to 65ºC, 65C for 30 sec </t>
    </r>
    <r>
      <rPr>
        <b/>
        <sz val="12"/>
        <color theme="1"/>
        <rFont val="Calibri"/>
        <family val="2"/>
        <scheme val="minor"/>
      </rPr>
      <t>Step 2</t>
    </r>
    <r>
      <rPr>
        <sz val="12"/>
        <color theme="1"/>
        <rFont val="Calibri"/>
        <family val="2"/>
        <scheme val="minor"/>
      </rPr>
      <t>: 1.6C/s to 65ºC, 65C for 30 sec</t>
    </r>
    <r>
      <rPr>
        <b/>
        <sz val="12"/>
        <color theme="1"/>
        <rFont val="Calibri"/>
        <family val="2"/>
        <scheme val="minor"/>
      </rPr>
      <t xml:space="preserve"> Step 3</t>
    </r>
    <r>
      <rPr>
        <sz val="12"/>
        <color theme="1"/>
        <rFont val="Calibri"/>
        <family val="2"/>
        <scheme val="minor"/>
      </rPr>
      <t xml:space="preserve">: up to 97ºC at 10 readings/C (dissociation) for 15 sec </t>
    </r>
  </si>
  <si>
    <t>MEP</t>
  </si>
  <si>
    <t>491-2</t>
  </si>
  <si>
    <t>492-2</t>
  </si>
  <si>
    <t>I491N</t>
  </si>
  <si>
    <t>I491M</t>
  </si>
  <si>
    <t>WT I491</t>
  </si>
  <si>
    <t>ATC</t>
  </si>
  <si>
    <t>Codon</t>
  </si>
  <si>
    <t>MEP491-2</t>
  </si>
  <si>
    <r>
      <rPr>
        <u/>
        <sz val="12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TC</t>
    </r>
  </si>
  <si>
    <t>MEP492-2</t>
  </si>
  <si>
    <t>MEP493</t>
  </si>
  <si>
    <r>
      <t>A</t>
    </r>
    <r>
      <rPr>
        <u/>
        <sz val="12"/>
        <color theme="0"/>
        <rFont val="Calibri (Body)"/>
      </rPr>
      <t>A</t>
    </r>
    <r>
      <rPr>
        <sz val="12"/>
        <color theme="0"/>
        <rFont val="Calibri"/>
        <family val="2"/>
        <scheme val="minor"/>
      </rPr>
      <t>C</t>
    </r>
  </si>
  <si>
    <r>
      <t>AT</t>
    </r>
    <r>
      <rPr>
        <u/>
        <sz val="12"/>
        <color theme="0"/>
        <rFont val="Calibri (Body)"/>
      </rPr>
      <t>A</t>
    </r>
  </si>
  <si>
    <t>MEP494</t>
  </si>
  <si>
    <t>Prep Steps</t>
  </si>
  <si>
    <t>Add 5uL water to NTC wells</t>
  </si>
  <si>
    <t>Pipet 20uL for 3x NTC wells (340uL = 17rxns left)</t>
  </si>
  <si>
    <t>Add 20uL target to each MM tube (4rxns @5uL/rxn)</t>
  </si>
  <si>
    <t>Pipet 25uL of MM per well</t>
  </si>
  <si>
    <t>Divide MM into 4 new tubes of 80uL (4rxns worth - 20uL spare in mega MM tube)</t>
  </si>
  <si>
    <t>24 - SensiFAST Probe No Rox</t>
  </si>
  <si>
    <t>Goal: Re-Test gold standard I491F method described in  2016 Andre et al to have a comparator for our own I491F assay - Use Andre setup as close as possible - 25uL rxn, SYBR Green I, 35 PCR cycles, 10 readings per ºC on melt 65-97C, anneal 56C, 5uL DNA, 0.5uM primers each ---- they used Light Cycler but here trying Quant for POC</t>
  </si>
  <si>
    <t>9/2/24 Swesh prep of 10uM Andre primers: MEP419 (I491F F Primer), MEP418 (rpoB R Primer), MEP417 (rpoB F Primer)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</si>
</sst>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6"/>
      <color rgb="FFFF0000"/>
      <name val="Calibri"/>
      <family val="2"/>
      <scheme val="minor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1"/>
      <color rgb="FFFFFFFF"/>
      <name val="Arial"/>
      <family val="2"/>
    </font>
    <font>
      <sz val="12"/>
      <color rgb="FFFF0000"/>
      <name val="Courier New"/>
      <family val="1"/>
    </font>
    <font>
      <u/>
      <sz val="12"/>
      <color rgb="FF000000"/>
      <name val="Courier New"/>
      <family val="1"/>
    </font>
    <font>
      <b/>
      <sz val="16"/>
      <color rgb="FFFF0000"/>
      <name val="Calibri (Body)"/>
    </font>
    <font>
      <u/>
      <sz val="12"/>
      <color theme="0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theme="2" tint="-0.49998474074526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34">
    <xf numFmtId="0" fontId="0" fillId="0" borderId="0" xfId="0"/>
    <xf numFmtId="0" fontId="0" fillId="0" borderId="1" xfId="0" applyBorder="1"/>
    <xf numFmtId="0" fontId="0" fillId="0" borderId="5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1" fillId="0" borderId="0" xfId="0" applyFont="1"/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3" xfId="0" applyFont="1" applyBorder="1"/>
    <xf numFmtId="0" fontId="2" fillId="0" borderId="4" xfId="0" applyFont="1" applyBorder="1"/>
    <xf numFmtId="0" fontId="6" fillId="0" borderId="0" xfId="0" applyFont="1"/>
    <xf numFmtId="0" fontId="0" fillId="0" borderId="1" xfId="0" applyBorder="1" applyAlignment="1">
      <alignment horizontal="right"/>
    </xf>
    <xf numFmtId="0" fontId="0" fillId="0" borderId="22" xfId="0" applyBorder="1"/>
    <xf numFmtId="0" fontId="0" fillId="3" borderId="26" xfId="0" applyFill="1" applyBorder="1"/>
    <xf numFmtId="0" fontId="1" fillId="0" borderId="30" xfId="0" applyFont="1" applyBorder="1" applyAlignment="1">
      <alignment horizontal="center" vertical="center" wrapText="1"/>
    </xf>
    <xf numFmtId="0" fontId="0" fillId="3" borderId="22" xfId="0" applyFill="1" applyBorder="1"/>
    <xf numFmtId="0" fontId="0" fillId="0" borderId="0" xfId="0" applyAlignment="1">
      <alignment vertical="center"/>
    </xf>
    <xf numFmtId="0" fontId="8" fillId="0" borderId="0" xfId="0" applyFont="1"/>
    <xf numFmtId="1" fontId="0" fillId="0" borderId="11" xfId="0" applyNumberFormat="1" applyBorder="1" applyAlignment="1">
      <alignment horizontal="right"/>
    </xf>
    <xf numFmtId="0" fontId="4" fillId="0" borderId="0" xfId="0" applyFont="1"/>
    <xf numFmtId="0" fontId="0" fillId="0" borderId="24" xfId="0" applyBorder="1"/>
    <xf numFmtId="0" fontId="0" fillId="0" borderId="25" xfId="0" applyBorder="1"/>
    <xf numFmtId="0" fontId="0" fillId="0" borderId="6" xfId="0" applyBorder="1"/>
    <xf numFmtId="0" fontId="0" fillId="0" borderId="29" xfId="0" applyBorder="1"/>
    <xf numFmtId="0" fontId="4" fillId="4" borderId="2" xfId="0" applyFont="1" applyFill="1" applyBorder="1"/>
    <xf numFmtId="0" fontId="1" fillId="0" borderId="2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35" xfId="0" applyBorder="1"/>
    <xf numFmtId="0" fontId="10" fillId="0" borderId="17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6" fillId="0" borderId="5" xfId="0" applyFont="1" applyBorder="1"/>
    <xf numFmtId="0" fontId="13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32" xfId="0" applyFont="1" applyBorder="1"/>
    <xf numFmtId="0" fontId="6" fillId="0" borderId="2" xfId="0" applyFont="1" applyBorder="1" applyAlignment="1">
      <alignment horizontal="right"/>
    </xf>
    <xf numFmtId="0" fontId="6" fillId="0" borderId="3" xfId="0" applyFont="1" applyBorder="1"/>
    <xf numFmtId="20" fontId="6" fillId="0" borderId="4" xfId="0" applyNumberFormat="1" applyFont="1" applyBorder="1"/>
    <xf numFmtId="0" fontId="6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20" fontId="0" fillId="0" borderId="6" xfId="0" applyNumberFormat="1" applyBorder="1"/>
    <xf numFmtId="0" fontId="0" fillId="0" borderId="5" xfId="0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9" fillId="0" borderId="6" xfId="0" applyFont="1" applyBorder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justify" vertical="center" wrapText="1"/>
    </xf>
    <xf numFmtId="0" fontId="20" fillId="0" borderId="17" xfId="0" applyFont="1" applyBorder="1" applyAlignment="1">
      <alignment horizontal="justify" vertical="center" wrapText="1"/>
    </xf>
    <xf numFmtId="49" fontId="1" fillId="0" borderId="0" xfId="0" applyNumberFormat="1" applyFont="1" applyAlignment="1">
      <alignment wrapText="1"/>
    </xf>
    <xf numFmtId="0" fontId="20" fillId="0" borderId="23" xfId="0" applyFont="1" applyBorder="1" applyAlignment="1">
      <alignment horizontal="justify" vertical="center" wrapText="1"/>
    </xf>
    <xf numFmtId="0" fontId="0" fillId="0" borderId="26" xfId="0" applyBorder="1"/>
    <xf numFmtId="0" fontId="0" fillId="0" borderId="37" xfId="0" applyBorder="1"/>
    <xf numFmtId="0" fontId="0" fillId="5" borderId="0" xfId="0" applyFill="1"/>
    <xf numFmtId="0" fontId="10" fillId="0" borderId="31" xfId="0" applyFont="1" applyBorder="1" applyAlignment="1">
      <alignment horizontal="justify" vertical="center" wrapText="1"/>
    </xf>
    <xf numFmtId="0" fontId="0" fillId="2" borderId="1" xfId="0" applyFill="1" applyBorder="1" applyAlignment="1">
      <alignment horizontal="right" vertical="center"/>
    </xf>
    <xf numFmtId="0" fontId="16" fillId="0" borderId="2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left" vertical="center" wrapText="1" readingOrder="1"/>
    </xf>
    <xf numFmtId="0" fontId="14" fillId="0" borderId="34" xfId="0" applyFont="1" applyBorder="1" applyAlignment="1">
      <alignment horizontal="left" vertical="center" wrapText="1" readingOrder="1"/>
    </xf>
    <xf numFmtId="0" fontId="6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0" fillId="0" borderId="38" xfId="0" applyFont="1" applyBorder="1" applyAlignment="1">
      <alignment horizontal="justify" vertical="center" wrapText="1"/>
    </xf>
    <xf numFmtId="0" fontId="12" fillId="0" borderId="17" xfId="0" applyFont="1" applyBorder="1" applyAlignment="1">
      <alignment horizontal="justify" vertical="center"/>
    </xf>
    <xf numFmtId="0" fontId="20" fillId="0" borderId="17" xfId="0" applyFont="1" applyBorder="1" applyAlignment="1">
      <alignment horizontal="justify" vertical="center"/>
    </xf>
    <xf numFmtId="0" fontId="6" fillId="0" borderId="0" xfId="0" applyFont="1" applyAlignment="1">
      <alignment horizontal="left" vertical="center"/>
    </xf>
    <xf numFmtId="0" fontId="14" fillId="0" borderId="22" xfId="0" applyFont="1" applyBorder="1" applyAlignment="1">
      <alignment horizontal="center" vertical="center" wrapText="1" readingOrder="1"/>
    </xf>
    <xf numFmtId="0" fontId="14" fillId="0" borderId="33" xfId="0" applyFont="1" applyBorder="1" applyAlignment="1">
      <alignment horizontal="center" vertical="center" wrapText="1" readingOrder="1"/>
    </xf>
    <xf numFmtId="0" fontId="14" fillId="0" borderId="34" xfId="0" applyFont="1" applyBorder="1" applyAlignment="1">
      <alignment horizontal="center" vertical="center" wrapText="1" readingOrder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20" fontId="6" fillId="0" borderId="8" xfId="0" applyNumberFormat="1" applyFont="1" applyBorder="1" applyAlignment="1">
      <alignment horizontal="center" vertical="center"/>
    </xf>
    <xf numFmtId="20" fontId="6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11" borderId="36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0" fontId="12" fillId="11" borderId="38" xfId="0" applyFont="1" applyFill="1" applyBorder="1" applyAlignment="1">
      <alignment horizontal="center" vertical="center" wrapText="1"/>
    </xf>
    <xf numFmtId="0" fontId="12" fillId="6" borderId="36" xfId="0" applyFont="1" applyFill="1" applyBorder="1" applyAlignment="1">
      <alignment horizontal="center" vertical="center" wrapText="1"/>
    </xf>
    <xf numFmtId="0" fontId="12" fillId="6" borderId="39" xfId="0" applyFont="1" applyFill="1" applyBorder="1" applyAlignment="1">
      <alignment horizontal="center" vertical="center" wrapText="1"/>
    </xf>
    <xf numFmtId="0" fontId="12" fillId="6" borderId="38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432FF"/>
      <color rgb="FF008F00"/>
      <color rgb="FFD883FF"/>
      <color rgb="FFCE3C63"/>
      <color rgb="FFDD6296"/>
      <color rgb="FFFB99CB"/>
      <color rgb="FFFF21B8"/>
      <color rgb="FFC17F97"/>
      <color rgb="FFFF2F92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445E-7CE7-C741-8EEB-EDEE25C60496}">
  <sheetPr>
    <pageSetUpPr fitToPage="1"/>
  </sheetPr>
  <dimension ref="B1:AG69"/>
  <sheetViews>
    <sheetView tabSelected="1" topLeftCell="I5" zoomScale="115" zoomScaleNormal="75" workbookViewId="0">
      <selection activeCell="M23" sqref="M23"/>
    </sheetView>
  </sheetViews>
  <sheetFormatPr baseColWidth="10" defaultColWidth="11" defaultRowHeight="16"/>
  <cols>
    <col min="1" max="1" width="13.5" customWidth="1"/>
    <col min="2" max="2" width="5.6640625" customWidth="1"/>
    <col min="3" max="3" width="44.5" customWidth="1"/>
    <col min="4" max="4" width="25.33203125" customWidth="1"/>
    <col min="5" max="5" width="15.1640625" customWidth="1"/>
    <col min="6" max="6" width="19.33203125" customWidth="1"/>
    <col min="7" max="7" width="15.1640625" customWidth="1"/>
    <col min="8" max="8" width="2.33203125" customWidth="1"/>
    <col min="9" max="9" width="57" customWidth="1"/>
    <col min="10" max="10" width="2.1640625" customWidth="1"/>
    <col min="11" max="11" width="2.83203125" customWidth="1"/>
    <col min="12" max="12" width="3.33203125" customWidth="1"/>
    <col min="13" max="13" width="44" customWidth="1"/>
    <col min="14" max="14" width="9.5" bestFit="1" customWidth="1"/>
    <col min="15" max="15" width="12.6640625" bestFit="1" customWidth="1"/>
    <col min="16" max="16" width="3" customWidth="1"/>
    <col min="17" max="17" width="8.5" customWidth="1"/>
    <col min="18" max="18" width="6.33203125" bestFit="1" customWidth="1"/>
    <col min="19" max="19" width="5.83203125" bestFit="1" customWidth="1"/>
    <col min="20" max="20" width="4.33203125" customWidth="1"/>
    <col min="21" max="21" width="2.6640625" customWidth="1"/>
    <col min="22" max="25" width="3.83203125" customWidth="1"/>
    <col min="26" max="26" width="3" customWidth="1"/>
    <col min="27" max="30" width="3.83203125" customWidth="1"/>
    <col min="31" max="31" width="3.1640625" customWidth="1"/>
    <col min="32" max="35" width="3.6640625" bestFit="1" customWidth="1"/>
    <col min="36" max="36" width="13.1640625" customWidth="1"/>
    <col min="37" max="38" width="13" customWidth="1"/>
    <col min="39" max="40" width="12.5" customWidth="1"/>
    <col min="41" max="48" width="2.83203125" customWidth="1"/>
  </cols>
  <sheetData>
    <row r="1" spans="3:33" ht="16" customHeight="1"/>
    <row r="2" spans="3:33" ht="17" customHeight="1" thickBot="1">
      <c r="I2" s="106" t="s">
        <v>111</v>
      </c>
    </row>
    <row r="3" spans="3:33" ht="17" customHeight="1" thickBot="1">
      <c r="C3" s="11"/>
      <c r="D3" s="32" t="s">
        <v>110</v>
      </c>
      <c r="I3" s="106"/>
    </row>
    <row r="4" spans="3:33" ht="17" thickBot="1">
      <c r="C4" s="11" t="s">
        <v>0</v>
      </c>
      <c r="D4" s="6">
        <v>45538</v>
      </c>
      <c r="I4" s="106"/>
      <c r="Q4" s="31"/>
      <c r="R4" s="31"/>
    </row>
    <row r="5" spans="3:33" ht="17" customHeight="1" thickBot="1">
      <c r="F5" s="11" t="s">
        <v>2</v>
      </c>
      <c r="G5" s="7">
        <v>15</v>
      </c>
      <c r="I5" s="106"/>
      <c r="K5" s="5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</row>
    <row r="6" spans="3:33" ht="17" customHeight="1" thickBot="1">
      <c r="C6" s="109" t="s">
        <v>42</v>
      </c>
      <c r="D6" s="110"/>
      <c r="E6" s="111" t="s">
        <v>79</v>
      </c>
      <c r="I6" s="106"/>
      <c r="K6" s="77"/>
      <c r="M6" s="105" t="s">
        <v>85</v>
      </c>
      <c r="Q6" t="s">
        <v>25</v>
      </c>
      <c r="U6" s="92"/>
      <c r="V6" s="93"/>
      <c r="W6" s="93"/>
      <c r="X6" s="93"/>
      <c r="Y6" s="91"/>
      <c r="Z6" s="91"/>
      <c r="AA6" s="91"/>
      <c r="AB6" s="91"/>
      <c r="AC6" s="91"/>
      <c r="AD6" s="91"/>
      <c r="AE6" s="91"/>
      <c r="AF6" s="91"/>
      <c r="AG6" s="91"/>
    </row>
    <row r="7" spans="3:33" ht="18" customHeight="1" thickBot="1">
      <c r="C7" s="114" t="s">
        <v>59</v>
      </c>
      <c r="D7" s="115"/>
      <c r="E7" s="112"/>
      <c r="F7" s="116" t="s">
        <v>3</v>
      </c>
      <c r="G7" s="117"/>
      <c r="H7" s="40"/>
      <c r="I7" s="106"/>
      <c r="K7" s="77"/>
      <c r="L7" s="33"/>
      <c r="M7" s="113"/>
      <c r="N7" s="53" t="s">
        <v>9</v>
      </c>
      <c r="O7" s="53" t="s">
        <v>10</v>
      </c>
      <c r="Q7" s="88" t="s">
        <v>32</v>
      </c>
      <c r="R7" s="88" t="s">
        <v>96</v>
      </c>
      <c r="S7" s="88" t="s">
        <v>89</v>
      </c>
      <c r="U7" s="45"/>
      <c r="V7" s="75">
        <v>1</v>
      </c>
      <c r="W7" s="75">
        <v>2</v>
      </c>
      <c r="X7" s="75">
        <v>3</v>
      </c>
      <c r="Y7" s="75">
        <v>4</v>
      </c>
      <c r="Z7" s="75">
        <v>5</v>
      </c>
      <c r="AA7" s="75">
        <v>6</v>
      </c>
      <c r="AB7" s="75">
        <v>7</v>
      </c>
      <c r="AC7" s="45">
        <v>8</v>
      </c>
      <c r="AD7" s="45">
        <v>9</v>
      </c>
      <c r="AE7" s="45">
        <v>10</v>
      </c>
      <c r="AF7" s="45">
        <v>11</v>
      </c>
      <c r="AG7" s="45">
        <v>12</v>
      </c>
    </row>
    <row r="8" spans="3:33" ht="18" customHeight="1" thickBot="1">
      <c r="F8" s="8">
        <v>1</v>
      </c>
      <c r="G8" s="14">
        <v>20</v>
      </c>
      <c r="I8" s="107"/>
      <c r="K8" s="41"/>
      <c r="M8" s="54" t="s">
        <v>41</v>
      </c>
      <c r="N8" s="55">
        <v>95</v>
      </c>
      <c r="O8" s="56">
        <v>8.3333333333333329E-2</v>
      </c>
      <c r="Q8" s="72" t="s">
        <v>94</v>
      </c>
      <c r="R8" s="72" t="s">
        <v>95</v>
      </c>
      <c r="S8" s="72" t="s">
        <v>90</v>
      </c>
      <c r="U8" s="82" t="s">
        <v>33</v>
      </c>
      <c r="V8" s="78"/>
      <c r="W8" s="94"/>
      <c r="X8" s="94"/>
      <c r="Y8" s="94"/>
      <c r="Z8" s="94"/>
      <c r="AA8" s="94"/>
      <c r="AB8" s="94"/>
      <c r="AC8" s="76"/>
      <c r="AD8" s="76"/>
      <c r="AE8" s="76"/>
      <c r="AF8" s="76"/>
      <c r="AG8" s="76"/>
    </row>
    <row r="9" spans="3:33" ht="18" thickBot="1">
      <c r="C9" s="12" t="s">
        <v>1</v>
      </c>
      <c r="D9" s="13" t="s">
        <v>21</v>
      </c>
      <c r="E9" s="13" t="s">
        <v>22</v>
      </c>
      <c r="F9" s="13" t="s">
        <v>12</v>
      </c>
      <c r="G9" s="28" t="s">
        <v>13</v>
      </c>
      <c r="H9" s="101" t="s">
        <v>23</v>
      </c>
      <c r="I9" s="102"/>
      <c r="K9" s="41"/>
      <c r="M9" s="58" t="s">
        <v>80</v>
      </c>
      <c r="N9" s="1">
        <v>95</v>
      </c>
      <c r="O9" s="59">
        <v>3.472222222222222E-3</v>
      </c>
      <c r="Q9" s="70" t="s">
        <v>63</v>
      </c>
      <c r="R9" s="70" t="s">
        <v>98</v>
      </c>
      <c r="S9" s="70" t="s">
        <v>91</v>
      </c>
      <c r="U9" s="44" t="s">
        <v>34</v>
      </c>
      <c r="V9" s="76"/>
      <c r="W9" s="94"/>
      <c r="X9" s="119" t="s">
        <v>28</v>
      </c>
      <c r="Y9" s="120"/>
      <c r="Z9" s="121"/>
      <c r="AA9" s="95"/>
      <c r="AB9" s="95"/>
      <c r="AC9" s="76"/>
      <c r="AD9" s="76"/>
      <c r="AE9" s="76"/>
      <c r="AF9" s="76"/>
      <c r="AG9" s="76"/>
    </row>
    <row r="10" spans="3:33" ht="18" thickBot="1">
      <c r="C10" s="2" t="s">
        <v>4</v>
      </c>
      <c r="D10" s="1"/>
      <c r="E10" s="1"/>
      <c r="F10" s="26">
        <f>F20-SUM(F11:F19)</f>
        <v>1.25</v>
      </c>
      <c r="G10" s="29">
        <f t="shared" ref="G10:G11" si="0">F10*$G$8</f>
        <v>25</v>
      </c>
      <c r="H10" s="34"/>
      <c r="I10" s="27" t="str">
        <f>C10</f>
        <v>Nuclease-free water</v>
      </c>
      <c r="K10" s="41"/>
      <c r="L10" s="30"/>
      <c r="M10" s="60" t="s">
        <v>30</v>
      </c>
      <c r="N10" s="83">
        <v>56</v>
      </c>
      <c r="O10" s="59">
        <v>1.3888888888888888E-2</v>
      </c>
      <c r="Q10" s="73" t="s">
        <v>92</v>
      </c>
      <c r="R10" s="73" t="s">
        <v>101</v>
      </c>
      <c r="S10" s="73">
        <v>493</v>
      </c>
      <c r="U10" s="44" t="s">
        <v>35</v>
      </c>
      <c r="V10" s="76"/>
      <c r="W10" s="76"/>
      <c r="X10" s="96"/>
      <c r="Y10" s="96"/>
      <c r="Z10" s="94"/>
      <c r="AA10" s="95"/>
      <c r="AB10" s="95"/>
      <c r="AC10" s="96"/>
      <c r="AD10" s="96"/>
      <c r="AE10" s="96"/>
      <c r="AF10" s="76"/>
      <c r="AG10" s="76"/>
    </row>
    <row r="11" spans="3:33" ht="17" thickBot="1">
      <c r="C11" s="89" t="s">
        <v>71</v>
      </c>
      <c r="D11" s="25" t="s">
        <v>26</v>
      </c>
      <c r="E11" s="1">
        <f>F33</f>
        <v>0.5</v>
      </c>
      <c r="F11" s="26">
        <f>E11*F20/10</f>
        <v>1.25</v>
      </c>
      <c r="G11" s="29">
        <f t="shared" si="0"/>
        <v>25</v>
      </c>
      <c r="H11" s="34"/>
      <c r="I11" s="27" t="str">
        <f t="shared" ref="I11:I12" si="1">C11</f>
        <v>rpoB F Primer MEP417</v>
      </c>
      <c r="K11" s="41"/>
      <c r="M11" s="61" t="s">
        <v>11</v>
      </c>
      <c r="N11" s="1">
        <v>35</v>
      </c>
      <c r="O11" s="62"/>
      <c r="Q11" s="74" t="s">
        <v>93</v>
      </c>
      <c r="R11" s="74" t="s">
        <v>102</v>
      </c>
      <c r="S11" s="74">
        <v>494</v>
      </c>
      <c r="U11" s="44" t="s">
        <v>36</v>
      </c>
      <c r="V11" s="76"/>
      <c r="W11" s="94"/>
      <c r="X11" s="94"/>
      <c r="Y11" s="94"/>
      <c r="Z11" s="96"/>
      <c r="AA11" s="96"/>
      <c r="AB11" s="96"/>
      <c r="AC11" s="96"/>
      <c r="AD11" s="96"/>
      <c r="AE11" s="96"/>
      <c r="AF11" s="76"/>
      <c r="AG11" s="76"/>
    </row>
    <row r="12" spans="3:33" ht="17" thickBot="1">
      <c r="C12" s="90" t="s">
        <v>72</v>
      </c>
      <c r="D12" s="25" t="s">
        <v>26</v>
      </c>
      <c r="E12" s="1">
        <v>0.5</v>
      </c>
      <c r="F12" s="26">
        <f>E12*F20/10</f>
        <v>1.25</v>
      </c>
      <c r="G12" s="29">
        <f>F12*$G$8</f>
        <v>25</v>
      </c>
      <c r="H12" s="34"/>
      <c r="I12" s="27" t="str">
        <f t="shared" si="1"/>
        <v>rpoB R Primer MEP418</v>
      </c>
      <c r="K12" s="41"/>
      <c r="L12" s="30"/>
      <c r="M12" s="57" t="s">
        <v>44</v>
      </c>
      <c r="N12" s="103" t="s">
        <v>74</v>
      </c>
      <c r="O12" s="104"/>
      <c r="U12" s="44" t="s">
        <v>37</v>
      </c>
      <c r="V12" s="76"/>
      <c r="W12" s="76"/>
      <c r="X12" s="122" t="s">
        <v>97</v>
      </c>
      <c r="Y12" s="123"/>
      <c r="Z12" s="124"/>
      <c r="AA12" s="95"/>
      <c r="AB12" s="95"/>
      <c r="AC12" s="125" t="s">
        <v>99</v>
      </c>
      <c r="AD12" s="126"/>
      <c r="AE12" s="127"/>
      <c r="AF12" s="76"/>
      <c r="AG12" s="76"/>
    </row>
    <row r="13" spans="3:33" ht="18" customHeight="1" thickBot="1">
      <c r="C13" s="90" t="s">
        <v>73</v>
      </c>
      <c r="D13" s="25" t="s">
        <v>26</v>
      </c>
      <c r="E13" s="25">
        <v>0.5</v>
      </c>
      <c r="F13" s="26">
        <f>E13*F20/10</f>
        <v>1.25</v>
      </c>
      <c r="G13" s="29">
        <f>F13*G8</f>
        <v>25</v>
      </c>
      <c r="H13" s="34"/>
      <c r="I13" s="27" t="str">
        <f>C13</f>
        <v>I491F F Primer MEP419</v>
      </c>
      <c r="K13" s="41"/>
      <c r="L13" s="30"/>
      <c r="U13" s="44" t="s">
        <v>38</v>
      </c>
      <c r="V13" s="76"/>
      <c r="W13" s="76"/>
      <c r="X13" s="96"/>
      <c r="Y13" s="76"/>
      <c r="Z13" s="76"/>
      <c r="AA13" s="96"/>
      <c r="AB13" s="96"/>
      <c r="AC13" s="76"/>
      <c r="AD13" s="76"/>
      <c r="AE13" s="76"/>
      <c r="AF13" s="76"/>
      <c r="AG13" s="76"/>
    </row>
    <row r="14" spans="3:33" ht="18" customHeight="1" thickBot="1">
      <c r="C14" s="2" t="s">
        <v>45</v>
      </c>
      <c r="D14" s="25" t="s">
        <v>27</v>
      </c>
      <c r="E14" s="25" t="s">
        <v>24</v>
      </c>
      <c r="F14" s="26">
        <f>F20/2</f>
        <v>12.5</v>
      </c>
      <c r="G14" s="29">
        <f>F14*$G$8</f>
        <v>250</v>
      </c>
      <c r="H14" s="34"/>
      <c r="I14" s="27" t="str">
        <f>C14</f>
        <v>SensiFAST Probe No-ROX Kit</v>
      </c>
      <c r="K14" s="41"/>
      <c r="L14" s="30"/>
      <c r="M14" s="105" t="s">
        <v>87</v>
      </c>
      <c r="N14" s="105"/>
      <c r="O14" s="105"/>
      <c r="U14" s="44" t="s">
        <v>39</v>
      </c>
      <c r="V14" s="76"/>
      <c r="W14" s="76"/>
      <c r="X14" s="128" t="s">
        <v>100</v>
      </c>
      <c r="Y14" s="129"/>
      <c r="Z14" s="130"/>
      <c r="AA14" s="76"/>
      <c r="AB14" s="76"/>
      <c r="AC14" s="131" t="s">
        <v>103</v>
      </c>
      <c r="AD14" s="132"/>
      <c r="AE14" s="133"/>
      <c r="AF14" s="76"/>
      <c r="AG14" s="76"/>
    </row>
    <row r="15" spans="3:33" ht="17" thickBot="1">
      <c r="C15" s="2" t="s">
        <v>78</v>
      </c>
      <c r="D15" s="25" t="s">
        <v>46</v>
      </c>
      <c r="E15" s="25" t="s">
        <v>24</v>
      </c>
      <c r="F15" s="26">
        <f>F20/10</f>
        <v>2.5</v>
      </c>
      <c r="G15" s="29">
        <f>F15*$G$8</f>
        <v>50</v>
      </c>
      <c r="H15" s="34"/>
      <c r="I15" s="27" t="str">
        <f>C15</f>
        <v xml:space="preserve">SYBR Green I </v>
      </c>
      <c r="K15" s="41"/>
      <c r="L15" s="30"/>
      <c r="M15" s="105"/>
      <c r="N15" s="105"/>
      <c r="O15" s="105"/>
      <c r="U15" s="44" t="s">
        <v>40</v>
      </c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</row>
    <row r="16" spans="3:33">
      <c r="C16" s="2"/>
      <c r="D16" s="25"/>
      <c r="E16" s="25"/>
      <c r="F16" s="26"/>
      <c r="G16" s="26"/>
      <c r="H16" s="34"/>
      <c r="I16" s="79"/>
      <c r="K16" s="41"/>
      <c r="L16" s="30"/>
      <c r="V16" s="43"/>
      <c r="W16" s="43"/>
      <c r="X16" s="118"/>
      <c r="Y16" s="118"/>
      <c r="Z16" s="118"/>
      <c r="AC16" s="118"/>
      <c r="AD16" s="118"/>
      <c r="AE16" s="118"/>
      <c r="AF16" s="43"/>
      <c r="AG16" s="43"/>
    </row>
    <row r="17" spans="3:33" ht="18" customHeight="1" thickBot="1">
      <c r="C17" s="8"/>
      <c r="D17" s="9"/>
      <c r="E17" s="9"/>
      <c r="F17" s="9"/>
      <c r="G17" s="10"/>
      <c r="H17" s="35"/>
      <c r="I17" s="37"/>
      <c r="M17" s="105" t="s">
        <v>88</v>
      </c>
      <c r="N17" s="105"/>
      <c r="O17" s="105"/>
      <c r="Q17" s="15" t="s">
        <v>104</v>
      </c>
      <c r="U17" s="24"/>
      <c r="V17" s="24"/>
      <c r="W17" s="24"/>
      <c r="X17" s="24"/>
      <c r="Y17" s="24"/>
      <c r="Z17" s="48"/>
      <c r="AA17" s="24"/>
      <c r="AB17" s="24"/>
      <c r="AC17" s="24"/>
      <c r="AD17" s="24"/>
      <c r="AE17" s="24"/>
      <c r="AF17" s="24"/>
      <c r="AG17" s="24"/>
    </row>
    <row r="18" spans="3:33" ht="20" customHeight="1" thickBot="1">
      <c r="C18" s="38" t="s">
        <v>81</v>
      </c>
      <c r="D18" s="22"/>
      <c r="E18" s="22"/>
      <c r="F18" s="22">
        <v>5</v>
      </c>
      <c r="G18" s="23" t="s">
        <v>5</v>
      </c>
      <c r="K18" s="71"/>
      <c r="M18" s="105"/>
      <c r="N18" s="105"/>
      <c r="O18" s="105"/>
      <c r="Q18">
        <v>1</v>
      </c>
      <c r="R18" t="s">
        <v>106</v>
      </c>
    </row>
    <row r="19" spans="3:33" ht="17" thickBot="1">
      <c r="C19" s="3"/>
      <c r="D19" s="4"/>
      <c r="E19" s="4"/>
      <c r="F19" s="4"/>
      <c r="G19" s="5"/>
      <c r="I19" s="49"/>
      <c r="K19" s="50"/>
      <c r="M19" s="108" t="s">
        <v>86</v>
      </c>
      <c r="N19" s="108"/>
      <c r="O19" s="108"/>
      <c r="Q19">
        <v>2</v>
      </c>
      <c r="R19" t="s">
        <v>105</v>
      </c>
    </row>
    <row r="20" spans="3:33">
      <c r="E20" s="19" t="s">
        <v>8</v>
      </c>
      <c r="F20" s="20">
        <v>25</v>
      </c>
      <c r="G20" s="21"/>
      <c r="K20" s="50"/>
      <c r="Q20">
        <v>3</v>
      </c>
      <c r="R20" t="s">
        <v>109</v>
      </c>
    </row>
    <row r="21" spans="3:33" ht="16" customHeight="1">
      <c r="E21" s="2" t="s">
        <v>7</v>
      </c>
      <c r="F21" s="1">
        <f>SUM(F10:F19)</f>
        <v>25</v>
      </c>
      <c r="G21" s="36">
        <f>SUM(G10:G16)</f>
        <v>400</v>
      </c>
      <c r="I21" s="42"/>
      <c r="J21" s="50"/>
      <c r="Q21">
        <v>4</v>
      </c>
      <c r="R21" t="s">
        <v>107</v>
      </c>
    </row>
    <row r="22" spans="3:33" ht="17" thickBot="1">
      <c r="C22" t="s">
        <v>31</v>
      </c>
      <c r="D22" t="s">
        <v>29</v>
      </c>
      <c r="E22" s="8" t="s">
        <v>6</v>
      </c>
      <c r="F22" s="9"/>
      <c r="G22" s="10">
        <f>SUM(F10:F16)</f>
        <v>20</v>
      </c>
      <c r="I22" s="42"/>
      <c r="J22" s="41"/>
      <c r="Q22">
        <v>5</v>
      </c>
      <c r="R22" s="97" t="s">
        <v>108</v>
      </c>
    </row>
    <row r="23" spans="3:33">
      <c r="C23" t="s">
        <v>43</v>
      </c>
      <c r="J23" s="52"/>
      <c r="R23" s="24"/>
      <c r="S23" s="24"/>
      <c r="T23" s="87"/>
    </row>
    <row r="24" spans="3:33">
      <c r="C24" t="s">
        <v>62</v>
      </c>
      <c r="D24" t="str">
        <f>C7</f>
        <v>LOT = # SFPN-323105A</v>
      </c>
      <c r="E24" s="80" t="s">
        <v>82</v>
      </c>
      <c r="J24" s="41"/>
    </row>
    <row r="25" spans="3:33">
      <c r="C25" s="24" t="s">
        <v>83</v>
      </c>
      <c r="R25" s="24"/>
      <c r="S25" s="24"/>
    </row>
    <row r="26" spans="3:33">
      <c r="C26" t="s">
        <v>84</v>
      </c>
      <c r="K26" s="15"/>
      <c r="R26" s="24"/>
      <c r="S26" s="24"/>
    </row>
    <row r="27" spans="3:33">
      <c r="C27" s="24" t="s">
        <v>112</v>
      </c>
      <c r="E27" s="42"/>
      <c r="F27" s="42"/>
      <c r="G27" s="42"/>
      <c r="H27" s="42"/>
      <c r="I27" s="42"/>
      <c r="R27" s="24"/>
      <c r="S27" s="24"/>
    </row>
    <row r="28" spans="3:33" ht="17" customHeight="1">
      <c r="D28" s="42"/>
      <c r="E28" s="42"/>
      <c r="F28" s="42"/>
      <c r="G28" s="42"/>
      <c r="H28" s="42"/>
      <c r="I28" s="42"/>
    </row>
    <row r="29" spans="3:33" ht="17" customHeight="1"/>
    <row r="30" spans="3:33" ht="17" customHeight="1"/>
    <row r="31" spans="3:33" ht="15" customHeight="1">
      <c r="L31" s="30"/>
      <c r="R31" s="24"/>
    </row>
    <row r="32" spans="3:33" ht="17">
      <c r="C32" s="15" t="s">
        <v>1</v>
      </c>
      <c r="D32" s="15" t="s">
        <v>17</v>
      </c>
      <c r="E32" s="15" t="s">
        <v>18</v>
      </c>
      <c r="F32" s="15" t="s">
        <v>20</v>
      </c>
      <c r="G32" s="15" t="s">
        <v>19</v>
      </c>
      <c r="H32" s="15"/>
      <c r="I32" s="17" t="s">
        <v>16</v>
      </c>
    </row>
    <row r="33" spans="3:12">
      <c r="C33" s="46" t="s">
        <v>75</v>
      </c>
      <c r="D33" s="1">
        <v>100</v>
      </c>
      <c r="E33" s="1">
        <v>10</v>
      </c>
      <c r="F33" s="1">
        <v>0.5</v>
      </c>
      <c r="G33" s="1">
        <f>F33*1000</f>
        <v>500</v>
      </c>
      <c r="H33" s="1"/>
      <c r="I33" s="1">
        <f>($F$20*F33)/E33</f>
        <v>1.25</v>
      </c>
      <c r="K33" s="39" t="s">
        <v>14</v>
      </c>
      <c r="L33" s="15" t="s">
        <v>15</v>
      </c>
    </row>
    <row r="34" spans="3:12">
      <c r="C34" s="46" t="s">
        <v>76</v>
      </c>
      <c r="D34" s="1">
        <v>100</v>
      </c>
      <c r="E34" s="1">
        <v>10</v>
      </c>
      <c r="F34" s="1">
        <v>0.5</v>
      </c>
      <c r="G34" s="1">
        <f t="shared" ref="G34" si="2">F34*1000</f>
        <v>500</v>
      </c>
      <c r="H34" s="1"/>
      <c r="I34" s="1">
        <f>($F$20*F34)/E34</f>
        <v>1.25</v>
      </c>
      <c r="K34" s="47"/>
      <c r="L34" s="16" t="s">
        <v>77</v>
      </c>
    </row>
    <row r="35" spans="3:12">
      <c r="K35" s="47"/>
      <c r="L35" s="16" t="s">
        <v>77</v>
      </c>
    </row>
    <row r="36" spans="3:12" ht="15" customHeight="1">
      <c r="C36" s="63" t="s">
        <v>47</v>
      </c>
      <c r="D36" s="63" t="s">
        <v>48</v>
      </c>
      <c r="E36" s="63" t="s">
        <v>49</v>
      </c>
      <c r="F36" s="63" t="s">
        <v>50</v>
      </c>
      <c r="G36" s="63" t="s">
        <v>51</v>
      </c>
      <c r="H36" s="63" t="s">
        <v>52</v>
      </c>
      <c r="I36" s="84" t="s">
        <v>53</v>
      </c>
    </row>
    <row r="37" spans="3:12" ht="35" customHeight="1">
      <c r="C37" s="64" t="s">
        <v>54</v>
      </c>
      <c r="D37" s="65" t="s">
        <v>55</v>
      </c>
      <c r="E37" s="66" t="s">
        <v>56</v>
      </c>
      <c r="F37" s="66" t="s">
        <v>56</v>
      </c>
      <c r="G37" s="67" t="s">
        <v>65</v>
      </c>
      <c r="H37" s="68">
        <v>195</v>
      </c>
      <c r="I37" s="98" t="s">
        <v>67</v>
      </c>
      <c r="J37" s="99"/>
      <c r="K37" s="99"/>
      <c r="L37" s="100"/>
    </row>
    <row r="38" spans="3:12" ht="35" customHeight="1">
      <c r="C38" s="64" t="s">
        <v>54</v>
      </c>
      <c r="D38" s="69" t="s">
        <v>57</v>
      </c>
      <c r="E38" s="69" t="s">
        <v>63</v>
      </c>
      <c r="F38" s="69" t="s">
        <v>64</v>
      </c>
      <c r="G38" s="67" t="s">
        <v>68</v>
      </c>
      <c r="H38" s="64">
        <v>195</v>
      </c>
      <c r="I38" s="98" t="s">
        <v>66</v>
      </c>
      <c r="J38" s="99"/>
      <c r="K38" s="99"/>
      <c r="L38" s="100"/>
    </row>
    <row r="39" spans="3:12" ht="33" customHeight="1">
      <c r="C39" t="s">
        <v>69</v>
      </c>
      <c r="J39" s="85"/>
      <c r="K39" s="85"/>
      <c r="L39" s="86"/>
    </row>
    <row r="40" spans="3:12">
      <c r="C40" t="s">
        <v>58</v>
      </c>
    </row>
    <row r="47" spans="3:12">
      <c r="D47" t="s">
        <v>70</v>
      </c>
    </row>
    <row r="49" spans="3:3" ht="16" customHeight="1">
      <c r="C49" s="81" t="s">
        <v>60</v>
      </c>
    </row>
    <row r="50" spans="3:3">
      <c r="C50" s="81" t="s">
        <v>61</v>
      </c>
    </row>
    <row r="56" spans="3:3" ht="16" customHeight="1"/>
    <row r="62" spans="3:3" ht="37" customHeight="1"/>
    <row r="68" spans="2:2">
      <c r="B68" s="18"/>
    </row>
    <row r="69" spans="2:2">
      <c r="B69" s="18"/>
    </row>
  </sheetData>
  <mergeCells count="20">
    <mergeCell ref="X16:Z16"/>
    <mergeCell ref="AC16:AE16"/>
    <mergeCell ref="X9:Z9"/>
    <mergeCell ref="X12:Z12"/>
    <mergeCell ref="AC12:AE12"/>
    <mergeCell ref="X14:Z14"/>
    <mergeCell ref="AC14:AE14"/>
    <mergeCell ref="I2:I8"/>
    <mergeCell ref="M19:O19"/>
    <mergeCell ref="M14:O15"/>
    <mergeCell ref="C6:D6"/>
    <mergeCell ref="E6:E7"/>
    <mergeCell ref="M6:M7"/>
    <mergeCell ref="C7:D7"/>
    <mergeCell ref="F7:G7"/>
    <mergeCell ref="I37:L37"/>
    <mergeCell ref="I38:L38"/>
    <mergeCell ref="H9:I9"/>
    <mergeCell ref="N12:O12"/>
    <mergeCell ref="M17:O18"/>
  </mergeCells>
  <pageMargins left="0.7" right="0.7" top="0.75" bottom="0.75" header="0.3" footer="0.3"/>
  <pageSetup scale="57" orientation="portrait" copies="2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25 uL Andre Paper Protocol </vt:lpstr>
      <vt:lpstr>'25 uL Andre Paper Protocol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2024-09-03T19:34:35Z</cp:lastPrinted>
  <dcterms:created xsi:type="dcterms:W3CDTF">2021-07-14T19:35:26Z</dcterms:created>
  <dcterms:modified xsi:type="dcterms:W3CDTF">2025-01-22T17:49:41Z</dcterms:modified>
</cp:coreProperties>
</file>