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QuantStudio/Expt 41 QuantStudio/"/>
    </mc:Choice>
  </mc:AlternateContent>
  <xr:revisionPtr revIDLastSave="0" documentId="13_ncr:1_{878EAF5B-AE18-FA45-AD98-15265E6C888D}" xr6:coauthVersionLast="47" xr6:coauthVersionMax="47" xr10:uidLastSave="{00000000-0000-0000-0000-000000000000}"/>
  <bookViews>
    <workbookView xWindow="3440" yWindow="2280" windowWidth="40920" windowHeight="17960" xr2:uid="{00000000-000D-0000-FFFF-FFFF00000000}"/>
  </bookViews>
  <sheets>
    <sheet name="SensiFAST orig" sheetId="22" r:id="rId1"/>
  </sheets>
  <definedNames>
    <definedName name="_xlnm.Print_Area" localSheetId="0">'SensiFAST orig'!$M$5:$AH$25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2" l="1"/>
  <c r="F17" i="22" s="1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0" i="22" s="1"/>
  <c r="G21" i="22"/>
</calcChain>
</file>

<file path=xl/sharedStrings.xml><?xml version="1.0" encoding="utf-8"?>
<sst xmlns="http://schemas.openxmlformats.org/spreadsheetml/2006/main" count="237" uniqueCount="176">
  <si>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</si>
  <si>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</si>
  <si>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</si>
  <si>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</si>
  <si>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</si>
  <si>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</si>
  <si>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</si>
  <si>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</si>
  <si>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</si>
  <si>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</si>
  <si>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</si>
  <si>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</si>
  <si>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</si>
  <si>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</si>
  <si>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</si>
  <si>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</si>
  <si>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</si>
  <si>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</si>
  <si>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</si>
  <si>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</si>
  <si>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</si>
  <si>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</si>
  <si>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</si>
  <si>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</si>
  <si>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</si>
  <si>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</si>
  <si>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</si>
  <si>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</si>
  <si>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</si>
  <si>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</si>
  <si>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</si>
  <si>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</si>
  <si>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</si>
  <si>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</si>
  <si>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</si>
  <si>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</si>
  <si>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</si>
  <si>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</si>
  <si>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</si>
  <si>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</si>
  <si>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</si>
  <si>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</si>
  <si>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</si>
  <si>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</si>
  <si>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95C to 50C</t>
  </si>
  <si>
    <t>Anneal / Hybridiization of L-DNA *aquire*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</si>
  <si>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</si>
  <si>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</si>
  <si>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</si>
  <si>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</si>
  <si>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</si>
  <si>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</si>
  <si>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</si>
  <si>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</si>
  <si>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</si>
  <si>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</si>
  <si>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</si>
  <si>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</si>
  <si>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</si>
  <si>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</si>
  <si>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</si>
  <si>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</si>
  <si>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</si>
  <si>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</si>
  <si>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</si>
  <si>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</si>
  <si>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</si>
  <si>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</si>
  <si>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</si>
  <si>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</si>
  <si>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</si>
  <si>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</si>
  <si>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</si>
  <si>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</si>
  <si>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</si>
  <si>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</si>
  <si>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</si>
  <si>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</si>
  <si>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</si>
  <si>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</si>
  <si>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</si>
  <si>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</si>
  <si>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</si>
  <si>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</si>
  <si>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</si>
  <si>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</si>
  <si>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</si>
  <si>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</si>
  <si>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</si>
  <si>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</si>
  <si>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</si>
  <si>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SYBR Green I nucleic acid gel stain (Signa S9430_0.5ML) 10,000X in DMSO - LOT #SLBD8080V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</si>
  <si>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</si>
  <si>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</si>
  <si>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</si>
  <si>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</si>
  <si>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</si>
  <si>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</si>
  <si>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Melt: 1.6C/s  to 95C 2m, 0.1C/s  to 50C 15s, 1.6C/s to 65C 1m, 0.025C/s acq continuous to 90C 15s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</si>
  <si>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</si>
  <si>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</si>
  <si>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</si>
  <si>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</si>
  <si>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</si>
  <si>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</si>
  <si>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</si>
  <si>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</si>
  <si>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</si>
  <si>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</si>
  <si>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</si>
  <si>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</si>
  <si>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Custom melt // targets: no passive reference, optical filters x1 (excitation 470+/-15nm), m1 (emission 520+/-15nm), m4 (emission 623+/-14nm), reporters: SYBR-none with ROX-none</t>
  </si>
  <si>
    <t>PCR: 1.6C/s to 95C 2m, 1.6C/s to 95C 5s, 1.6C/s to 57C, 20s acq (40X PCR 95/57)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</si>
  <si>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</si>
  <si>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</si>
  <si>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o 9/4/24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</si>
  <si>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</si>
  <si>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</si>
  <si>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</si>
  <si>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</si>
  <si>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</si>
  <si>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</si>
  <si>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</si>
  <si>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</si>
  <si>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</si>
  <si>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</si>
  <si>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</si>
  <si>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</si>
  <si>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</si>
  <si>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</si>
  <si>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</si>
  <si>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</si>
  <si>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</si>
  <si>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</si>
  <si>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</si>
  <si>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</si>
  <si>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Add 2uL water to NTC wells</t>
  </si>
  <si>
    <t>Pipet 18uL for 3x NTC wells (306uL = 17rxns left)</t>
  </si>
  <si>
    <t>Add 8uL target to each MM tube (4rxns @2uL/rxn)</t>
  </si>
  <si>
    <t>Pipet 20uL of MM per well</t>
  </si>
  <si>
    <t>Divide MM into 4 new tubes of 72uL (4rxns worth of 18uL each rxn - 18uL spare in mega MM)</t>
  </si>
  <si>
    <t>c/uL probe (below)</t>
  </si>
  <si>
    <t>Add 0.5uL probe (7.525E12c/uL) per rxn</t>
  </si>
  <si>
    <t>9/10/24 L-DNA dilutions of 4E12c/uL from 100uM stocks</t>
  </si>
  <si>
    <t>Triplicate I491 L assay in middle rotorgene AND Quant - 1Cstep5Shold - with SYBR, LDNA at 4E11c/strand/rxn and 0.5X probe (3.7625E12c/uL)</t>
  </si>
  <si>
    <t xml:space="preserve">Goal: 4th Repeat of  successful run I491F assay in triplicate on Quant Studio and Rotorgene! </t>
  </si>
  <si>
    <t>PCR instrument = Quant AND middle rotorgene</t>
  </si>
  <si>
    <t>11/18/24 prep 10X SYBR via 1uL 10,000X into TE</t>
  </si>
  <si>
    <t>10/16/24 prep 1uM REV MEP353, 10/15 prep 10uM FWD MEP352</t>
  </si>
  <si>
    <t>10/14/24 prep Blocked WT rpoB Melt Probe MEP477 around I491 in -80 box rpoB-I491F Melt Probe as 7.525E12c/uL in water</t>
  </si>
  <si>
    <t>11/18 prep I491 WT LDNA TXR 5' FWD and unlabeled REV as 100uM in 1X TE, single strand as 4E12c/uL in water</t>
  </si>
  <si>
    <t xml:space="preserve">11/18/24 prep I491 WT LDNA TXR 5' FWD and unlabeled REV as 1-1 ratio with 2E11 c/uL per strand in water </t>
  </si>
  <si>
    <t>10/14/24 prep ds I491 geneblocks WT (MEP491-2), 8/19 prep I491N (MEP493), 9/11 prep I491M (MEP494) - 327bp for overlap with Andre assay - 9/2/24 prep I491F (MEP492-2)</t>
  </si>
  <si>
    <t>exp 41</t>
  </si>
  <si>
    <r>
      <t xml:space="preserve">Build off Expt E295 cycling </t>
    </r>
    <r>
      <rPr>
        <b/>
        <sz val="12"/>
        <color theme="1"/>
        <rFont val="Calibri"/>
        <family val="2"/>
        <scheme val="minor"/>
      </rPr>
      <t>Quant</t>
    </r>
    <r>
      <rPr>
        <sz val="12"/>
        <color theme="1"/>
        <rFont val="Calibri"/>
        <family val="2"/>
        <scheme val="minor"/>
      </rPr>
      <t xml:space="preserve"> -</t>
    </r>
    <r>
      <rPr>
        <sz val="12"/>
        <color theme="5"/>
        <rFont val="Calibri (Body)"/>
      </rPr>
      <t xml:space="preserve"> iFRET</t>
    </r>
  </si>
  <si>
    <r>
      <t>Build off Rotorgene E311 Template 1C step, 5s hold -</t>
    </r>
    <r>
      <rPr>
        <sz val="12"/>
        <color theme="5"/>
        <rFont val="Calibri (Body)"/>
      </rPr>
      <t xml:space="preserve"> iFRET</t>
    </r>
  </si>
  <si>
    <t>Rotorgene</t>
  </si>
  <si>
    <t>PCR + post-melt: close mimic of QuantStudio5 0.025C/s on continuous melt per literature support</t>
  </si>
  <si>
    <t>Rotate for drifting</t>
  </si>
  <si>
    <t>Rotor Slots</t>
  </si>
  <si>
    <t>-</t>
  </si>
  <si>
    <t>1,6,11</t>
  </si>
  <si>
    <t>2,7,12</t>
  </si>
  <si>
    <t>3,8,13</t>
  </si>
  <si>
    <t>Anneal / Hybridiization of L-DNA aquire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</si>
  <si>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</si>
  <si>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</si>
  <si>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</si>
  <si>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Pipet 18uL MM into 15 PCR tubes</t>
  </si>
  <si>
    <t>Add 2uL water to the 3 NTC tubes</t>
  </si>
  <si>
    <t>Hold: 95C for 2min</t>
  </si>
  <si>
    <t>Add 2uL 10^6 target to each set of 3 sample tubes</t>
  </si>
  <si>
    <t>Cycling: 40 cycles: 95C for 5sec, 57C for 20 sec (acquire on 3 green channels)</t>
  </si>
  <si>
    <t>Hybridization: 95C to 50C, fall by 0.1C per step, wait 90sec (can't be modified) pre-melt conditioning on 1st step, wait 1sec after each step afterwards</t>
  </si>
  <si>
    <t>Melt 2: 65C to 95C, rise by 1C (can't do 0.025) per step, wait 90sec (can't be modified) pre-melt conditioning on 1st step, wait 5sec after each step afterwards (acquire on all 6 channels)</t>
  </si>
  <si>
    <t>Add proben using MEP477 @7.525E12c/uL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</si>
</sst>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  <xf numFmtId="0" fontId="24" fillId="3" borderId="3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50" zoomScaleNormal="160" workbookViewId="0">
      <selection activeCell="AC39" sqref="AC39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8" t="s">
        <v>145</v>
      </c>
      <c r="I2" s="148"/>
    </row>
    <row r="3" spans="3:63" ht="17" customHeight="1" thickBot="1">
      <c r="C3" s="8"/>
      <c r="D3" s="26" t="s">
        <v>153</v>
      </c>
      <c r="H3" s="148"/>
      <c r="I3" s="148"/>
    </row>
    <row r="4" spans="3:63" ht="17" customHeight="1" thickBot="1">
      <c r="C4" s="8" t="s">
        <v>0</v>
      </c>
      <c r="D4" s="3">
        <v>45614</v>
      </c>
      <c r="E4" s="126" t="s">
        <v>144</v>
      </c>
      <c r="H4" s="148"/>
      <c r="I4" s="148"/>
    </row>
    <row r="5" spans="3:63" ht="17" customHeight="1" thickBot="1">
      <c r="E5" s="126"/>
      <c r="F5" s="8" t="s">
        <v>2</v>
      </c>
      <c r="G5" s="4">
        <v>30</v>
      </c>
      <c r="H5" s="148"/>
      <c r="I5" s="148"/>
      <c r="K5" s="48"/>
      <c r="M5" t="s">
        <v>154</v>
      </c>
    </row>
    <row r="6" spans="3:63" ht="17" customHeight="1" thickBot="1">
      <c r="C6" s="140" t="s">
        <v>43</v>
      </c>
      <c r="D6" s="141"/>
      <c r="E6" s="126"/>
      <c r="H6" s="148"/>
      <c r="I6" s="148"/>
      <c r="K6" s="76"/>
      <c r="M6" s="128" t="s">
        <v>58</v>
      </c>
      <c r="AU6" s="12" t="s">
        <v>71</v>
      </c>
      <c r="BE6" s="12"/>
    </row>
    <row r="7" spans="3:63" ht="17" customHeight="1" thickBot="1">
      <c r="C7" s="142" t="s">
        <v>60</v>
      </c>
      <c r="D7" s="143"/>
      <c r="E7" s="126"/>
      <c r="F7" s="144" t="s">
        <v>3</v>
      </c>
      <c r="G7" s="145"/>
      <c r="H7" s="148"/>
      <c r="I7" s="148"/>
      <c r="K7" s="76"/>
      <c r="L7" s="27"/>
      <c r="M7" s="129"/>
      <c r="N7" s="50" t="s">
        <v>9</v>
      </c>
      <c r="O7" s="50" t="s">
        <v>10</v>
      </c>
      <c r="Q7" t="s">
        <v>25</v>
      </c>
      <c r="U7" s="102"/>
      <c r="V7" s="103"/>
      <c r="W7" s="103"/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27"/>
      <c r="F8" s="5">
        <v>1</v>
      </c>
      <c r="G8" s="11">
        <v>35</v>
      </c>
      <c r="H8" s="149"/>
      <c r="I8" s="149"/>
      <c r="K8" s="35"/>
      <c r="M8" s="51" t="s">
        <v>42</v>
      </c>
      <c r="N8" s="52">
        <v>95</v>
      </c>
      <c r="O8" s="53">
        <v>8.3333333333333329E-2</v>
      </c>
      <c r="Q8" s="101" t="s">
        <v>33</v>
      </c>
      <c r="R8" s="101" t="s">
        <v>119</v>
      </c>
      <c r="S8" s="101" t="s">
        <v>120</v>
      </c>
      <c r="U8" s="40"/>
      <c r="V8" s="74">
        <v>1</v>
      </c>
      <c r="W8" s="74">
        <v>2</v>
      </c>
      <c r="X8" s="74">
        <v>3</v>
      </c>
      <c r="Y8" s="74">
        <v>4</v>
      </c>
      <c r="Z8" s="74">
        <v>5</v>
      </c>
      <c r="AA8" s="74">
        <v>6</v>
      </c>
      <c r="AB8" s="74">
        <v>7</v>
      </c>
      <c r="AC8" s="40">
        <v>8</v>
      </c>
      <c r="AD8" s="40">
        <v>9</v>
      </c>
      <c r="AE8" s="40">
        <v>10</v>
      </c>
      <c r="AF8" s="40">
        <v>11</v>
      </c>
      <c r="AG8" s="40">
        <v>12</v>
      </c>
      <c r="AU8" t="s">
        <v>72</v>
      </c>
      <c r="BD8" s="12" t="s">
        <v>143</v>
      </c>
    </row>
    <row r="9" spans="3:63" ht="18" customHeight="1" thickBo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46" t="s">
        <v>23</v>
      </c>
      <c r="I9" s="147"/>
      <c r="K9" s="35"/>
      <c r="M9" s="56" t="s">
        <v>30</v>
      </c>
      <c r="N9" s="1">
        <v>95</v>
      </c>
      <c r="O9" s="57">
        <v>3.472222222222222E-3</v>
      </c>
      <c r="Q9" s="70" t="s">
        <v>121</v>
      </c>
      <c r="R9" s="70" t="s">
        <v>122</v>
      </c>
      <c r="S9" s="70" t="s">
        <v>123</v>
      </c>
      <c r="U9" s="80" t="s">
        <v>34</v>
      </c>
      <c r="V9" s="77"/>
      <c r="W9" s="82"/>
      <c r="X9" s="82"/>
      <c r="Y9" s="82"/>
      <c r="Z9" s="82"/>
      <c r="AA9" s="82"/>
      <c r="AB9" s="82"/>
      <c r="AC9" s="75"/>
      <c r="AD9" s="75"/>
      <c r="AE9" s="75"/>
      <c r="AF9" s="75"/>
      <c r="AG9" s="75"/>
      <c r="AU9" t="s">
        <v>73</v>
      </c>
    </row>
    <row r="10" spans="3:63" ht="18" customHeight="1" thickBot="1">
      <c r="C10" s="2" t="s">
        <v>4</v>
      </c>
      <c r="D10" s="1"/>
      <c r="E10" s="1"/>
      <c r="F10" s="21">
        <f>F19-SUM(F11:F18)</f>
        <v>2.5</v>
      </c>
      <c r="G10" s="24">
        <f>F10*$G$8</f>
        <v>87.5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68" t="s">
        <v>124</v>
      </c>
      <c r="R10" s="68" t="s">
        <v>125</v>
      </c>
      <c r="S10" s="68" t="s">
        <v>126</v>
      </c>
      <c r="U10" s="39" t="s">
        <v>35</v>
      </c>
      <c r="V10" s="75"/>
      <c r="W10" s="82"/>
      <c r="X10" s="134" t="s">
        <v>28</v>
      </c>
      <c r="Y10" s="135"/>
      <c r="Z10" s="136"/>
      <c r="AA10" s="105"/>
      <c r="AB10" s="105"/>
      <c r="AC10" s="75"/>
      <c r="AD10" s="75"/>
      <c r="AE10" s="75"/>
      <c r="AF10" s="75"/>
      <c r="AG10" s="75"/>
      <c r="BE10" s="37"/>
      <c r="BF10" s="37"/>
      <c r="BG10" s="19"/>
    </row>
    <row r="11" spans="3:63" ht="17" customHeight="1" thickBot="1">
      <c r="C11" s="2" t="s">
        <v>63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17.5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71" t="s">
        <v>127</v>
      </c>
      <c r="R11" s="71" t="s">
        <v>128</v>
      </c>
      <c r="S11" s="71">
        <v>493</v>
      </c>
      <c r="U11" s="39" t="s">
        <v>36</v>
      </c>
      <c r="V11" s="75"/>
      <c r="W11" s="75"/>
      <c r="X11" s="106"/>
      <c r="Y11" s="106"/>
      <c r="Z11" s="82"/>
      <c r="AA11" s="105"/>
      <c r="AB11" s="105"/>
      <c r="AC11" s="106"/>
      <c r="AD11" s="106"/>
      <c r="AE11" s="106"/>
      <c r="AF11" s="75"/>
      <c r="AG11" s="75"/>
      <c r="AU11" s="37" t="s">
        <v>74</v>
      </c>
      <c r="BE11" s="119"/>
      <c r="BF11" s="119"/>
      <c r="BG11" s="120"/>
      <c r="BH11" s="120"/>
      <c r="BI11" s="19"/>
      <c r="BJ11" s="19"/>
      <c r="BK11" s="19"/>
    </row>
    <row r="12" spans="3:63" ht="18" customHeight="1" thickBot="1">
      <c r="C12" s="2" t="s">
        <v>64</v>
      </c>
      <c r="D12" s="45" t="s">
        <v>69</v>
      </c>
      <c r="E12" s="46">
        <f>F45</f>
        <v>2.5000000000000001E-2</v>
      </c>
      <c r="F12" s="21">
        <f>F19*F45/E45</f>
        <v>0.5</v>
      </c>
      <c r="G12" s="24">
        <f t="shared" si="0"/>
        <v>17.5</v>
      </c>
      <c r="H12" s="28"/>
      <c r="I12" s="22" t="str">
        <f t="shared" si="1"/>
        <v>rpoB R Primer (MEP353)</v>
      </c>
      <c r="K12" s="35"/>
      <c r="L12" s="25"/>
      <c r="M12" s="54" t="s">
        <v>45</v>
      </c>
      <c r="N12" s="130" t="s">
        <v>44</v>
      </c>
      <c r="O12" s="131"/>
      <c r="Q12" s="73" t="s">
        <v>129</v>
      </c>
      <c r="R12" s="73" t="s">
        <v>130</v>
      </c>
      <c r="S12" s="73">
        <v>494</v>
      </c>
      <c r="U12" s="39" t="s">
        <v>37</v>
      </c>
      <c r="V12" s="75"/>
      <c r="W12" s="82"/>
      <c r="X12" s="82"/>
      <c r="Y12" s="82"/>
      <c r="Z12" s="106"/>
      <c r="AA12" s="106"/>
      <c r="AB12" s="106"/>
      <c r="AC12" s="106"/>
      <c r="AD12" s="106"/>
      <c r="AE12" s="106"/>
      <c r="AF12" s="75"/>
      <c r="AG12" s="75"/>
      <c r="AU12" s="38" t="s">
        <v>75</v>
      </c>
      <c r="BH12" s="19"/>
      <c r="BI12" s="19"/>
      <c r="BJ12" s="19"/>
      <c r="BK12" s="19"/>
    </row>
    <row r="13" spans="3:63" ht="17" customHeight="1" thickBot="1">
      <c r="C13" s="2" t="s">
        <v>47</v>
      </c>
      <c r="D13" s="20" t="s">
        <v>27</v>
      </c>
      <c r="E13" s="20" t="s">
        <v>24</v>
      </c>
      <c r="F13" s="21">
        <f>F19/2</f>
        <v>10</v>
      </c>
      <c r="G13" s="24">
        <f>F13*$G$8</f>
        <v>350</v>
      </c>
      <c r="H13" s="28"/>
      <c r="I13" s="22" t="str">
        <f>C13</f>
        <v>SensiFAST Probe No-ROX Kit</v>
      </c>
      <c r="K13" s="35"/>
      <c r="L13" s="25"/>
      <c r="M13" s="55" t="s">
        <v>46</v>
      </c>
      <c r="N13" s="132" t="s">
        <v>97</v>
      </c>
      <c r="O13" s="133"/>
      <c r="U13" s="39" t="s">
        <v>38</v>
      </c>
      <c r="V13" s="75"/>
      <c r="W13" s="75"/>
      <c r="X13" s="137" t="s">
        <v>131</v>
      </c>
      <c r="Y13" s="138"/>
      <c r="Z13" s="139"/>
      <c r="AA13" s="105"/>
      <c r="AB13" s="105"/>
      <c r="AC13" s="123" t="s">
        <v>132</v>
      </c>
      <c r="AD13" s="124"/>
      <c r="AE13" s="125"/>
      <c r="AF13" s="75"/>
      <c r="AG13" s="75"/>
      <c r="AU13" s="1" t="s">
        <v>76</v>
      </c>
      <c r="AV13" s="1" t="s">
        <v>77</v>
      </c>
      <c r="AW13" s="1" t="s">
        <v>78</v>
      </c>
      <c r="AX13" s="1" t="s">
        <v>79</v>
      </c>
      <c r="AZ13" s="1" t="s">
        <v>80</v>
      </c>
      <c r="BA13" s="1" t="s">
        <v>81</v>
      </c>
      <c r="BB13" s="1" t="s">
        <v>82</v>
      </c>
      <c r="BD13" s="34" t="s">
        <v>76</v>
      </c>
      <c r="BE13" s="42" t="s">
        <v>77</v>
      </c>
      <c r="BF13" s="42" t="s">
        <v>78</v>
      </c>
      <c r="BG13" s="42" t="s">
        <v>79</v>
      </c>
      <c r="BH13" s="19"/>
      <c r="BI13" s="34" t="s">
        <v>80</v>
      </c>
      <c r="BJ13" s="42" t="s">
        <v>81</v>
      </c>
      <c r="BK13" s="42" t="s">
        <v>82</v>
      </c>
    </row>
    <row r="14" spans="3:63" ht="18" customHeight="1" thickBot="1">
      <c r="C14" s="99" t="s">
        <v>100</v>
      </c>
      <c r="D14" s="20" t="s">
        <v>48</v>
      </c>
      <c r="E14" s="20" t="s">
        <v>24</v>
      </c>
      <c r="F14" s="1">
        <f>F19/10</f>
        <v>2</v>
      </c>
      <c r="G14" s="93">
        <f>F14*$G$8</f>
        <v>70</v>
      </c>
      <c r="H14" s="78"/>
      <c r="I14" s="22" t="str">
        <f>C14</f>
        <v>SYBR Green I</v>
      </c>
      <c r="K14" s="35"/>
      <c r="L14" s="25"/>
      <c r="M14" s="156" t="s">
        <v>111</v>
      </c>
      <c r="N14" s="156"/>
      <c r="O14" s="156"/>
      <c r="Q14" s="12" t="s">
        <v>95</v>
      </c>
      <c r="U14" s="39" t="s">
        <v>39</v>
      </c>
      <c r="V14" s="75"/>
      <c r="W14" s="75"/>
      <c r="X14" s="106"/>
      <c r="Y14" s="75"/>
      <c r="Z14" s="75"/>
      <c r="AA14" s="106"/>
      <c r="AB14" s="106"/>
      <c r="AC14" s="75"/>
      <c r="AD14" s="75"/>
      <c r="AE14" s="75"/>
      <c r="AF14" s="75"/>
      <c r="AG14" s="75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 thickBot="1">
      <c r="C15" s="94" t="s">
        <v>116</v>
      </c>
      <c r="D15" s="86" t="s">
        <v>117</v>
      </c>
      <c r="E15" s="32" t="s">
        <v>118</v>
      </c>
      <c r="F15" s="32">
        <v>2</v>
      </c>
      <c r="G15" s="93">
        <f>F15*$G$8</f>
        <v>70</v>
      </c>
      <c r="H15" s="78"/>
      <c r="I15" s="89" t="str">
        <f>C15</f>
        <v>LDNA = 1:1 mix with 2E11c/uL</v>
      </c>
      <c r="M15" s="157"/>
      <c r="N15" s="157"/>
      <c r="O15" s="157"/>
      <c r="Q15" t="s">
        <v>142</v>
      </c>
      <c r="U15" s="39" t="s">
        <v>40</v>
      </c>
      <c r="V15" s="75"/>
      <c r="W15" s="75"/>
      <c r="X15" s="150" t="s">
        <v>133</v>
      </c>
      <c r="Y15" s="151"/>
      <c r="Z15" s="152"/>
      <c r="AA15" s="75"/>
      <c r="AB15" s="75"/>
      <c r="AC15" s="153" t="s">
        <v>134</v>
      </c>
      <c r="AD15" s="154"/>
      <c r="AE15" s="155"/>
      <c r="AF15" s="75"/>
      <c r="AG15" s="75"/>
      <c r="AV15" s="84"/>
      <c r="AX15" s="84"/>
      <c r="AZ15" s="85"/>
      <c r="BA15" s="84"/>
      <c r="BB15" s="84" t="s">
        <v>83</v>
      </c>
      <c r="BD15" s="19"/>
      <c r="BE15" s="117"/>
      <c r="BF15" s="19"/>
      <c r="BG15" s="117"/>
      <c r="BH15" s="19"/>
      <c r="BI15" s="118"/>
      <c r="BJ15" s="117"/>
      <c r="BK15" s="117" t="s">
        <v>83</v>
      </c>
    </row>
    <row r="16" spans="3:63" ht="20" customHeight="1" thickBot="1">
      <c r="C16" s="90"/>
      <c r="D16" s="108" t="s">
        <v>141</v>
      </c>
      <c r="E16" s="108" t="s">
        <v>141</v>
      </c>
      <c r="F16" s="91"/>
      <c r="G16" s="92"/>
      <c r="H16" s="29"/>
      <c r="I16" s="31"/>
      <c r="K16" s="69"/>
      <c r="M16" s="157"/>
      <c r="N16" s="157"/>
      <c r="O16" s="157"/>
      <c r="Q16" t="s">
        <v>70</v>
      </c>
      <c r="U16" s="39" t="s">
        <v>41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U16" s="37" t="s">
        <v>84</v>
      </c>
    </row>
    <row r="17" spans="3:54" ht="17" thickBot="1">
      <c r="C17" s="81" t="s">
        <v>68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17.5</v>
      </c>
      <c r="H17" s="81" t="s">
        <v>66</v>
      </c>
      <c r="K17" s="47"/>
      <c r="M17" s="128" t="s">
        <v>112</v>
      </c>
      <c r="N17" s="128"/>
      <c r="O17" s="128"/>
      <c r="AU17" s="38" t="s">
        <v>85</v>
      </c>
    </row>
    <row r="18" spans="3:54" ht="17" customHeight="1" thickBot="1">
      <c r="C18" s="95" t="s">
        <v>99</v>
      </c>
      <c r="D18" s="87" t="s">
        <v>65</v>
      </c>
      <c r="E18" s="88"/>
      <c r="F18" s="96">
        <v>2</v>
      </c>
      <c r="G18" s="97" t="s">
        <v>5</v>
      </c>
      <c r="H18" s="98" t="s">
        <v>33</v>
      </c>
      <c r="I18" s="44"/>
      <c r="K18" s="47"/>
      <c r="M18" s="128"/>
      <c r="N18" s="128"/>
      <c r="O18" s="128"/>
      <c r="Q18" s="107" t="s">
        <v>135</v>
      </c>
      <c r="AU18" s="1" t="s">
        <v>76</v>
      </c>
      <c r="AV18" s="1" t="s">
        <v>77</v>
      </c>
      <c r="AW18" s="1" t="s">
        <v>78</v>
      </c>
      <c r="AX18" s="1" t="s">
        <v>79</v>
      </c>
      <c r="AZ18" s="1" t="s">
        <v>80</v>
      </c>
      <c r="BA18" s="1" t="s">
        <v>81</v>
      </c>
      <c r="BB18" s="1" t="s">
        <v>82</v>
      </c>
    </row>
    <row r="19" spans="3:54">
      <c r="E19" s="16" t="s">
        <v>8</v>
      </c>
      <c r="F19" s="17">
        <v>20</v>
      </c>
      <c r="G19" s="18"/>
      <c r="J19" s="47"/>
      <c r="M19" s="128" t="s">
        <v>98</v>
      </c>
      <c r="N19" s="128"/>
      <c r="O19" s="128"/>
      <c r="Q19">
        <v>1</v>
      </c>
      <c r="R19" s="19" t="s">
        <v>175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612.5</v>
      </c>
      <c r="J20" s="35"/>
      <c r="M20" s="128"/>
      <c r="N20" s="128"/>
      <c r="O20" s="128"/>
      <c r="Q20">
        <v>2</v>
      </c>
      <c r="R20" t="s">
        <v>137</v>
      </c>
      <c r="BB20" s="84" t="s">
        <v>86</v>
      </c>
    </row>
    <row r="21" spans="3:54" ht="17" thickBot="1">
      <c r="C21" t="s">
        <v>32</v>
      </c>
      <c r="E21" s="5" t="s">
        <v>6</v>
      </c>
      <c r="F21" s="6"/>
      <c r="G21" s="7">
        <f>SUM(F10:F15)</f>
        <v>17.5</v>
      </c>
      <c r="J21" s="49"/>
      <c r="Q21">
        <v>3</v>
      </c>
      <c r="R21" t="s">
        <v>136</v>
      </c>
      <c r="AU21" s="37" t="s">
        <v>87</v>
      </c>
    </row>
    <row r="22" spans="3:54">
      <c r="C22" t="s">
        <v>146</v>
      </c>
      <c r="J22" s="35"/>
      <c r="Q22">
        <v>4</v>
      </c>
      <c r="R22" t="s">
        <v>140</v>
      </c>
      <c r="AU22" s="38" t="s">
        <v>88</v>
      </c>
    </row>
    <row r="23" spans="3:54">
      <c r="C23" t="s">
        <v>61</v>
      </c>
      <c r="D23" t="s">
        <v>90</v>
      </c>
      <c r="E23" t="s">
        <v>115</v>
      </c>
      <c r="Q23">
        <v>5</v>
      </c>
      <c r="R23" t="s">
        <v>138</v>
      </c>
      <c r="AU23" s="1" t="s">
        <v>76</v>
      </c>
      <c r="AV23" s="1" t="s">
        <v>77</v>
      </c>
      <c r="AW23" s="1" t="s">
        <v>78</v>
      </c>
      <c r="AX23" s="1" t="s">
        <v>79</v>
      </c>
      <c r="AZ23" s="1" t="s">
        <v>80</v>
      </c>
      <c r="BA23" s="1" t="s">
        <v>81</v>
      </c>
      <c r="BB23" s="1" t="s">
        <v>82</v>
      </c>
    </row>
    <row r="24" spans="3:54">
      <c r="C24" t="s">
        <v>67</v>
      </c>
      <c r="K24" s="12"/>
      <c r="Q24">
        <v>6</v>
      </c>
      <c r="R24" s="100" t="s">
        <v>139</v>
      </c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91</v>
      </c>
      <c r="E25" t="s">
        <v>147</v>
      </c>
      <c r="BB25" s="84" t="s">
        <v>89</v>
      </c>
    </row>
    <row r="26" spans="3:54" ht="17" customHeight="1">
      <c r="C26" s="19" t="s">
        <v>148</v>
      </c>
      <c r="E26" s="19"/>
      <c r="G26" s="36"/>
      <c r="H26" s="36"/>
    </row>
    <row r="27" spans="3:54" ht="17" customHeight="1">
      <c r="C27" s="19" t="s">
        <v>149</v>
      </c>
      <c r="F27" s="36"/>
      <c r="G27" s="36"/>
      <c r="H27" s="36"/>
      <c r="M27" t="s">
        <v>155</v>
      </c>
      <c r="O27" s="12" t="s">
        <v>156</v>
      </c>
    </row>
    <row r="28" spans="3:54" ht="17" customHeight="1">
      <c r="C28" s="19" t="s">
        <v>152</v>
      </c>
      <c r="M28" s="128" t="s">
        <v>157</v>
      </c>
      <c r="AU28" s="12" t="s">
        <v>102</v>
      </c>
    </row>
    <row r="29" spans="3:54" ht="15" customHeight="1" thickBot="1">
      <c r="C29" s="19" t="s">
        <v>150</v>
      </c>
      <c r="L29" s="25"/>
      <c r="M29" s="129"/>
      <c r="N29" s="50" t="s">
        <v>9</v>
      </c>
      <c r="O29" s="50" t="s">
        <v>10</v>
      </c>
      <c r="Q29" t="s">
        <v>25</v>
      </c>
      <c r="T29" s="121" t="s">
        <v>158</v>
      </c>
      <c r="U29" s="102"/>
      <c r="V29" s="103"/>
      <c r="W29" s="12" t="s">
        <v>95</v>
      </c>
      <c r="X29" s="103"/>
      <c r="Y29" s="104"/>
      <c r="Z29" s="104"/>
      <c r="AA29" s="104"/>
      <c r="AB29" s="104"/>
      <c r="AC29" s="104"/>
      <c r="AD29" s="104"/>
      <c r="AE29" s="104"/>
      <c r="AF29" s="104"/>
    </row>
    <row r="30" spans="3:54" ht="15" customHeight="1">
      <c r="C30" s="19" t="s">
        <v>151</v>
      </c>
      <c r="M30" s="51" t="s">
        <v>42</v>
      </c>
      <c r="N30" s="52">
        <v>95</v>
      </c>
      <c r="O30" s="53">
        <v>8.3333333333333329E-2</v>
      </c>
      <c r="Q30" s="101" t="s">
        <v>33</v>
      </c>
      <c r="R30" s="101" t="s">
        <v>119</v>
      </c>
      <c r="S30" s="101" t="s">
        <v>120</v>
      </c>
      <c r="T30" s="101" t="s">
        <v>159</v>
      </c>
      <c r="W30" t="s">
        <v>142</v>
      </c>
      <c r="AU30" s="37" t="s">
        <v>103</v>
      </c>
    </row>
    <row r="31" spans="3:54">
      <c r="M31" s="56" t="s">
        <v>30</v>
      </c>
      <c r="N31" s="1">
        <v>95</v>
      </c>
      <c r="O31" s="57">
        <v>3.472222222222222E-3</v>
      </c>
      <c r="Q31" s="101" t="s">
        <v>28</v>
      </c>
      <c r="R31" s="101" t="s">
        <v>160</v>
      </c>
      <c r="S31" s="101" t="s">
        <v>160</v>
      </c>
      <c r="T31" s="101" t="s">
        <v>161</v>
      </c>
      <c r="W31" t="s">
        <v>70</v>
      </c>
      <c r="AU31" s="38" t="s">
        <v>104</v>
      </c>
    </row>
    <row r="32" spans="3:54" ht="17">
      <c r="M32" s="58" t="s">
        <v>31</v>
      </c>
      <c r="N32" s="72">
        <v>57</v>
      </c>
      <c r="O32" s="57">
        <v>1.3888888888888888E-2</v>
      </c>
      <c r="Q32" s="70" t="s">
        <v>121</v>
      </c>
      <c r="R32" s="70" t="s">
        <v>122</v>
      </c>
      <c r="S32" s="70" t="s">
        <v>123</v>
      </c>
      <c r="T32" s="70" t="s">
        <v>162</v>
      </c>
      <c r="AU32" s="1" t="s">
        <v>105</v>
      </c>
      <c r="AV32" s="1" t="s">
        <v>106</v>
      </c>
    </row>
    <row r="33" spans="3:48">
      <c r="M33" s="59" t="s">
        <v>11</v>
      </c>
      <c r="N33" s="1">
        <v>40</v>
      </c>
      <c r="O33" s="60"/>
      <c r="Q33" s="68" t="s">
        <v>124</v>
      </c>
      <c r="R33" s="68" t="s">
        <v>125</v>
      </c>
      <c r="S33" s="68" t="s">
        <v>126</v>
      </c>
      <c r="T33" s="68" t="s">
        <v>163</v>
      </c>
      <c r="AU33" s="43">
        <v>25000000000</v>
      </c>
      <c r="AV33" s="43">
        <v>50000000000</v>
      </c>
    </row>
    <row r="34" spans="3:48">
      <c r="C34" s="19" t="s">
        <v>96</v>
      </c>
      <c r="M34" s="54" t="s">
        <v>164</v>
      </c>
      <c r="N34" s="130" t="s">
        <v>44</v>
      </c>
      <c r="O34" s="131"/>
      <c r="Q34" s="71" t="s">
        <v>127</v>
      </c>
      <c r="R34" s="71" t="s">
        <v>128</v>
      </c>
      <c r="S34" s="71">
        <v>493</v>
      </c>
      <c r="T34" s="71" t="s">
        <v>165</v>
      </c>
      <c r="AU34" s="84"/>
    </row>
    <row r="35" spans="3:48" ht="15" customHeight="1" thickBot="1">
      <c r="C35" s="19" t="s">
        <v>94</v>
      </c>
      <c r="M35" s="55" t="s">
        <v>46</v>
      </c>
      <c r="N35" s="132" t="s">
        <v>97</v>
      </c>
      <c r="O35" s="133"/>
      <c r="Q35" s="73" t="s">
        <v>129</v>
      </c>
      <c r="R35" s="73" t="s">
        <v>130</v>
      </c>
      <c r="S35" s="73">
        <v>494</v>
      </c>
      <c r="T35" s="73" t="s">
        <v>166</v>
      </c>
      <c r="AU35" s="37" t="s">
        <v>107</v>
      </c>
    </row>
    <row r="36" spans="3:48" ht="35" customHeight="1">
      <c r="C36" s="19" t="s">
        <v>101</v>
      </c>
      <c r="M36" s="160" t="s">
        <v>167</v>
      </c>
      <c r="N36" s="160"/>
      <c r="O36" s="160"/>
      <c r="AU36" s="38" t="s">
        <v>108</v>
      </c>
    </row>
    <row r="37" spans="3:48" ht="35" customHeight="1">
      <c r="C37" s="19" t="s">
        <v>113</v>
      </c>
      <c r="M37" s="161"/>
      <c r="N37" s="161"/>
      <c r="O37" s="161"/>
      <c r="AU37" s="1" t="s">
        <v>105</v>
      </c>
      <c r="AV37" s="1" t="s">
        <v>106</v>
      </c>
    </row>
    <row r="38" spans="3:48" ht="33" customHeight="1">
      <c r="C38" s="19" t="s">
        <v>114</v>
      </c>
      <c r="M38" s="161"/>
      <c r="N38" s="161"/>
      <c r="O38" s="161"/>
      <c r="Q38" s="107" t="s">
        <v>135</v>
      </c>
      <c r="AU38" s="43">
        <f>AU33/2</f>
        <v>12500000000</v>
      </c>
      <c r="AV38" s="43">
        <f>AV33/2</f>
        <v>25000000000</v>
      </c>
    </row>
    <row r="39" spans="3:48">
      <c r="C39" s="19"/>
      <c r="M39" s="161"/>
      <c r="N39" s="161"/>
      <c r="O39" s="161"/>
      <c r="Q39">
        <v>1</v>
      </c>
      <c r="R39" s="19"/>
    </row>
    <row r="40" spans="3:48">
      <c r="C40" s="19"/>
      <c r="M40" s="161"/>
      <c r="N40" s="161"/>
      <c r="O40" s="161"/>
      <c r="Q40">
        <v>2</v>
      </c>
      <c r="R40" t="s">
        <v>168</v>
      </c>
      <c r="AU40" s="37" t="s">
        <v>109</v>
      </c>
    </row>
    <row r="41" spans="3:48">
      <c r="C41" s="19"/>
      <c r="M41" s="161"/>
      <c r="N41" s="161"/>
      <c r="O41" s="161"/>
      <c r="Q41">
        <v>3</v>
      </c>
      <c r="R41" t="s">
        <v>169</v>
      </c>
      <c r="AU41" s="38" t="s">
        <v>110</v>
      </c>
    </row>
    <row r="42" spans="3:48">
      <c r="C42" s="19"/>
      <c r="M42" s="122" t="s">
        <v>170</v>
      </c>
      <c r="N42" s="122"/>
      <c r="O42" s="122"/>
      <c r="Q42">
        <v>4</v>
      </c>
      <c r="R42" t="s">
        <v>171</v>
      </c>
      <c r="AU42" s="1" t="s">
        <v>105</v>
      </c>
      <c r="AV42" s="1" t="s">
        <v>106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M43" s="122" t="s">
        <v>172</v>
      </c>
      <c r="N43" s="122"/>
      <c r="O43" s="122"/>
      <c r="AU43" s="43">
        <f>AU38/2</f>
        <v>6250000000</v>
      </c>
      <c r="AV43" s="43">
        <f>AV38/2</f>
        <v>12500000000</v>
      </c>
    </row>
    <row r="44" spans="3:48">
      <c r="C44" s="2" t="s">
        <v>63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92</v>
      </c>
      <c r="M44" s="162" t="s">
        <v>173</v>
      </c>
      <c r="N44" s="162"/>
      <c r="O44" s="162"/>
      <c r="R44" s="100"/>
    </row>
    <row r="45" spans="3:48">
      <c r="C45" s="2" t="s">
        <v>64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93</v>
      </c>
      <c r="M45" s="162"/>
      <c r="N45" s="162"/>
      <c r="O45" s="162"/>
    </row>
    <row r="46" spans="3:48">
      <c r="M46" s="163" t="s">
        <v>174</v>
      </c>
      <c r="N46" s="163"/>
      <c r="O46" s="163"/>
    </row>
    <row r="47" spans="3:48" ht="36">
      <c r="C47" s="61" t="s">
        <v>49</v>
      </c>
      <c r="D47" s="61" t="s">
        <v>50</v>
      </c>
      <c r="E47" s="61" t="s">
        <v>51</v>
      </c>
      <c r="F47" s="61" t="s">
        <v>52</v>
      </c>
      <c r="G47" s="61" t="s">
        <v>53</v>
      </c>
      <c r="H47" s="61" t="s">
        <v>54</v>
      </c>
      <c r="I47" s="159" t="s">
        <v>55</v>
      </c>
      <c r="J47" s="159"/>
      <c r="K47" s="159"/>
      <c r="L47" s="159"/>
      <c r="M47" s="163"/>
      <c r="N47" s="163"/>
      <c r="O47" s="163"/>
    </row>
    <row r="48" spans="3:48" ht="16" customHeight="1">
      <c r="C48" s="62"/>
      <c r="D48" s="63"/>
      <c r="E48" s="64"/>
      <c r="F48" s="64"/>
      <c r="G48" s="65"/>
      <c r="H48" s="66"/>
      <c r="I48" s="158"/>
      <c r="J48" s="158"/>
      <c r="K48" s="158"/>
      <c r="L48" s="158"/>
      <c r="M48" s="163"/>
      <c r="N48" s="163"/>
      <c r="O48" s="163"/>
    </row>
    <row r="49" spans="3:12" ht="17">
      <c r="C49" s="62"/>
      <c r="D49" s="67"/>
      <c r="E49" s="67"/>
      <c r="F49" s="67"/>
      <c r="G49" s="65"/>
      <c r="H49" s="62"/>
      <c r="I49" s="158"/>
      <c r="J49" s="158"/>
      <c r="K49" s="158"/>
      <c r="L49" s="158"/>
    </row>
    <row r="50" spans="3:12">
      <c r="C50" t="s">
        <v>62</v>
      </c>
    </row>
    <row r="51" spans="3:12">
      <c r="C51" t="s">
        <v>56</v>
      </c>
    </row>
    <row r="55" spans="3:12" ht="16" customHeight="1"/>
    <row r="60" spans="3:12">
      <c r="C60" s="79" t="s">
        <v>57</v>
      </c>
    </row>
    <row r="61" spans="3:12" ht="37" customHeight="1">
      <c r="C61" s="79" t="s">
        <v>59</v>
      </c>
    </row>
    <row r="67" spans="2:2">
      <c r="B67" s="15"/>
    </row>
    <row r="68" spans="2:2">
      <c r="B68" s="15"/>
    </row>
  </sheetData>
  <mergeCells count="26">
    <mergeCell ref="X15:Z15"/>
    <mergeCell ref="AC15:AE15"/>
    <mergeCell ref="M14:O16"/>
    <mergeCell ref="I49:L49"/>
    <mergeCell ref="I47:L47"/>
    <mergeCell ref="I48:L48"/>
    <mergeCell ref="M17:O18"/>
    <mergeCell ref="M19:O20"/>
    <mergeCell ref="M28:M29"/>
    <mergeCell ref="N34:O34"/>
    <mergeCell ref="N35:O35"/>
    <mergeCell ref="M36:O41"/>
    <mergeCell ref="M44:O45"/>
    <mergeCell ref="M46:O48"/>
    <mergeCell ref="C6:D6"/>
    <mergeCell ref="C7:D7"/>
    <mergeCell ref="F7:G7"/>
    <mergeCell ref="H9:I9"/>
    <mergeCell ref="H2:I8"/>
    <mergeCell ref="AC13:AE13"/>
    <mergeCell ref="E4:E8"/>
    <mergeCell ref="M6:M7"/>
    <mergeCell ref="N12:O12"/>
    <mergeCell ref="N13:O13"/>
    <mergeCell ref="X10:Z10"/>
    <mergeCell ref="X13:Z13"/>
  </mergeCells>
  <phoneticPr fontId="10" type="noConversion"/>
  <pageMargins left="0.7" right="0.7" top="0.75" bottom="0.75" header="0.3" footer="0.3"/>
  <pageSetup scale="51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SensiFAST orig</vt:lpstr>
      <vt:lpstr>'SensiFAST orig'!Print_Area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2024-11-18T16:28:44Z</cp:lastPrinted>
  <dcterms:created xsi:type="dcterms:W3CDTF">2021-07-14T19:35:26Z</dcterms:created>
  <dcterms:modified xsi:type="dcterms:W3CDTF">2025-01-22T17:53:37Z</dcterms:modified>
</cp:coreProperties>
</file>