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Rotorgene/Expt 314 Rotorgene/"/>
    </mc:Choice>
  </mc:AlternateContent>
  <xr:revisionPtr revIDLastSave="0" documentId="13_ncr:1_{8D84140B-7173-364D-A7A6-7E9439A30FB5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2" l="1"/>
  <c r="F17" i="22" s="1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G12" i="22"/>
  <c r="F20" i="22" l="1"/>
  <c r="G21" i="22"/>
  <c r="G10" i="22"/>
  <c r="G20" i="22" s="1"/>
</calcChain>
</file>

<file path=xl/sharedStrings.xml><?xml version="1.0" encoding="utf-8"?>
<sst xmlns="http://schemas.openxmlformats.org/spreadsheetml/2006/main" count="200" uniqueCount="166">
  <si>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</si>
  <si>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</si>
  <si>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</si>
  <si>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</si>
  <si>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</si>
  <si>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</si>
  <si>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</si>
  <si>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</si>
  <si>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</si>
  <si>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</si>
  <si>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</si>
  <si>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</si>
  <si>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</si>
  <si>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</si>
  <si>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</si>
  <si>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</si>
  <si>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</si>
  <si>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</si>
  <si>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</si>
  <si>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</si>
  <si>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</si>
  <si>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</si>
  <si>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</si>
  <si>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</si>
  <si>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</si>
  <si>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</si>
  <si>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</si>
  <si>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</si>
  <si>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</si>
  <si>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</si>
  <si>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</si>
  <si>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</si>
  <si>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Target</t>
  </si>
  <si>
    <t>Clean hood = right, target bench = left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</si>
  <si>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</si>
  <si>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</si>
  <si>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</si>
  <si>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</si>
  <si>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</si>
  <si>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</si>
  <si>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</si>
  <si>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</si>
  <si>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</si>
  <si>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PCR instrument = Middle Rotorgene</t>
  </si>
  <si>
    <t>Kit = SensiFAST Probe No-ROX Kit (BIO-86005)</t>
  </si>
  <si>
    <t>95C to 50C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</si>
  <si>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</si>
  <si>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</si>
  <si>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</si>
  <si>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</si>
  <si>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</si>
  <si>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</si>
  <si>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</si>
  <si>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</si>
  <si>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</si>
  <si>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</si>
  <si>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</si>
  <si>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</si>
  <si>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</si>
  <si>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</si>
  <si>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</si>
  <si>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</si>
  <si>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</si>
  <si>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</si>
  <si>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</si>
  <si>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</si>
  <si>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</si>
  <si>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</si>
  <si>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</si>
  <si>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</si>
  <si>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</si>
  <si>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</si>
  <si>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</si>
  <si>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</si>
  <si>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</si>
  <si>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</si>
  <si>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</si>
  <si>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</si>
  <si>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</si>
  <si>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</si>
  <si>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</si>
  <si>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</si>
  <si>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</si>
  <si>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</si>
  <si>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</si>
  <si>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</si>
  <si>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</si>
  <si>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</si>
  <si>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</si>
  <si>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</si>
  <si>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</si>
  <si>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</si>
  <si>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</si>
  <si>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</si>
  <si>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</si>
  <si>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</si>
  <si>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</si>
  <si>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</si>
  <si>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</si>
  <si>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</si>
  <si>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</si>
  <si>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</si>
  <si>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</si>
  <si>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</si>
  <si>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</si>
  <si>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</si>
  <si>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</si>
  <si>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</si>
  <si>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</si>
  <si>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</si>
  <si>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</si>
  <si>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</si>
  <si>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</si>
  <si>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</si>
  <si>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</si>
  <si>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</si>
  <si>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</si>
  <si>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</si>
  <si>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</si>
  <si>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</si>
  <si>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</si>
  <si>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</si>
  <si>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</si>
  <si>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</si>
  <si>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</si>
  <si>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</si>
  <si>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</si>
  <si>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</si>
  <si>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</si>
  <si>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</si>
  <si>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</si>
  <si>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c/uL probe (below)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</si>
  <si>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</si>
  <si>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</si>
  <si>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</si>
  <si>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>Rotor Slots</t>
  </si>
  <si>
    <t>-</t>
  </si>
  <si>
    <t>PCR + post-melt: close mimic of QuantStudio5 0.025C/s on continuous melt per literature support</t>
  </si>
  <si>
    <t>Hold: 95C for 2min</t>
  </si>
  <si>
    <t>Hybridization: 95C to 50C, fall by 0.1C per step, wait 90sec (can't be modified) pre-melt conditioning on 1st step, wait 1sec after each step afterwards</t>
  </si>
  <si>
    <t>o 10/2/24</t>
  </si>
  <si>
    <t xml:space="preserve">10/2/24 (older:9/10/24 and 9/17/24) prep I491 WT LDNA TXR 5' FWD and unlabeled REV as 1-1 ratio with 2E11 c/uL per strand in water </t>
  </si>
  <si>
    <t>Anneal / Hybridiization of L-DNA aquire</t>
  </si>
  <si>
    <t>Melt 2: 65C to 95C, rise by 1C (can't do 0.025) per step, wait 90sec (can't be modified) pre-melt conditioning on 1st step, wait 5sec after each step afterwards (acquire on all 6 channels)</t>
  </si>
  <si>
    <t>SYBR Green I nucleic acid gel stain (Sigma S9430_0.5ML) 10,000X in DMSO - LOT #SLBD8080V</t>
  </si>
  <si>
    <t>10/2/24: prep 10X SYBR via 2uL 10,000X into 1998uL water - 2 tubes</t>
  </si>
  <si>
    <t>10/2/24 prep 10uM REV MEP353 and 10uM FWD MEP352 from 6/3/24 stocks</t>
  </si>
  <si>
    <t>10/2/24 prep 1uM REV primer MEP353 from 10/2/24 10uM</t>
  </si>
  <si>
    <t>9/11/24 prep ds I491 geneblocks @ 10^6c/uL 35uL aliq via 8/19 10^7 aliq WT (MEP491-2), I491N (MEP493). I491M (MEP494) - 327bp for overlap with Andre assay</t>
  </si>
  <si>
    <t>9/24B/24 prep ds I491F geneblock @ 10^6*c/uL 35uL aliq via 9/24A 10^6 aliq</t>
  </si>
  <si>
    <t>Cycling: 40 cycles: 95C for 5sec, 57C for 20 sec (acquire on 3 green channels)</t>
  </si>
  <si>
    <t>Rotate for drifting</t>
  </si>
  <si>
    <t>1,6,11</t>
  </si>
  <si>
    <t>2,7,12</t>
  </si>
  <si>
    <t>3,8,13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</si>
  <si>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</si>
  <si>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</si>
  <si>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</si>
  <si>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Add 9uL probe (18rxns) using MEP477 @7.525E12c/uL</t>
  </si>
  <si>
    <t>Pipet 18uL MM into 15 PCR tubes</t>
  </si>
  <si>
    <t>Add 2uL water to the 3 NTC tubes</t>
  </si>
  <si>
    <t>Add 2uL 10^6 target to each set of 3 sample tubes</t>
  </si>
  <si>
    <t>314 - SensiFAST Probe No Rox</t>
  </si>
  <si>
    <t>Round 2 - Triplicate I491 L assay in middle rotorgene - 1Cstep5Shold on Gr9 and Or7 - with SYBR, LDNA at 4E11c/strand/rxn and 0.5X probe (3.7625E12c/uL)</t>
  </si>
  <si>
    <t>Goal: E312 round 1 - this is round 2 I491 LDNA assay in middle rotorgene - Gr9 and Or5 optimal melt across all I491 sample types in triplcate using same reagents as E311/312: 9/11 10^6 MEP491-2/493/494 and 9/24B 10^6* MEP492-2, 10/2 LDNA aliq, 10/2 primers, 10/2 SYBR 10X</t>
  </si>
  <si>
    <r>
      <t>Build off Rotorgene E312 Template 1C step, 5s hold -</t>
    </r>
    <r>
      <rPr>
        <sz val="12"/>
        <color theme="5"/>
        <rFont val="Calibri (Body)"/>
      </rPr>
      <t xml:space="preserve"> iFRET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</si>
</sst>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4" fillId="3" borderId="3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0" fontId="23" fillId="0" borderId="0" xfId="0" applyFont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topLeftCell="L2" zoomScale="110" zoomScaleNormal="160" workbookViewId="0">
      <selection activeCell="L30" sqref="L30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6.66406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7" t="s">
        <v>164</v>
      </c>
      <c r="I2" s="147"/>
      <c r="J2" s="147"/>
    </row>
    <row r="3" spans="3:63" ht="17" customHeight="1" thickBot="1">
      <c r="C3" s="8"/>
      <c r="D3" s="26" t="s">
        <v>162</v>
      </c>
      <c r="H3" s="147"/>
      <c r="I3" s="147"/>
      <c r="J3" s="147"/>
    </row>
    <row r="4" spans="3:63" ht="17" thickBot="1">
      <c r="C4" s="8" t="s">
        <v>0</v>
      </c>
      <c r="D4" s="3">
        <v>45567</v>
      </c>
      <c r="E4" s="139" t="s">
        <v>163</v>
      </c>
      <c r="H4" s="147"/>
      <c r="I4" s="147"/>
      <c r="J4" s="147"/>
    </row>
    <row r="5" spans="3:63" ht="17" customHeight="1" thickBot="1">
      <c r="E5" s="139"/>
      <c r="F5" s="8" t="s">
        <v>2</v>
      </c>
      <c r="G5" s="4">
        <v>15</v>
      </c>
      <c r="H5" s="147"/>
      <c r="I5" s="147"/>
      <c r="J5" s="147"/>
      <c r="K5" s="48"/>
      <c r="M5" t="s">
        <v>165</v>
      </c>
    </row>
    <row r="6" spans="3:63" ht="17" customHeight="1" thickBot="1">
      <c r="C6" s="128" t="s">
        <v>44</v>
      </c>
      <c r="D6" s="129"/>
      <c r="E6" s="139"/>
      <c r="H6" s="147"/>
      <c r="I6" s="147"/>
      <c r="J6" s="147"/>
      <c r="K6" s="76"/>
      <c r="M6" s="141" t="s">
        <v>137</v>
      </c>
      <c r="AU6" s="12" t="s">
        <v>70</v>
      </c>
      <c r="BE6" s="12"/>
    </row>
    <row r="7" spans="3:63" ht="17" customHeight="1" thickBot="1">
      <c r="C7" s="130" t="s">
        <v>59</v>
      </c>
      <c r="D7" s="131"/>
      <c r="E7" s="139"/>
      <c r="F7" s="132" t="s">
        <v>3</v>
      </c>
      <c r="G7" s="133"/>
      <c r="H7" s="147"/>
      <c r="I7" s="147"/>
      <c r="J7" s="147"/>
      <c r="K7" s="76"/>
      <c r="L7" s="27"/>
      <c r="M7" s="142"/>
      <c r="N7" s="50" t="s">
        <v>9</v>
      </c>
      <c r="O7" s="50" t="s">
        <v>10</v>
      </c>
      <c r="Q7" t="s">
        <v>25</v>
      </c>
      <c r="T7" s="123" t="s">
        <v>151</v>
      </c>
      <c r="U7" s="102"/>
      <c r="V7" s="103"/>
      <c r="W7" s="12" t="s">
        <v>93</v>
      </c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40"/>
      <c r="F8" s="5">
        <v>1</v>
      </c>
      <c r="G8" s="11">
        <v>18</v>
      </c>
      <c r="H8" s="147"/>
      <c r="I8" s="147"/>
      <c r="J8" s="147"/>
      <c r="K8" s="35"/>
      <c r="M8" s="51" t="s">
        <v>42</v>
      </c>
      <c r="N8" s="52">
        <v>95</v>
      </c>
      <c r="O8" s="53">
        <v>8.3333333333333329E-2</v>
      </c>
      <c r="Q8" s="101" t="s">
        <v>32</v>
      </c>
      <c r="R8" s="101" t="s">
        <v>114</v>
      </c>
      <c r="S8" s="101" t="s">
        <v>115</v>
      </c>
      <c r="T8" s="101" t="s">
        <v>135</v>
      </c>
      <c r="W8" t="s">
        <v>132</v>
      </c>
      <c r="AU8" t="s">
        <v>71</v>
      </c>
      <c r="BD8" s="12" t="s">
        <v>133</v>
      </c>
    </row>
    <row r="9" spans="3:63" ht="18" customHeigh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34" t="s">
        <v>23</v>
      </c>
      <c r="I9" s="135"/>
      <c r="K9" s="35"/>
      <c r="M9" s="56" t="s">
        <v>30</v>
      </c>
      <c r="N9" s="1">
        <v>95</v>
      </c>
      <c r="O9" s="57">
        <v>3.472222222222222E-3</v>
      </c>
      <c r="Q9" s="101" t="s">
        <v>28</v>
      </c>
      <c r="R9" s="101" t="s">
        <v>136</v>
      </c>
      <c r="S9" s="101" t="s">
        <v>136</v>
      </c>
      <c r="T9" s="101" t="s">
        <v>152</v>
      </c>
      <c r="W9" t="s">
        <v>69</v>
      </c>
      <c r="AU9" t="s">
        <v>72</v>
      </c>
    </row>
    <row r="10" spans="3:63" ht="18" customHeight="1">
      <c r="C10" s="2" t="s">
        <v>4</v>
      </c>
      <c r="D10" s="1"/>
      <c r="E10" s="1"/>
      <c r="F10" s="21">
        <f>F19-SUM(F11:F18)</f>
        <v>2.5</v>
      </c>
      <c r="G10" s="24">
        <f>F10*$G$8</f>
        <v>45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70" t="s">
        <v>116</v>
      </c>
      <c r="R10" s="70" t="s">
        <v>117</v>
      </c>
      <c r="S10" s="70" t="s">
        <v>118</v>
      </c>
      <c r="T10" s="70" t="s">
        <v>153</v>
      </c>
      <c r="BE10" s="37"/>
      <c r="BF10" s="37"/>
      <c r="BG10" s="19"/>
    </row>
    <row r="11" spans="3:63" ht="17" customHeight="1">
      <c r="C11" s="2" t="s">
        <v>62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9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68" t="s">
        <v>119</v>
      </c>
      <c r="R11" s="68" t="s">
        <v>120</v>
      </c>
      <c r="S11" s="68" t="s">
        <v>121</v>
      </c>
      <c r="T11" s="68" t="s">
        <v>154</v>
      </c>
      <c r="AU11" s="37" t="s">
        <v>73</v>
      </c>
      <c r="BE11" s="119"/>
      <c r="BF11" s="119"/>
      <c r="BG11" s="120"/>
      <c r="BH11" s="120"/>
      <c r="BI11" s="19"/>
      <c r="BJ11" s="19"/>
      <c r="BK11" s="19"/>
    </row>
    <row r="12" spans="3:63" ht="18" customHeight="1">
      <c r="C12" s="2" t="s">
        <v>63</v>
      </c>
      <c r="D12" s="45" t="s">
        <v>68</v>
      </c>
      <c r="E12" s="46">
        <f>F45</f>
        <v>2.5000000000000001E-2</v>
      </c>
      <c r="F12" s="21">
        <f>F19*F45/E45</f>
        <v>0.5</v>
      </c>
      <c r="G12" s="24">
        <f t="shared" si="0"/>
        <v>9</v>
      </c>
      <c r="H12" s="28"/>
      <c r="I12" s="22" t="str">
        <f t="shared" si="1"/>
        <v>rpoB R Primer (MEP353)</v>
      </c>
      <c r="K12" s="35"/>
      <c r="L12" s="25"/>
      <c r="M12" s="54" t="s">
        <v>142</v>
      </c>
      <c r="N12" s="143" t="s">
        <v>45</v>
      </c>
      <c r="O12" s="144"/>
      <c r="Q12" s="71" t="s">
        <v>122</v>
      </c>
      <c r="R12" s="71" t="s">
        <v>123</v>
      </c>
      <c r="S12" s="71">
        <v>493</v>
      </c>
      <c r="T12" s="71" t="s">
        <v>155</v>
      </c>
      <c r="AU12" s="38" t="s">
        <v>74</v>
      </c>
      <c r="BH12" s="19"/>
      <c r="BI12" s="19"/>
      <c r="BJ12" s="19"/>
      <c r="BK12" s="19"/>
    </row>
    <row r="13" spans="3:63" ht="17" customHeight="1" thickBot="1">
      <c r="C13" s="2" t="s">
        <v>47</v>
      </c>
      <c r="D13" s="20" t="s">
        <v>27</v>
      </c>
      <c r="E13" s="20" t="s">
        <v>24</v>
      </c>
      <c r="F13" s="21">
        <f>F19/2</f>
        <v>10</v>
      </c>
      <c r="G13" s="24">
        <f>F13*$G$8</f>
        <v>180</v>
      </c>
      <c r="H13" s="28"/>
      <c r="I13" s="22" t="str">
        <f>C13</f>
        <v>SensiFAST Probe No-ROX Kit</v>
      </c>
      <c r="K13" s="35"/>
      <c r="L13" s="25"/>
      <c r="M13" s="55" t="s">
        <v>46</v>
      </c>
      <c r="N13" s="145" t="s">
        <v>95</v>
      </c>
      <c r="O13" s="146"/>
      <c r="Q13" s="73" t="s">
        <v>124</v>
      </c>
      <c r="R13" s="73" t="s">
        <v>125</v>
      </c>
      <c r="S13" s="73">
        <v>494</v>
      </c>
      <c r="T13" s="73" t="s">
        <v>156</v>
      </c>
      <c r="AU13" s="1" t="s">
        <v>75</v>
      </c>
      <c r="AV13" s="1" t="s">
        <v>76</v>
      </c>
      <c r="AW13" s="1" t="s">
        <v>77</v>
      </c>
      <c r="AX13" s="1" t="s">
        <v>78</v>
      </c>
      <c r="AZ13" s="1" t="s">
        <v>79</v>
      </c>
      <c r="BA13" s="1" t="s">
        <v>80</v>
      </c>
      <c r="BB13" s="1" t="s">
        <v>81</v>
      </c>
      <c r="BD13" s="34" t="s">
        <v>75</v>
      </c>
      <c r="BE13" s="42" t="s">
        <v>76</v>
      </c>
      <c r="BF13" s="42" t="s">
        <v>77</v>
      </c>
      <c r="BG13" s="42" t="s">
        <v>78</v>
      </c>
      <c r="BH13" s="19"/>
      <c r="BI13" s="34" t="s">
        <v>79</v>
      </c>
      <c r="BJ13" s="42" t="s">
        <v>80</v>
      </c>
      <c r="BK13" s="42" t="s">
        <v>81</v>
      </c>
    </row>
    <row r="14" spans="3:63" ht="18" customHeight="1">
      <c r="C14" s="99" t="s">
        <v>97</v>
      </c>
      <c r="D14" s="20" t="s">
        <v>48</v>
      </c>
      <c r="E14" s="20" t="s">
        <v>24</v>
      </c>
      <c r="F14" s="1">
        <f>F19/10</f>
        <v>2</v>
      </c>
      <c r="G14" s="93">
        <f>F14*$G$8</f>
        <v>36</v>
      </c>
      <c r="H14" s="78"/>
      <c r="I14" s="22" t="str">
        <f>C14</f>
        <v>SYBR Green I</v>
      </c>
      <c r="K14" s="35"/>
      <c r="L14" s="25"/>
      <c r="M14" s="136" t="s">
        <v>157</v>
      </c>
      <c r="N14" s="136"/>
      <c r="O14" s="136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>
      <c r="C15" s="94" t="s">
        <v>111</v>
      </c>
      <c r="D15" s="86" t="s">
        <v>112</v>
      </c>
      <c r="E15" s="32" t="s">
        <v>113</v>
      </c>
      <c r="F15" s="32">
        <v>2</v>
      </c>
      <c r="G15" s="93">
        <f>F15*$G$8</f>
        <v>36</v>
      </c>
      <c r="H15" s="78"/>
      <c r="I15" s="89" t="str">
        <f>C15</f>
        <v>LDNA = 1:1 mix with 2E11c/uL</v>
      </c>
      <c r="M15" s="137"/>
      <c r="N15" s="137"/>
      <c r="O15" s="137"/>
      <c r="AV15" s="84"/>
      <c r="AX15" s="84"/>
      <c r="AZ15" s="85"/>
      <c r="BA15" s="84"/>
      <c r="BB15" s="84" t="s">
        <v>82</v>
      </c>
      <c r="BD15" s="19"/>
      <c r="BE15" s="117"/>
      <c r="BF15" s="19"/>
      <c r="BG15" s="117"/>
      <c r="BH15" s="19"/>
      <c r="BI15" s="118"/>
      <c r="BJ15" s="117"/>
      <c r="BK15" s="117" t="s">
        <v>82</v>
      </c>
    </row>
    <row r="16" spans="3:63" ht="20" customHeight="1" thickBot="1">
      <c r="C16" s="90"/>
      <c r="D16" s="108" t="s">
        <v>131</v>
      </c>
      <c r="E16" s="108" t="s">
        <v>131</v>
      </c>
      <c r="F16" s="91"/>
      <c r="G16" s="92"/>
      <c r="H16" s="29"/>
      <c r="I16" s="31"/>
      <c r="K16" s="69"/>
      <c r="M16" s="137"/>
      <c r="N16" s="137"/>
      <c r="O16" s="137"/>
      <c r="Q16" s="107" t="s">
        <v>130</v>
      </c>
      <c r="AU16" s="37" t="s">
        <v>83</v>
      </c>
    </row>
    <row r="17" spans="3:54" ht="17" thickBot="1">
      <c r="C17" s="81" t="s">
        <v>67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9</v>
      </c>
      <c r="H17" s="81" t="s">
        <v>65</v>
      </c>
      <c r="K17" s="47"/>
      <c r="M17" s="137"/>
      <c r="N17" s="137"/>
      <c r="O17" s="137"/>
      <c r="Q17">
        <v>1</v>
      </c>
      <c r="R17" s="19" t="s">
        <v>158</v>
      </c>
      <c r="AU17" s="38" t="s">
        <v>84</v>
      </c>
    </row>
    <row r="18" spans="3:54" ht="17" customHeight="1" thickBot="1">
      <c r="C18" s="95" t="s">
        <v>96</v>
      </c>
      <c r="D18" s="87" t="s">
        <v>64</v>
      </c>
      <c r="E18" s="88"/>
      <c r="F18" s="96">
        <v>2</v>
      </c>
      <c r="G18" s="97" t="s">
        <v>5</v>
      </c>
      <c r="H18" s="98" t="s">
        <v>32</v>
      </c>
      <c r="I18" s="44"/>
      <c r="K18" s="47"/>
      <c r="M18" s="137"/>
      <c r="N18" s="137"/>
      <c r="O18" s="137"/>
      <c r="Q18">
        <v>2</v>
      </c>
      <c r="R18" t="s">
        <v>159</v>
      </c>
      <c r="AU18" s="1" t="s">
        <v>75</v>
      </c>
      <c r="AV18" s="1" t="s">
        <v>76</v>
      </c>
      <c r="AW18" s="1" t="s">
        <v>77</v>
      </c>
      <c r="AX18" s="1" t="s">
        <v>78</v>
      </c>
      <c r="AZ18" s="1" t="s">
        <v>79</v>
      </c>
      <c r="BA18" s="1" t="s">
        <v>80</v>
      </c>
      <c r="BB18" s="1" t="s">
        <v>81</v>
      </c>
    </row>
    <row r="19" spans="3:54">
      <c r="E19" s="16" t="s">
        <v>8</v>
      </c>
      <c r="F19" s="17">
        <v>20</v>
      </c>
      <c r="G19" s="18"/>
      <c r="J19" s="47"/>
      <c r="M19" s="137"/>
      <c r="N19" s="137"/>
      <c r="O19" s="137"/>
      <c r="Q19">
        <v>3</v>
      </c>
      <c r="R19" t="s">
        <v>160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315</v>
      </c>
      <c r="J20" s="35"/>
      <c r="M20" s="122" t="s">
        <v>138</v>
      </c>
      <c r="N20" s="122"/>
      <c r="O20" s="122"/>
      <c r="Q20">
        <v>4</v>
      </c>
      <c r="R20" t="s">
        <v>161</v>
      </c>
      <c r="BB20" s="84" t="s">
        <v>85</v>
      </c>
    </row>
    <row r="21" spans="3:54" ht="17" thickBot="1">
      <c r="C21" t="s">
        <v>33</v>
      </c>
      <c r="E21" s="5" t="s">
        <v>6</v>
      </c>
      <c r="F21" s="6"/>
      <c r="G21" s="7">
        <f>SUM(F10:F15)</f>
        <v>17.5</v>
      </c>
      <c r="J21" s="49"/>
      <c r="M21" s="122" t="s">
        <v>150</v>
      </c>
      <c r="N21" s="122"/>
      <c r="O21" s="122"/>
      <c r="AU21" s="37" t="s">
        <v>86</v>
      </c>
    </row>
    <row r="22" spans="3:54">
      <c r="C22" s="121" t="s">
        <v>43</v>
      </c>
      <c r="J22" s="35"/>
      <c r="M22" s="124" t="s">
        <v>139</v>
      </c>
      <c r="N22" s="124"/>
      <c r="O22" s="124"/>
      <c r="R22" s="100"/>
      <c r="AU22" s="38" t="s">
        <v>87</v>
      </c>
    </row>
    <row r="23" spans="3:54">
      <c r="C23" t="s">
        <v>60</v>
      </c>
      <c r="D23" t="s">
        <v>89</v>
      </c>
      <c r="E23" t="s">
        <v>140</v>
      </c>
      <c r="M23" s="124"/>
      <c r="N23" s="124"/>
      <c r="O23" s="124"/>
      <c r="AU23" s="1" t="s">
        <v>75</v>
      </c>
      <c r="AV23" s="1" t="s">
        <v>76</v>
      </c>
      <c r="AW23" s="1" t="s">
        <v>77</v>
      </c>
      <c r="AX23" s="1" t="s">
        <v>78</v>
      </c>
      <c r="AZ23" s="1" t="s">
        <v>79</v>
      </c>
      <c r="BA23" s="1" t="s">
        <v>80</v>
      </c>
      <c r="BB23" s="1" t="s">
        <v>81</v>
      </c>
    </row>
    <row r="24" spans="3:54" ht="16" customHeight="1">
      <c r="C24" t="s">
        <v>66</v>
      </c>
      <c r="K24" s="12"/>
      <c r="M24" s="138" t="s">
        <v>143</v>
      </c>
      <c r="N24" s="138"/>
      <c r="O24" s="138"/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144</v>
      </c>
      <c r="E25" t="s">
        <v>145</v>
      </c>
      <c r="M25" s="138"/>
      <c r="N25" s="138"/>
      <c r="O25" s="138"/>
      <c r="BB25" s="84" t="s">
        <v>88</v>
      </c>
    </row>
    <row r="26" spans="3:54" ht="17" customHeight="1">
      <c r="C26" s="19" t="s">
        <v>146</v>
      </c>
      <c r="E26" s="19" t="s">
        <v>147</v>
      </c>
      <c r="G26" s="36"/>
      <c r="H26" s="36"/>
      <c r="M26" s="138"/>
      <c r="N26" s="138"/>
      <c r="O26" s="138"/>
    </row>
    <row r="27" spans="3:54" ht="17" customHeight="1">
      <c r="C27" s="19" t="s">
        <v>110</v>
      </c>
      <c r="F27" s="36"/>
      <c r="G27" s="36"/>
      <c r="H27" s="36"/>
    </row>
    <row r="28" spans="3:54" ht="17" customHeight="1" thickBot="1">
      <c r="C28" s="19" t="s">
        <v>148</v>
      </c>
      <c r="U28" s="40"/>
      <c r="V28" s="74">
        <v>1</v>
      </c>
      <c r="W28" s="74">
        <v>2</v>
      </c>
      <c r="X28" s="74">
        <v>3</v>
      </c>
      <c r="Y28" s="74">
        <v>4</v>
      </c>
      <c r="Z28" s="74">
        <v>5</v>
      </c>
      <c r="AA28" s="74">
        <v>6</v>
      </c>
      <c r="AB28" s="74">
        <v>7</v>
      </c>
      <c r="AC28" s="40">
        <v>8</v>
      </c>
      <c r="AD28" s="40">
        <v>9</v>
      </c>
      <c r="AE28" s="40">
        <v>10</v>
      </c>
      <c r="AF28" s="40">
        <v>11</v>
      </c>
      <c r="AG28" s="40">
        <v>12</v>
      </c>
      <c r="AU28" s="12" t="s">
        <v>99</v>
      </c>
    </row>
    <row r="29" spans="3:54" ht="15" customHeight="1" thickBot="1">
      <c r="C29" s="19" t="s">
        <v>149</v>
      </c>
      <c r="L29" s="25"/>
      <c r="U29" s="80" t="s">
        <v>34</v>
      </c>
      <c r="V29" s="77"/>
      <c r="W29" s="82"/>
      <c r="X29" s="82"/>
      <c r="Y29" s="82"/>
      <c r="Z29" s="82"/>
      <c r="AA29" s="82"/>
      <c r="AB29" s="82"/>
      <c r="AC29" s="75"/>
      <c r="AD29" s="75"/>
      <c r="AE29" s="75"/>
      <c r="AF29" s="75"/>
      <c r="AG29" s="75"/>
    </row>
    <row r="30" spans="3:54" ht="15" customHeight="1" thickBot="1">
      <c r="C30" s="19" t="s">
        <v>134</v>
      </c>
      <c r="U30" s="39" t="s">
        <v>35</v>
      </c>
      <c r="V30" s="75"/>
      <c r="W30" s="82"/>
      <c r="X30" s="151" t="s">
        <v>28</v>
      </c>
      <c r="Y30" s="152"/>
      <c r="Z30" s="153"/>
      <c r="AA30" s="105"/>
      <c r="AB30" s="105"/>
      <c r="AC30" s="75"/>
      <c r="AD30" s="75"/>
      <c r="AE30" s="75"/>
      <c r="AF30" s="75"/>
      <c r="AG30" s="75"/>
      <c r="AU30" s="37" t="s">
        <v>100</v>
      </c>
    </row>
    <row r="31" spans="3:54" ht="17" customHeight="1" thickBot="1">
      <c r="C31" s="19" t="s">
        <v>141</v>
      </c>
      <c r="U31" s="39" t="s">
        <v>36</v>
      </c>
      <c r="V31" s="75"/>
      <c r="W31" s="75"/>
      <c r="X31" s="106"/>
      <c r="Y31" s="106"/>
      <c r="Z31" s="82"/>
      <c r="AA31" s="105"/>
      <c r="AB31" s="105"/>
      <c r="AC31" s="106"/>
      <c r="AD31" s="106"/>
      <c r="AE31" s="106"/>
      <c r="AF31" s="75"/>
      <c r="AG31" s="75"/>
      <c r="AU31" s="38" t="s">
        <v>101</v>
      </c>
    </row>
    <row r="32" spans="3:54" ht="17" thickBot="1">
      <c r="U32" s="39" t="s">
        <v>37</v>
      </c>
      <c r="V32" s="75"/>
      <c r="W32" s="82"/>
      <c r="X32" s="82"/>
      <c r="Y32" s="82"/>
      <c r="Z32" s="106"/>
      <c r="AA32" s="106"/>
      <c r="AB32" s="106"/>
      <c r="AC32" s="106"/>
      <c r="AD32" s="106"/>
      <c r="AE32" s="106"/>
      <c r="AF32" s="75"/>
      <c r="AG32" s="75"/>
      <c r="AU32" s="1" t="s">
        <v>102</v>
      </c>
      <c r="AV32" s="1" t="s">
        <v>103</v>
      </c>
    </row>
    <row r="33" spans="3:48" ht="17" thickBot="1">
      <c r="U33" s="39" t="s">
        <v>38</v>
      </c>
      <c r="V33" s="75"/>
      <c r="W33" s="75"/>
      <c r="X33" s="154" t="s">
        <v>126</v>
      </c>
      <c r="Y33" s="155"/>
      <c r="Z33" s="156"/>
      <c r="AA33" s="105"/>
      <c r="AB33" s="105"/>
      <c r="AC33" s="157" t="s">
        <v>127</v>
      </c>
      <c r="AD33" s="158"/>
      <c r="AE33" s="159"/>
      <c r="AF33" s="75"/>
      <c r="AG33" s="75"/>
      <c r="AU33" s="43">
        <v>25000000000</v>
      </c>
      <c r="AV33" s="43">
        <v>50000000000</v>
      </c>
    </row>
    <row r="34" spans="3:48" ht="17" customHeight="1" thickBot="1">
      <c r="C34" s="19" t="s">
        <v>94</v>
      </c>
      <c r="U34" s="39" t="s">
        <v>39</v>
      </c>
      <c r="V34" s="75"/>
      <c r="W34" s="75"/>
      <c r="X34" s="106"/>
      <c r="Y34" s="75"/>
      <c r="Z34" s="75"/>
      <c r="AA34" s="106"/>
      <c r="AB34" s="106"/>
      <c r="AC34" s="75"/>
      <c r="AD34" s="75"/>
      <c r="AE34" s="75"/>
      <c r="AF34" s="75"/>
      <c r="AG34" s="75"/>
      <c r="AU34" s="84"/>
    </row>
    <row r="35" spans="3:48" ht="15" customHeight="1" thickBot="1">
      <c r="C35" s="19" t="s">
        <v>92</v>
      </c>
      <c r="U35" s="39" t="s">
        <v>40</v>
      </c>
      <c r="V35" s="75"/>
      <c r="W35" s="75"/>
      <c r="X35" s="125" t="s">
        <v>128</v>
      </c>
      <c r="Y35" s="126"/>
      <c r="Z35" s="127"/>
      <c r="AA35" s="75"/>
      <c r="AB35" s="75"/>
      <c r="AC35" s="148" t="s">
        <v>129</v>
      </c>
      <c r="AD35" s="149"/>
      <c r="AE35" s="150"/>
      <c r="AF35" s="75"/>
      <c r="AG35" s="75"/>
      <c r="AU35" s="37" t="s">
        <v>104</v>
      </c>
    </row>
    <row r="36" spans="3:48" ht="35" customHeight="1" thickBot="1">
      <c r="C36" s="19" t="s">
        <v>98</v>
      </c>
      <c r="U36" s="39" t="s">
        <v>41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U36" s="38" t="s">
        <v>105</v>
      </c>
    </row>
    <row r="37" spans="3:48" ht="35" customHeight="1">
      <c r="C37" s="19" t="s">
        <v>108</v>
      </c>
      <c r="AU37" s="1" t="s">
        <v>102</v>
      </c>
      <c r="AV37" s="1" t="s">
        <v>103</v>
      </c>
    </row>
    <row r="38" spans="3:48" ht="33" customHeight="1">
      <c r="C38" s="19" t="s">
        <v>109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106</v>
      </c>
    </row>
    <row r="41" spans="3:48">
      <c r="C41" s="19"/>
      <c r="AU41" s="38" t="s">
        <v>107</v>
      </c>
    </row>
    <row r="42" spans="3:48">
      <c r="C42" s="19"/>
      <c r="AU42" s="1" t="s">
        <v>102</v>
      </c>
      <c r="AV42" s="1" t="s">
        <v>103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62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90</v>
      </c>
    </row>
    <row r="45" spans="3:48">
      <c r="C45" s="2" t="s">
        <v>63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91</v>
      </c>
    </row>
    <row r="47" spans="3:48" ht="36">
      <c r="C47" s="61" t="s">
        <v>49</v>
      </c>
      <c r="D47" s="61" t="s">
        <v>50</v>
      </c>
      <c r="E47" s="61" t="s">
        <v>51</v>
      </c>
      <c r="F47" s="61" t="s">
        <v>52</v>
      </c>
      <c r="G47" s="61" t="s">
        <v>53</v>
      </c>
      <c r="H47" s="61" t="s">
        <v>54</v>
      </c>
      <c r="I47" s="161" t="s">
        <v>55</v>
      </c>
      <c r="J47" s="161"/>
      <c r="K47" s="161"/>
      <c r="L47" s="161"/>
    </row>
    <row r="48" spans="3:48" ht="16" customHeight="1">
      <c r="C48" s="62"/>
      <c r="D48" s="63"/>
      <c r="E48" s="64"/>
      <c r="F48" s="64"/>
      <c r="G48" s="65"/>
      <c r="H48" s="66"/>
      <c r="I48" s="160"/>
      <c r="J48" s="160"/>
      <c r="K48" s="160"/>
      <c r="L48" s="160"/>
    </row>
    <row r="49" spans="3:12" ht="17">
      <c r="C49" s="62"/>
      <c r="D49" s="67"/>
      <c r="E49" s="67"/>
      <c r="F49" s="67"/>
      <c r="G49" s="65"/>
      <c r="H49" s="62"/>
      <c r="I49" s="160"/>
      <c r="J49" s="160"/>
      <c r="K49" s="160"/>
      <c r="L49" s="160"/>
    </row>
    <row r="50" spans="3:12">
      <c r="C50" t="s">
        <v>61</v>
      </c>
    </row>
    <row r="51" spans="3:12">
      <c r="C51" t="s">
        <v>56</v>
      </c>
    </row>
    <row r="55" spans="3:12" ht="16" customHeight="1"/>
    <row r="60" spans="3:12">
      <c r="C60" s="79" t="s">
        <v>57</v>
      </c>
    </row>
    <row r="61" spans="3:12" ht="37" customHeight="1">
      <c r="C61" s="79" t="s">
        <v>58</v>
      </c>
    </row>
    <row r="67" spans="2:2">
      <c r="B67" s="15"/>
    </row>
    <row r="68" spans="2:2">
      <c r="B68" s="15"/>
    </row>
  </sheetData>
  <mergeCells count="20">
    <mergeCell ref="AC35:AE35"/>
    <mergeCell ref="X30:Z30"/>
    <mergeCell ref="X33:Z33"/>
    <mergeCell ref="AC33:AE33"/>
    <mergeCell ref="I49:L49"/>
    <mergeCell ref="I47:L47"/>
    <mergeCell ref="I48:L48"/>
    <mergeCell ref="M22:O23"/>
    <mergeCell ref="X35:Z35"/>
    <mergeCell ref="C6:D6"/>
    <mergeCell ref="C7:D7"/>
    <mergeCell ref="F7:G7"/>
    <mergeCell ref="H9:I9"/>
    <mergeCell ref="M14:O19"/>
    <mergeCell ref="M24:O26"/>
    <mergeCell ref="E4:E8"/>
    <mergeCell ref="M6:M7"/>
    <mergeCell ref="N12:O12"/>
    <mergeCell ref="N13:O13"/>
    <mergeCell ref="H2:J8"/>
  </mergeCells>
  <phoneticPr fontId="10" type="noConversion"/>
  <pageMargins left="0.7" right="0.7" top="0.75" bottom="0.75" header="0.3" footer="0.3"/>
  <pageSetup scale="53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2024-10-03T19:33:44Z</cp:lastPrinted>
  <dcterms:created xsi:type="dcterms:W3CDTF">2021-07-14T19:35:26Z</dcterms:created>
  <dcterms:modified xsi:type="dcterms:W3CDTF">2025-01-22T18:01:20Z</dcterms:modified>
</cp:coreProperties>
</file>