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ia\Desktop\COVID19\Covid19\"/>
    </mc:Choice>
  </mc:AlternateContent>
  <bookViews>
    <workbookView xWindow="0" yWindow="0" windowWidth="13500" windowHeight="8256"/>
  </bookViews>
  <sheets>
    <sheet name="Covid-19-Victoria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5" l="1"/>
  <c r="L68" i="5"/>
  <c r="L69" i="5"/>
  <c r="G64" i="5"/>
  <c r="G65" i="5"/>
  <c r="C65" i="5" s="1"/>
  <c r="G66" i="5"/>
  <c r="C66" i="5" s="1"/>
  <c r="D66" i="5" s="1"/>
  <c r="G67" i="5"/>
  <c r="G68" i="5" s="1"/>
  <c r="E65" i="5"/>
  <c r="E66" i="5" s="1"/>
  <c r="M69" i="5"/>
  <c r="M68" i="5"/>
  <c r="M67" i="5"/>
  <c r="M66" i="5"/>
  <c r="M65" i="5"/>
  <c r="M64" i="5"/>
  <c r="L66" i="5"/>
  <c r="L65" i="5"/>
  <c r="L64" i="5"/>
  <c r="G69" i="5" l="1"/>
  <c r="C69" i="5" s="1"/>
  <c r="D69" i="5" s="1"/>
  <c r="C68" i="5"/>
  <c r="D68" i="5" s="1"/>
  <c r="D65" i="5"/>
  <c r="B65" i="5" s="1"/>
  <c r="C67" i="5"/>
  <c r="D67" i="5" s="1"/>
  <c r="B66" i="5"/>
  <c r="E67" i="5"/>
  <c r="L58" i="5"/>
  <c r="L59" i="5"/>
  <c r="L60" i="5"/>
  <c r="L61" i="5"/>
  <c r="L62" i="5"/>
  <c r="L63" i="5"/>
  <c r="G63" i="5"/>
  <c r="M63" i="5"/>
  <c r="G56" i="5"/>
  <c r="G57" i="5" s="1"/>
  <c r="G58" i="5" s="1"/>
  <c r="G59" i="5" s="1"/>
  <c r="G60" i="5" s="1"/>
  <c r="G61" i="5" s="1"/>
  <c r="G55" i="5"/>
  <c r="M62" i="5"/>
  <c r="M61" i="5"/>
  <c r="M60" i="5"/>
  <c r="M59" i="5"/>
  <c r="M58" i="5"/>
  <c r="B67" i="5" l="1"/>
  <c r="E68" i="5"/>
  <c r="G52" i="5"/>
  <c r="G53" i="5"/>
  <c r="E69" i="5" l="1"/>
  <c r="B69" i="5" s="1"/>
  <c r="B68" i="5"/>
  <c r="G51" i="5"/>
  <c r="M51" i="5" l="1"/>
  <c r="M52" i="5"/>
  <c r="M53" i="5"/>
  <c r="M54" i="5"/>
  <c r="M55" i="5"/>
  <c r="M56" i="5"/>
  <c r="M57" i="5"/>
  <c r="L51" i="5"/>
  <c r="L52" i="5"/>
  <c r="L53" i="5"/>
  <c r="L54" i="5"/>
  <c r="L55" i="5"/>
  <c r="L56" i="5"/>
  <c r="L57" i="5"/>
  <c r="E51" i="5"/>
  <c r="E52" i="5" s="1"/>
  <c r="D51" i="5"/>
  <c r="D54" i="5"/>
  <c r="D58" i="5"/>
  <c r="C51" i="5"/>
  <c r="C52" i="5"/>
  <c r="D52" i="5" s="1"/>
  <c r="C53" i="5"/>
  <c r="D53" i="5" s="1"/>
  <c r="C54" i="5"/>
  <c r="C55" i="5"/>
  <c r="D55" i="5" s="1"/>
  <c r="C56" i="5"/>
  <c r="D56" i="5" s="1"/>
  <c r="C57" i="5"/>
  <c r="D57" i="5" s="1"/>
  <c r="C58" i="5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B51" i="5" l="1"/>
  <c r="B52" i="5"/>
  <c r="E53" i="5"/>
  <c r="E54" i="5" s="1"/>
  <c r="E55" i="5" s="1"/>
  <c r="B54" i="5"/>
  <c r="B53" i="5"/>
  <c r="G43" i="5"/>
  <c r="G45" i="5"/>
  <c r="G46" i="5" s="1"/>
  <c r="G47" i="5" s="1"/>
  <c r="G48" i="5" s="1"/>
  <c r="G49" i="5" s="1"/>
  <c r="G50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2" i="5"/>
  <c r="B55" i="5" l="1"/>
  <c r="E56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1" i="5"/>
  <c r="B56" i="5" l="1"/>
  <c r="E57" i="5"/>
  <c r="C2" i="5"/>
  <c r="C35" i="5"/>
  <c r="C36" i="5"/>
  <c r="D36" i="5" s="1"/>
  <c r="C37" i="5"/>
  <c r="C38" i="5"/>
  <c r="D38" i="5" s="1"/>
  <c r="C39" i="5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C48" i="5"/>
  <c r="D48" i="5" s="1"/>
  <c r="C49" i="5"/>
  <c r="D49" i="5" s="1"/>
  <c r="C50" i="5"/>
  <c r="D50" i="5" s="1"/>
  <c r="G38" i="5"/>
  <c r="G40" i="5" s="1"/>
  <c r="G41" i="5" s="1"/>
  <c r="G42" i="5" s="1"/>
  <c r="D2" i="5"/>
  <c r="D39" i="5"/>
  <c r="D47" i="5"/>
  <c r="D37" i="5"/>
  <c r="D35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2" i="5"/>
  <c r="E58" i="5" l="1"/>
  <c r="B57" i="5"/>
  <c r="B48" i="5"/>
  <c r="B44" i="5"/>
  <c r="B36" i="5"/>
  <c r="B43" i="5"/>
  <c r="B39" i="5"/>
  <c r="B37" i="5"/>
  <c r="B47" i="5"/>
  <c r="B50" i="5"/>
  <c r="B46" i="5"/>
  <c r="B38" i="5"/>
  <c r="B35" i="5"/>
  <c r="B49" i="5"/>
  <c r="B45" i="5"/>
  <c r="B42" i="5"/>
  <c r="B41" i="5"/>
  <c r="B40" i="5"/>
  <c r="B15" i="5"/>
  <c r="C10" i="5"/>
  <c r="D10" i="5" s="1"/>
  <c r="C15" i="5"/>
  <c r="D15" i="5" s="1"/>
  <c r="C18" i="5"/>
  <c r="D18" i="5" s="1"/>
  <c r="C19" i="5"/>
  <c r="D19" i="5" s="1"/>
  <c r="C20" i="5"/>
  <c r="C21" i="5"/>
  <c r="C22" i="5"/>
  <c r="D22" i="5" s="1"/>
  <c r="C23" i="5"/>
  <c r="D23" i="5" s="1"/>
  <c r="C24" i="5"/>
  <c r="C25" i="5"/>
  <c r="C26" i="5"/>
  <c r="C27" i="5"/>
  <c r="C28" i="5"/>
  <c r="C29" i="5"/>
  <c r="C30" i="5"/>
  <c r="C31" i="5"/>
  <c r="C32" i="5"/>
  <c r="C33" i="5"/>
  <c r="C34" i="5"/>
  <c r="G16" i="5"/>
  <c r="G17" i="5" s="1"/>
  <c r="C17" i="5" s="1"/>
  <c r="G11" i="5"/>
  <c r="C11" i="5" s="1"/>
  <c r="G3" i="5"/>
  <c r="C3" i="5" s="1"/>
  <c r="E59" i="5" l="1"/>
  <c r="B58" i="5"/>
  <c r="D3" i="5"/>
  <c r="B3" i="5"/>
  <c r="D11" i="5"/>
  <c r="B11" i="5"/>
  <c r="D17" i="5"/>
  <c r="B17" i="5"/>
  <c r="G4" i="5"/>
  <c r="G12" i="5"/>
  <c r="C16" i="5"/>
  <c r="B10" i="5"/>
  <c r="D31" i="5"/>
  <c r="B31" i="5" s="1"/>
  <c r="D33" i="5"/>
  <c r="B33" i="5" s="1"/>
  <c r="D34" i="5"/>
  <c r="B34" i="5" s="1"/>
  <c r="D32" i="5"/>
  <c r="B32" i="5" s="1"/>
  <c r="D21" i="5"/>
  <c r="B21" i="5" s="1"/>
  <c r="D25" i="5"/>
  <c r="B25" i="5" s="1"/>
  <c r="D28" i="5"/>
  <c r="B28" i="5" s="1"/>
  <c r="D24" i="5"/>
  <c r="B24" i="5" s="1"/>
  <c r="D20" i="5"/>
  <c r="B20" i="5" s="1"/>
  <c r="D26" i="5"/>
  <c r="B26" i="5" s="1"/>
  <c r="B18" i="5"/>
  <c r="D29" i="5"/>
  <c r="B29" i="5" s="1"/>
  <c r="D27" i="5"/>
  <c r="B27" i="5" s="1"/>
  <c r="D30" i="5"/>
  <c r="B30" i="5" s="1"/>
  <c r="B23" i="5"/>
  <c r="B22" i="5"/>
  <c r="B19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E60" i="5" l="1"/>
  <c r="B59" i="5"/>
  <c r="C12" i="5"/>
  <c r="G13" i="5"/>
  <c r="G5" i="5"/>
  <c r="C4" i="5"/>
  <c r="D16" i="5"/>
  <c r="B16" i="5"/>
  <c r="B60" i="5" l="1"/>
  <c r="E61" i="5"/>
  <c r="D4" i="5"/>
  <c r="B4" i="5"/>
  <c r="G6" i="5"/>
  <c r="C5" i="5"/>
  <c r="G14" i="5"/>
  <c r="C14" i="5" s="1"/>
  <c r="C13" i="5"/>
  <c r="D12" i="5"/>
  <c r="B12" i="5"/>
  <c r="E62" i="5" l="1"/>
  <c r="B61" i="5"/>
  <c r="G7" i="5"/>
  <c r="C6" i="5"/>
  <c r="D13" i="5"/>
  <c r="B13" i="5" s="1"/>
  <c r="D5" i="5"/>
  <c r="B5" i="5"/>
  <c r="D14" i="5"/>
  <c r="B14" i="5"/>
  <c r="E63" i="5" l="1"/>
  <c r="B62" i="5"/>
  <c r="D6" i="5"/>
  <c r="B6" i="5"/>
  <c r="G8" i="5"/>
  <c r="C7" i="5"/>
  <c r="B63" i="5" l="1"/>
  <c r="E64" i="5"/>
  <c r="B64" i="5" s="1"/>
  <c r="G9" i="5"/>
  <c r="C9" i="5" s="1"/>
  <c r="C8" i="5"/>
  <c r="D7" i="5"/>
  <c r="B7" i="5"/>
  <c r="D8" i="5" l="1"/>
  <c r="B8" i="5"/>
  <c r="D9" i="5"/>
  <c r="B9" i="5" s="1"/>
</calcChain>
</file>

<file path=xl/sharedStrings.xml><?xml version="1.0" encoding="utf-8"?>
<sst xmlns="http://schemas.openxmlformats.org/spreadsheetml/2006/main" count="43" uniqueCount="41">
  <si>
    <t xml:space="preserve">Dia </t>
  </si>
  <si>
    <t>UCI</t>
  </si>
  <si>
    <t>FALLECIDOS</t>
  </si>
  <si>
    <t>RECUPERADOS</t>
  </si>
  <si>
    <t>FUENTES</t>
  </si>
  <si>
    <t>https://www.elmundo.es/ciencia-y-salud/salud/2020/03/25/5e7a31a5fc6c83a2558b45f3.html</t>
  </si>
  <si>
    <t>https://www.elconfidencial.com/espana/2020-03-22/coronavirus-hospitales-colapso-crisis-sanidad_2511307/</t>
  </si>
  <si>
    <t>VERDE= RECALCULADO A PARTIR DE LOS DATOS DE LAS FUENTES</t>
  </si>
  <si>
    <t>ROJO=DATO ACUMULADO REQUIERE INTERPOLAR</t>
  </si>
  <si>
    <t>FUENTE PRINCIPAL= https://www.datoscoronavirus.es/grafico_total_casos_chart.php</t>
  </si>
  <si>
    <t>sanitarios infectados supuesto 5% de los infectados</t>
  </si>
  <si>
    <t>Fuente principal 2= https://www.ine.es/prensa/epa_tabla.htm</t>
  </si>
  <si>
    <t>los considero constantes porque se nutren de Q</t>
  </si>
  <si>
    <t>PS infectado considerado constante desde el momento en que no hay datos</t>
  </si>
  <si>
    <t>CIAN= (OCUPADOS SEGÚN INE TERCER TRIMESTRE 2019 MENOS SANITARIOS) /4(He considerado que el 25% sigue trabajando en estado de alarma, en el periodo de cierre excepto esenciales, por las noticias y datos proporcionados por el gobierno)</t>
  </si>
  <si>
    <t>solo se detecta 1 de cada 16 contagios, noticia del 12/4/2020, añado la columna contagiados totales como estimación de los contagios en la poblacion total, cuarentena etc.</t>
  </si>
  <si>
    <t>NOTICIA: 19481 SANITARIOS INFECTAODOS QUE SON EL 12% DE LOS SANITARIOS</t>
  </si>
  <si>
    <t>NOTICIA: 26266 SANITARIOS INFECTADOS QUE SON EL 15% DE LOS SANITARIOS</t>
  </si>
  <si>
    <t>esto significa que ha habido un aumento de sanitarios a un total de 175107, que son 12765 nuevas incorporaciones (nuevas contrataciones y voluntarios, supongo)</t>
  </si>
  <si>
    <t>27558 sanitarios contagiados noticias del 15/abril, dicen que aprox 20%</t>
  </si>
  <si>
    <t>ContatiadosTotales</t>
  </si>
  <si>
    <t>INDEX</t>
  </si>
  <si>
    <t>debe reconsiderarse por ventanas de tiempo si se divide entre 4 o entre qué</t>
  </si>
  <si>
    <t xml:space="preserve">ESTE ES EL PERIODO EN QUE VUELVEN A TRABAJAR LOS SERVICIOS NO </t>
  </si>
  <si>
    <t>ESENCIALES PERO NO EXPUESTOS POR ESO AHORA SE TE CALCULA DIVIDIENDO</t>
  </si>
  <si>
    <t>POR 2 Y NO POR 4, SUPONGO EL DOBLE PERO SE PUEDE ESTUDIAR</t>
  </si>
  <si>
    <t>PS ESTÁ CALCULADO POR DATOS DE ESTIMACIÓN DE ACUERDO A ALGUNAS</t>
  </si>
  <si>
    <t>CIFRAS PROPORCIONADAS POR LAS AUTORIDADES, E INTERPOLACIÓN</t>
  </si>
  <si>
    <t>EN MÁS GRANDE PONGO LAS CIFRAS PROPORCIONADAS Y EN OBSERVACIONES LA NOTICIA</t>
  </si>
  <si>
    <t>PSINFAC</t>
  </si>
  <si>
    <t>Hay 178600 médicos y 245533 enfermeros en España. https://www.redaccionmedica.com/secciones/sanidad-hoy/espana-es-el-noveno-pais-europeo-en-medicos-y-el-sexto-con-menos-enfermeras-5462</t>
  </si>
  <si>
    <t>CONFINADOS</t>
  </si>
  <si>
    <t>PSANITARIOS</t>
  </si>
  <si>
    <t>TRABAJADORES</t>
  </si>
  <si>
    <t>CONTAGIADOS</t>
  </si>
  <si>
    <t>HOSPITALIZADOS</t>
  </si>
  <si>
    <t>Lambda</t>
  </si>
  <si>
    <t>40 sanitarios fallecidos de los 31053 sanitarios infectados en España, se corresponde perfectamente con mi extrapolación (salía un poco menos)</t>
  </si>
  <si>
    <t>TOTAL ESTIMACIÓN DE INFECTADOS EN ESPAÑA (suma columna)</t>
  </si>
  <si>
    <t>NOTICIA: HOY SALEN LOS NIÑOS A LA CALLE 1-1-1</t>
  </si>
  <si>
    <t>sanitarios contagiados acumulados noticia de 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</si>
</sst>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1" fillId="4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1" fillId="0" borderId="0" xfId="0" applyFon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2" fontId="0" fillId="0" borderId="0" xfId="0" applyNumberFormat="1"/>
    <xf numFmtId="2" fontId="5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2" fontId="6" fillId="0" borderId="0" xfId="0" applyNumberFormat="1" applyFont="1"/>
    <xf numFmtId="2" fontId="9" fillId="0" borderId="0" xfId="0" applyNumberFormat="1" applyFont="1"/>
    <xf numFmtId="2" fontId="10" fillId="0" borderId="0" xfId="0" applyNumberFormat="1" applyFont="1"/>
    <xf numFmtId="2" fontId="0" fillId="3" borderId="0" xfId="0" applyNumberFormat="1" applyFill="1"/>
    <xf numFmtId="2" fontId="5" fillId="3" borderId="0" xfId="0" applyNumberFormat="1" applyFont="1" applyFill="1"/>
    <xf numFmtId="2" fontId="1" fillId="3" borderId="0" xfId="0" applyNumberFormat="1" applyFont="1" applyFill="1"/>
    <xf numFmtId="2" fontId="6" fillId="3" borderId="0" xfId="0" applyNumberFormat="1" applyFont="1" applyFill="1"/>
    <xf numFmtId="2" fontId="8" fillId="3" borderId="0" xfId="0" applyNumberFormat="1" applyFont="1" applyFill="1"/>
    <xf numFmtId="2" fontId="5" fillId="2" borderId="0" xfId="0" applyNumberFormat="1" applyFont="1" applyFill="1"/>
    <xf numFmtId="2" fontId="1" fillId="2" borderId="0" xfId="0" applyNumberFormat="1" applyFont="1" applyFill="1"/>
    <xf numFmtId="2" fontId="0" fillId="2" borderId="0" xfId="0" applyNumberFormat="1" applyFill="1"/>
    <xf numFmtId="2" fontId="7" fillId="2" borderId="0" xfId="0" applyNumberFormat="1" applyFont="1" applyFill="1"/>
    <xf numFmtId="2" fontId="6" fillId="2" borderId="0" xfId="0" applyNumberFormat="1" applyFont="1" applyFill="1"/>
    <xf numFmtId="0" fontId="0" fillId="0" borderId="0" xfId="0" applyNumberFormat="1"/>
    <xf numFmtId="14" fontId="11" fillId="4" borderId="0" xfId="2" applyNumberFormat="1"/>
    <xf numFmtId="2" fontId="11" fillId="4" borderId="0" xfId="2" applyNumberFormat="1"/>
    <xf numFmtId="0" fontId="11" fillId="4" borderId="0" xfId="2" applyNumberFormat="1"/>
    <xf numFmtId="0" fontId="11" fillId="4" borderId="0" xfId="2"/>
    <xf numFmtId="2" fontId="12" fillId="4" borderId="0" xfId="2" applyNumberFormat="1" applyFont="1"/>
    <xf numFmtId="2" fontId="7" fillId="0" borderId="0" xfId="0" applyNumberFormat="1" applyFont="1"/>
    <xf numFmtId="0" fontId="11" fillId="4" borderId="0" xfId="2" applyNumberFormat="1" applyFont="1" applyFill="1"/>
  </cellXfs>
  <cellStyles count="3">
    <cellStyle name="Hipervínculo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mundo.es/ciencia-y-salud/salud/2020/03/25/5e7a31a5fc6c83a2558b45f3.html" TargetMode="External"/><Relationship Id="rId2" Type="http://schemas.openxmlformats.org/officeDocument/2006/relationships/hyperlink" Target="https://www.elmundo.es/ciencia-y-salud/salud/2020/03/25/5e7a31a5fc6c83a2558b45f3.html" TargetMode="External"/><Relationship Id="rId1" Type="http://schemas.openxmlformats.org/officeDocument/2006/relationships/hyperlink" Target="https://www.elmundo.es/ciencia-y-salud/salud/2020/03/25/5e7a31a5fc6c83a2558b45f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lconfidencial.com/espana/2020-03-22/coronavirus-hospitales-colapso-crisis-sanidad_25113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4" zoomScale="90" zoomScaleNormal="90" workbookViewId="0">
      <selection activeCell="K74" sqref="K74"/>
    </sheetView>
  </sheetViews>
  <sheetFormatPr baseColWidth="10" defaultRowHeight="14.4" x14ac:dyDescent="0.3"/>
  <cols>
    <col min="2" max="2" width="14.77734375" customWidth="1"/>
    <col min="4" max="4" width="15.88671875" customWidth="1"/>
    <col min="5" max="5" width="9.21875" customWidth="1"/>
    <col min="6" max="6" width="12.77734375" style="7" customWidth="1"/>
    <col min="11" max="11" width="14.88671875" customWidth="1"/>
    <col min="12" max="12" width="16.109375" style="7" customWidth="1"/>
    <col min="13" max="13" width="11.5546875" style="29"/>
  </cols>
  <sheetData>
    <row r="1" spans="1:19" x14ac:dyDescent="0.3">
      <c r="A1" t="s">
        <v>0</v>
      </c>
      <c r="B1" t="s">
        <v>31</v>
      </c>
      <c r="C1" t="s">
        <v>32</v>
      </c>
      <c r="D1" t="s">
        <v>33</v>
      </c>
      <c r="E1" t="s">
        <v>21</v>
      </c>
      <c r="F1" s="7" t="s">
        <v>34</v>
      </c>
      <c r="G1" t="s">
        <v>29</v>
      </c>
      <c r="H1" t="s">
        <v>35</v>
      </c>
      <c r="I1" t="s">
        <v>1</v>
      </c>
      <c r="J1" t="s">
        <v>2</v>
      </c>
      <c r="K1" t="s">
        <v>3</v>
      </c>
      <c r="L1" s="7" t="s">
        <v>20</v>
      </c>
      <c r="M1" s="29" t="s">
        <v>36</v>
      </c>
      <c r="O1" t="s">
        <v>4</v>
      </c>
      <c r="S1" s="12">
        <f>F2-(J2+K2)</f>
        <v>749</v>
      </c>
    </row>
    <row r="2" spans="1:19" x14ac:dyDescent="0.3">
      <c r="A2" s="1">
        <v>43899</v>
      </c>
      <c r="B2" s="12">
        <f xml:space="preserve"> 47100396-C2-D2-E2-F2-H2-I2-J2-K2-L2</f>
        <v>36129869</v>
      </c>
      <c r="C2" s="12">
        <f>1948100-G2</f>
        <v>1948100</v>
      </c>
      <c r="D2" s="13">
        <f>(19966900-C2)/2</f>
        <v>9009400</v>
      </c>
      <c r="E2" s="12">
        <v>1</v>
      </c>
      <c r="F2" s="14">
        <v>762</v>
      </c>
      <c r="G2" s="15">
        <v>0</v>
      </c>
      <c r="H2" s="15">
        <v>0</v>
      </c>
      <c r="I2" s="12">
        <v>59</v>
      </c>
      <c r="J2" s="12">
        <v>13</v>
      </c>
      <c r="K2" s="15">
        <v>0</v>
      </c>
      <c r="L2" s="16">
        <f>F2*16</f>
        <v>12192</v>
      </c>
      <c r="M2" s="29">
        <f>K2/F2</f>
        <v>0</v>
      </c>
      <c r="O2" s="4" t="s">
        <v>7</v>
      </c>
      <c r="S2" s="12">
        <f t="shared" ref="S2:S45" si="0">F3-(J3+K3)</f>
        <v>604</v>
      </c>
    </row>
    <row r="3" spans="1:19" x14ac:dyDescent="0.3">
      <c r="A3" s="1">
        <f>A2+1</f>
        <v>43900</v>
      </c>
      <c r="B3" s="12">
        <f t="shared" ref="B3:B66" si="1" xml:space="preserve"> 47100396-C3-D3-E3-F3-H3-I3-J3-K3-L3</f>
        <v>36132280.5</v>
      </c>
      <c r="C3" s="12">
        <f t="shared" ref="C3:C66" si="2">1948100-G3</f>
        <v>1948043</v>
      </c>
      <c r="D3" s="13">
        <f t="shared" ref="D3:D22" si="3">(19966900-C3)/2</f>
        <v>9009428.5</v>
      </c>
      <c r="E3" s="14">
        <f>1+E2</f>
        <v>2</v>
      </c>
      <c r="F3" s="14">
        <v>623</v>
      </c>
      <c r="G3" s="15">
        <f>57+G2</f>
        <v>57</v>
      </c>
      <c r="H3" s="15">
        <v>0</v>
      </c>
      <c r="I3" s="12">
        <v>32</v>
      </c>
      <c r="J3" s="12">
        <v>19</v>
      </c>
      <c r="K3" s="15">
        <v>0</v>
      </c>
      <c r="L3" s="16">
        <f t="shared" ref="L3:L67" si="4">F3*16</f>
        <v>9968</v>
      </c>
      <c r="M3" s="29">
        <f t="shared" ref="M3:M69" si="5">K3/F3</f>
        <v>0</v>
      </c>
      <c r="O3" s="3" t="s">
        <v>8</v>
      </c>
      <c r="S3" s="12">
        <f t="shared" si="0"/>
        <v>494</v>
      </c>
    </row>
    <row r="4" spans="1:19" x14ac:dyDescent="0.3">
      <c r="A4" s="1">
        <f t="shared" ref="A4:A67" si="6">A3+1</f>
        <v>43901</v>
      </c>
      <c r="B4" s="12">
        <f t="shared" si="1"/>
        <v>36134294</v>
      </c>
      <c r="C4" s="12">
        <f t="shared" si="2"/>
        <v>1947986</v>
      </c>
      <c r="D4" s="13">
        <f>(19966900-C4)/2</f>
        <v>9009457</v>
      </c>
      <c r="E4" s="14">
        <f t="shared" ref="E4:E67" si="7">1+E3</f>
        <v>3</v>
      </c>
      <c r="F4" s="14">
        <v>506</v>
      </c>
      <c r="G4" s="15">
        <f t="shared" ref="G4:G9" si="8">57+G3</f>
        <v>114</v>
      </c>
      <c r="H4" s="15">
        <v>0</v>
      </c>
      <c r="I4" s="12">
        <v>42</v>
      </c>
      <c r="J4" s="12">
        <v>12</v>
      </c>
      <c r="K4" s="15">
        <v>0</v>
      </c>
      <c r="L4" s="16">
        <f t="shared" si="4"/>
        <v>8096</v>
      </c>
      <c r="M4" s="29">
        <f t="shared" si="5"/>
        <v>0</v>
      </c>
      <c r="O4" s="6" t="s">
        <v>14</v>
      </c>
      <c r="S4" s="12">
        <f t="shared" si="0"/>
        <v>785</v>
      </c>
    </row>
    <row r="5" spans="1:19" x14ac:dyDescent="0.3">
      <c r="A5" s="1">
        <f t="shared" si="6"/>
        <v>43902</v>
      </c>
      <c r="B5" s="12">
        <f t="shared" si="1"/>
        <v>36128918.5</v>
      </c>
      <c r="C5" s="12">
        <f t="shared" si="2"/>
        <v>1947929</v>
      </c>
      <c r="D5" s="13">
        <f t="shared" si="3"/>
        <v>9009485.5</v>
      </c>
      <c r="E5" s="14">
        <f t="shared" si="7"/>
        <v>4</v>
      </c>
      <c r="F5" s="14">
        <v>822</v>
      </c>
      <c r="G5" s="15">
        <f t="shared" si="8"/>
        <v>171</v>
      </c>
      <c r="H5" s="15">
        <v>0</v>
      </c>
      <c r="I5" s="12">
        <v>48</v>
      </c>
      <c r="J5" s="12">
        <v>37</v>
      </c>
      <c r="K5" s="15">
        <v>0</v>
      </c>
      <c r="L5" s="16">
        <f t="shared" si="4"/>
        <v>13152</v>
      </c>
      <c r="M5" s="29">
        <f t="shared" si="5"/>
        <v>0</v>
      </c>
      <c r="O5" s="6" t="s">
        <v>12</v>
      </c>
      <c r="S5" s="12">
        <f t="shared" si="0"/>
        <v>1225</v>
      </c>
    </row>
    <row r="6" spans="1:19" x14ac:dyDescent="0.3">
      <c r="A6" s="1">
        <f t="shared" si="6"/>
        <v>43903</v>
      </c>
      <c r="B6" s="12">
        <f t="shared" si="1"/>
        <v>36121486</v>
      </c>
      <c r="C6" s="12">
        <f t="shared" si="2"/>
        <v>1947872</v>
      </c>
      <c r="D6" s="13">
        <f t="shared" si="3"/>
        <v>9009514</v>
      </c>
      <c r="E6" s="14">
        <f t="shared" si="7"/>
        <v>5</v>
      </c>
      <c r="F6" s="14">
        <v>1259</v>
      </c>
      <c r="G6" s="15">
        <f t="shared" si="8"/>
        <v>228</v>
      </c>
      <c r="H6" s="15">
        <v>0</v>
      </c>
      <c r="I6" s="12">
        <v>82</v>
      </c>
      <c r="J6" s="12">
        <v>34</v>
      </c>
      <c r="K6" s="15">
        <v>0</v>
      </c>
      <c r="L6" s="16">
        <f t="shared" si="4"/>
        <v>20144</v>
      </c>
      <c r="M6" s="29">
        <f t="shared" si="5"/>
        <v>0</v>
      </c>
      <c r="O6" t="s">
        <v>22</v>
      </c>
      <c r="S6" s="12">
        <f t="shared" si="0"/>
        <v>1528</v>
      </c>
    </row>
    <row r="7" spans="1:19" s="3" customFormat="1" x14ac:dyDescent="0.3">
      <c r="A7" s="2">
        <f t="shared" si="6"/>
        <v>43904</v>
      </c>
      <c r="B7" s="12">
        <f t="shared" si="1"/>
        <v>36117004.5</v>
      </c>
      <c r="C7" s="12">
        <f t="shared" si="2"/>
        <v>1947815</v>
      </c>
      <c r="D7" s="13">
        <f t="shared" si="3"/>
        <v>9009542.5</v>
      </c>
      <c r="E7" s="14">
        <f t="shared" si="7"/>
        <v>6</v>
      </c>
      <c r="F7" s="16">
        <v>1546</v>
      </c>
      <c r="G7" s="15">
        <f t="shared" si="8"/>
        <v>285</v>
      </c>
      <c r="H7" s="15">
        <v>0</v>
      </c>
      <c r="I7" s="15">
        <v>-272</v>
      </c>
      <c r="J7" s="15">
        <v>18</v>
      </c>
      <c r="K7" s="15">
        <v>0</v>
      </c>
      <c r="L7" s="16">
        <f t="shared" si="4"/>
        <v>24736</v>
      </c>
      <c r="M7" s="29">
        <f t="shared" si="5"/>
        <v>0</v>
      </c>
      <c r="O7" s="3" t="s">
        <v>10</v>
      </c>
      <c r="S7" s="12">
        <f t="shared" si="0"/>
        <v>1848</v>
      </c>
    </row>
    <row r="8" spans="1:19" x14ac:dyDescent="0.3">
      <c r="A8" s="1">
        <f t="shared" si="6"/>
        <v>43905</v>
      </c>
      <c r="B8" s="12">
        <f t="shared" si="1"/>
        <v>36108908</v>
      </c>
      <c r="C8" s="12">
        <f t="shared" si="2"/>
        <v>1947758</v>
      </c>
      <c r="D8" s="13">
        <f t="shared" si="3"/>
        <v>9009571</v>
      </c>
      <c r="E8" s="14">
        <f t="shared" si="7"/>
        <v>7</v>
      </c>
      <c r="F8" s="14">
        <v>2000</v>
      </c>
      <c r="G8" s="15">
        <f t="shared" si="8"/>
        <v>342</v>
      </c>
      <c r="H8" s="15">
        <v>0</v>
      </c>
      <c r="I8" s="15">
        <v>0</v>
      </c>
      <c r="J8" s="12">
        <v>152</v>
      </c>
      <c r="K8" s="15">
        <v>0</v>
      </c>
      <c r="L8" s="16">
        <f t="shared" si="4"/>
        <v>32000</v>
      </c>
      <c r="M8" s="29">
        <f t="shared" si="5"/>
        <v>0</v>
      </c>
      <c r="O8" t="s">
        <v>9</v>
      </c>
      <c r="S8" s="12">
        <f t="shared" si="0"/>
        <v>887</v>
      </c>
    </row>
    <row r="9" spans="1:19" x14ac:dyDescent="0.3">
      <c r="A9" s="1">
        <f t="shared" si="6"/>
        <v>43906</v>
      </c>
      <c r="B9" s="12">
        <f t="shared" si="1"/>
        <v>36117658.5</v>
      </c>
      <c r="C9" s="12">
        <f t="shared" si="2"/>
        <v>1947701</v>
      </c>
      <c r="D9" s="13">
        <f t="shared" si="3"/>
        <v>9009599.5</v>
      </c>
      <c r="E9" s="14">
        <f t="shared" si="7"/>
        <v>8</v>
      </c>
      <c r="F9" s="14">
        <v>1438</v>
      </c>
      <c r="G9" s="15">
        <f t="shared" si="8"/>
        <v>399</v>
      </c>
      <c r="H9" s="15">
        <v>0</v>
      </c>
      <c r="I9" s="12">
        <v>432</v>
      </c>
      <c r="J9" s="12">
        <v>21</v>
      </c>
      <c r="K9" s="12">
        <v>530</v>
      </c>
      <c r="L9" s="16">
        <f t="shared" si="4"/>
        <v>23008</v>
      </c>
      <c r="M9" s="29">
        <f t="shared" si="5"/>
        <v>0.36856745479833103</v>
      </c>
      <c r="O9" t="s">
        <v>11</v>
      </c>
      <c r="S9" s="12">
        <f t="shared" si="0"/>
        <v>1307</v>
      </c>
    </row>
    <row r="10" spans="1:19" x14ac:dyDescent="0.3">
      <c r="A10" s="1">
        <f t="shared" si="6"/>
        <v>43907</v>
      </c>
      <c r="B10" s="12">
        <f t="shared" si="1"/>
        <v>36108524.5</v>
      </c>
      <c r="C10" s="12">
        <f t="shared" si="2"/>
        <v>1947645</v>
      </c>
      <c r="D10" s="13">
        <f t="shared" si="3"/>
        <v>9009627.5</v>
      </c>
      <c r="E10" s="14">
        <f t="shared" si="7"/>
        <v>9</v>
      </c>
      <c r="F10" s="14">
        <v>1987</v>
      </c>
      <c r="G10" s="15">
        <v>455</v>
      </c>
      <c r="H10" s="15">
        <v>0</v>
      </c>
      <c r="I10" s="12">
        <v>131</v>
      </c>
      <c r="J10" s="12">
        <v>182</v>
      </c>
      <c r="K10" s="12">
        <v>498</v>
      </c>
      <c r="L10" s="16">
        <f t="shared" si="4"/>
        <v>31792</v>
      </c>
      <c r="M10" s="29">
        <f t="shared" si="5"/>
        <v>0.2506290890790136</v>
      </c>
      <c r="S10" s="12">
        <f t="shared" si="0"/>
        <v>2378</v>
      </c>
    </row>
    <row r="11" spans="1:19" x14ac:dyDescent="0.3">
      <c r="A11" s="1">
        <f t="shared" si="6"/>
        <v>43908</v>
      </c>
      <c r="B11" s="12">
        <f t="shared" si="1"/>
        <v>36099898.5</v>
      </c>
      <c r="C11" s="12">
        <f t="shared" si="2"/>
        <v>1947041</v>
      </c>
      <c r="D11" s="13">
        <f t="shared" si="3"/>
        <v>9009929.5</v>
      </c>
      <c r="E11" s="14">
        <f t="shared" si="7"/>
        <v>10</v>
      </c>
      <c r="F11" s="14">
        <v>2538</v>
      </c>
      <c r="G11" s="15">
        <f>G10+604</f>
        <v>1059</v>
      </c>
      <c r="H11" s="15">
        <v>0</v>
      </c>
      <c r="I11" s="12">
        <v>211</v>
      </c>
      <c r="J11" s="12">
        <v>107</v>
      </c>
      <c r="K11" s="12">
        <v>53</v>
      </c>
      <c r="L11" s="16">
        <f t="shared" si="4"/>
        <v>40608</v>
      </c>
      <c r="M11" s="29">
        <f t="shared" si="5"/>
        <v>2.0882584712371945E-2</v>
      </c>
      <c r="S11" s="12">
        <f t="shared" si="0"/>
        <v>3218</v>
      </c>
    </row>
    <row r="12" spans="1:19" x14ac:dyDescent="0.3">
      <c r="A12" s="1">
        <f t="shared" si="6"/>
        <v>43909</v>
      </c>
      <c r="B12" s="12">
        <f t="shared" si="1"/>
        <v>36085011.5</v>
      </c>
      <c r="C12" s="12">
        <f t="shared" si="2"/>
        <v>1946437</v>
      </c>
      <c r="D12" s="13">
        <f t="shared" si="3"/>
        <v>9010231.5</v>
      </c>
      <c r="E12" s="14">
        <f t="shared" si="7"/>
        <v>11</v>
      </c>
      <c r="F12" s="14">
        <v>3431</v>
      </c>
      <c r="G12" s="15">
        <f>G11+604</f>
        <v>1663</v>
      </c>
      <c r="H12" s="15">
        <v>0</v>
      </c>
      <c r="I12" s="12">
        <v>165</v>
      </c>
      <c r="J12" s="12">
        <v>169</v>
      </c>
      <c r="K12" s="12">
        <v>44</v>
      </c>
      <c r="L12" s="16">
        <f t="shared" si="4"/>
        <v>54896</v>
      </c>
      <c r="M12" s="29">
        <f t="shared" si="5"/>
        <v>1.2824249489944622E-2</v>
      </c>
      <c r="N12" t="s">
        <v>26</v>
      </c>
      <c r="S12" s="12">
        <f t="shared" si="0"/>
        <v>2117</v>
      </c>
    </row>
    <row r="13" spans="1:19" x14ac:dyDescent="0.3">
      <c r="A13" s="1">
        <f t="shared" si="6"/>
        <v>43910</v>
      </c>
      <c r="B13" s="12">
        <f t="shared" si="1"/>
        <v>36094954.5</v>
      </c>
      <c r="C13" s="12">
        <f t="shared" si="2"/>
        <v>1945833</v>
      </c>
      <c r="D13" s="13">
        <f t="shared" si="3"/>
        <v>9010533.5</v>
      </c>
      <c r="E13" s="14">
        <f t="shared" si="7"/>
        <v>12</v>
      </c>
      <c r="F13" s="14">
        <v>2833</v>
      </c>
      <c r="G13" s="15">
        <f>G12+604</f>
        <v>2267</v>
      </c>
      <c r="H13" s="15">
        <v>0</v>
      </c>
      <c r="I13" s="12">
        <v>186</v>
      </c>
      <c r="J13" s="12">
        <v>235</v>
      </c>
      <c r="K13" s="12">
        <v>481</v>
      </c>
      <c r="L13" s="16">
        <f t="shared" si="4"/>
        <v>45328</v>
      </c>
      <c r="M13" s="29">
        <f t="shared" si="5"/>
        <v>0.16978468055065302</v>
      </c>
      <c r="N13" t="s">
        <v>27</v>
      </c>
      <c r="S13" s="12">
        <f t="shared" si="0"/>
        <v>4082</v>
      </c>
    </row>
    <row r="14" spans="1:19" x14ac:dyDescent="0.3">
      <c r="A14" s="1">
        <f t="shared" si="6"/>
        <v>43911</v>
      </c>
      <c r="B14" s="12">
        <f t="shared" si="1"/>
        <v>36045603.5</v>
      </c>
      <c r="C14" s="12">
        <f t="shared" si="2"/>
        <v>1945229</v>
      </c>
      <c r="D14" s="13">
        <f t="shared" si="3"/>
        <v>9010835.5</v>
      </c>
      <c r="E14" s="14">
        <f t="shared" si="7"/>
        <v>13</v>
      </c>
      <c r="F14" s="14">
        <v>4946</v>
      </c>
      <c r="G14" s="15">
        <f>G13+604</f>
        <v>2871</v>
      </c>
      <c r="H14" s="15">
        <v>13282</v>
      </c>
      <c r="I14" s="12">
        <v>487</v>
      </c>
      <c r="J14" s="12">
        <v>324</v>
      </c>
      <c r="K14" s="12">
        <v>540</v>
      </c>
      <c r="L14" s="16">
        <f t="shared" si="4"/>
        <v>79136</v>
      </c>
      <c r="M14" s="29">
        <f t="shared" si="5"/>
        <v>0.10917913465426607</v>
      </c>
      <c r="N14" t="s">
        <v>28</v>
      </c>
      <c r="S14" s="12">
        <f t="shared" si="0"/>
        <v>2768</v>
      </c>
    </row>
    <row r="15" spans="1:19" ht="18" x14ac:dyDescent="0.35">
      <c r="A15" s="1">
        <f t="shared" si="6"/>
        <v>43912</v>
      </c>
      <c r="B15" s="12">
        <f t="shared" si="1"/>
        <v>36079314.5</v>
      </c>
      <c r="C15" s="12">
        <f t="shared" si="2"/>
        <v>1944625</v>
      </c>
      <c r="D15" s="13">
        <f t="shared" si="3"/>
        <v>9011137.5</v>
      </c>
      <c r="E15" s="14">
        <f t="shared" si="7"/>
        <v>14</v>
      </c>
      <c r="F15" s="14">
        <v>3646</v>
      </c>
      <c r="G15" s="17">
        <v>3475</v>
      </c>
      <c r="H15" s="12">
        <v>2272</v>
      </c>
      <c r="I15" s="12">
        <v>173</v>
      </c>
      <c r="J15" s="12">
        <v>394</v>
      </c>
      <c r="K15" s="12">
        <v>484</v>
      </c>
      <c r="L15" s="16">
        <f t="shared" si="4"/>
        <v>58336</v>
      </c>
      <c r="M15" s="29">
        <f t="shared" si="5"/>
        <v>0.13274821722435545</v>
      </c>
      <c r="O15" s="5" t="s">
        <v>6</v>
      </c>
      <c r="S15" s="12">
        <f t="shared" si="0"/>
        <v>3273</v>
      </c>
    </row>
    <row r="16" spans="1:19" ht="18" x14ac:dyDescent="0.35">
      <c r="A16" s="1">
        <f t="shared" si="6"/>
        <v>43913</v>
      </c>
      <c r="B16" s="12">
        <f t="shared" si="1"/>
        <v>36063304.5</v>
      </c>
      <c r="C16" s="12">
        <f t="shared" si="2"/>
        <v>1944407</v>
      </c>
      <c r="D16" s="13">
        <f t="shared" si="3"/>
        <v>9011246.5</v>
      </c>
      <c r="E16" s="14">
        <f t="shared" si="7"/>
        <v>15</v>
      </c>
      <c r="F16" s="14">
        <v>4517</v>
      </c>
      <c r="G16" s="18">
        <f>218+G15</f>
        <v>3693</v>
      </c>
      <c r="H16" s="12">
        <v>2820</v>
      </c>
      <c r="I16" s="12">
        <v>570</v>
      </c>
      <c r="J16" s="12">
        <v>462</v>
      </c>
      <c r="K16" s="12">
        <v>782</v>
      </c>
      <c r="L16" s="16">
        <f t="shared" si="4"/>
        <v>72272</v>
      </c>
      <c r="M16" s="29">
        <f t="shared" si="5"/>
        <v>0.17312375470444985</v>
      </c>
      <c r="O16" s="5" t="s">
        <v>5</v>
      </c>
      <c r="S16" s="12">
        <f t="shared" si="0"/>
        <v>5631</v>
      </c>
    </row>
    <row r="17" spans="1:19" ht="18" x14ac:dyDescent="0.35">
      <c r="A17" s="1">
        <f t="shared" si="6"/>
        <v>43914</v>
      </c>
      <c r="B17" s="12">
        <f t="shared" si="1"/>
        <v>36027285</v>
      </c>
      <c r="C17" s="12">
        <f t="shared" si="2"/>
        <v>1944190</v>
      </c>
      <c r="D17" s="13">
        <f t="shared" si="3"/>
        <v>9011355</v>
      </c>
      <c r="E17" s="14">
        <f t="shared" si="7"/>
        <v>16</v>
      </c>
      <c r="F17" s="14">
        <v>6584</v>
      </c>
      <c r="G17" s="18">
        <f>217+G16</f>
        <v>3910</v>
      </c>
      <c r="H17" s="12">
        <v>4388</v>
      </c>
      <c r="I17" s="12">
        <v>281</v>
      </c>
      <c r="J17" s="12">
        <v>514</v>
      </c>
      <c r="K17" s="12">
        <v>439</v>
      </c>
      <c r="L17" s="16">
        <f t="shared" si="4"/>
        <v>105344</v>
      </c>
      <c r="M17" s="29">
        <f t="shared" si="5"/>
        <v>6.6676792223572298E-2</v>
      </c>
      <c r="O17" s="5" t="s">
        <v>5</v>
      </c>
      <c r="S17" s="12">
        <f t="shared" si="0"/>
        <v>5626</v>
      </c>
    </row>
    <row r="18" spans="1:19" x14ac:dyDescent="0.3">
      <c r="A18" s="1">
        <f t="shared" si="6"/>
        <v>43915</v>
      </c>
      <c r="B18" s="12">
        <f t="shared" si="1"/>
        <v>36003611</v>
      </c>
      <c r="C18" s="12">
        <f t="shared" si="2"/>
        <v>1942700</v>
      </c>
      <c r="D18" s="13">
        <f t="shared" si="3"/>
        <v>9012100</v>
      </c>
      <c r="E18" s="14">
        <f t="shared" si="7"/>
        <v>17</v>
      </c>
      <c r="F18" s="14">
        <v>7937</v>
      </c>
      <c r="G18" s="12">
        <v>5400</v>
      </c>
      <c r="H18" s="12">
        <v>4198</v>
      </c>
      <c r="I18" s="12">
        <v>530</v>
      </c>
      <c r="J18" s="12">
        <v>738</v>
      </c>
      <c r="K18" s="12">
        <v>1573</v>
      </c>
      <c r="L18" s="16">
        <f t="shared" si="4"/>
        <v>126992</v>
      </c>
      <c r="M18" s="29">
        <f t="shared" si="5"/>
        <v>0.19818571248582587</v>
      </c>
      <c r="O18" s="5" t="s">
        <v>5</v>
      </c>
      <c r="S18" s="12">
        <f t="shared" si="0"/>
        <v>6275</v>
      </c>
    </row>
    <row r="19" spans="1:19" x14ac:dyDescent="0.3">
      <c r="A19" s="1">
        <f t="shared" si="6"/>
        <v>43916</v>
      </c>
      <c r="B19" s="12">
        <f t="shared" si="1"/>
        <v>35992560</v>
      </c>
      <c r="C19" s="12">
        <f t="shared" si="2"/>
        <v>1941548</v>
      </c>
      <c r="D19" s="13">
        <f t="shared" si="3"/>
        <v>9012676</v>
      </c>
      <c r="E19" s="14">
        <f t="shared" si="7"/>
        <v>18</v>
      </c>
      <c r="F19" s="14">
        <v>8578</v>
      </c>
      <c r="G19" s="12">
        <v>6552</v>
      </c>
      <c r="H19" s="12">
        <v>4952</v>
      </c>
      <c r="I19" s="12">
        <v>513</v>
      </c>
      <c r="J19" s="12">
        <v>655</v>
      </c>
      <c r="K19" s="12">
        <v>1648</v>
      </c>
      <c r="L19" s="16">
        <f t="shared" si="4"/>
        <v>137248</v>
      </c>
      <c r="M19" s="29">
        <f t="shared" si="5"/>
        <v>0.19211937514572161</v>
      </c>
      <c r="O19" t="s">
        <v>13</v>
      </c>
      <c r="S19" s="12">
        <f t="shared" si="0"/>
        <v>4760</v>
      </c>
    </row>
    <row r="20" spans="1:19" x14ac:dyDescent="0.3">
      <c r="A20" s="1">
        <f t="shared" si="6"/>
        <v>43917</v>
      </c>
      <c r="B20" s="12">
        <f t="shared" si="1"/>
        <v>36004944</v>
      </c>
      <c r="C20" s="12">
        <f t="shared" si="2"/>
        <v>1940396</v>
      </c>
      <c r="D20" s="13">
        <f t="shared" si="3"/>
        <v>9013252</v>
      </c>
      <c r="E20" s="14">
        <f t="shared" si="7"/>
        <v>19</v>
      </c>
      <c r="F20" s="14">
        <v>7871</v>
      </c>
      <c r="G20" s="12">
        <v>7704</v>
      </c>
      <c r="H20" s="12">
        <v>4381</v>
      </c>
      <c r="I20" s="12">
        <v>486</v>
      </c>
      <c r="J20" s="12">
        <v>769</v>
      </c>
      <c r="K20" s="12">
        <v>2342</v>
      </c>
      <c r="L20" s="16">
        <f t="shared" si="4"/>
        <v>125936</v>
      </c>
      <c r="M20" s="29">
        <f t="shared" si="5"/>
        <v>0.29754796086901281</v>
      </c>
      <c r="S20" s="12">
        <f t="shared" si="0"/>
        <v>4429</v>
      </c>
    </row>
    <row r="21" spans="1:19" x14ac:dyDescent="0.3">
      <c r="A21" s="1">
        <f t="shared" si="6"/>
        <v>43918</v>
      </c>
      <c r="B21" s="12">
        <f t="shared" si="1"/>
        <v>35999584</v>
      </c>
      <c r="C21" s="12">
        <f t="shared" si="2"/>
        <v>1939244</v>
      </c>
      <c r="D21" s="13">
        <f t="shared" si="3"/>
        <v>9013828</v>
      </c>
      <c r="E21" s="14">
        <f t="shared" si="7"/>
        <v>20</v>
      </c>
      <c r="F21" s="14">
        <v>8189</v>
      </c>
      <c r="G21" s="12">
        <v>8856</v>
      </c>
      <c r="H21" s="12">
        <v>4337</v>
      </c>
      <c r="I21" s="12">
        <v>410</v>
      </c>
      <c r="J21" s="12">
        <v>832</v>
      </c>
      <c r="K21" s="12">
        <v>2928</v>
      </c>
      <c r="L21" s="16">
        <f t="shared" si="4"/>
        <v>131024</v>
      </c>
      <c r="M21" s="29">
        <f t="shared" si="5"/>
        <v>0.35755281475149592</v>
      </c>
      <c r="S21" s="12">
        <f t="shared" si="0"/>
        <v>3287</v>
      </c>
    </row>
    <row r="22" spans="1:19" x14ac:dyDescent="0.3">
      <c r="A22" s="1">
        <f t="shared" si="6"/>
        <v>43919</v>
      </c>
      <c r="B22" s="12">
        <f t="shared" si="1"/>
        <v>36030185</v>
      </c>
      <c r="C22" s="12">
        <f t="shared" si="2"/>
        <v>1938092</v>
      </c>
      <c r="D22" s="13">
        <f t="shared" si="3"/>
        <v>9014404</v>
      </c>
      <c r="E22" s="14">
        <f t="shared" si="7"/>
        <v>21</v>
      </c>
      <c r="F22" s="14">
        <v>6549</v>
      </c>
      <c r="G22" s="12">
        <v>10008</v>
      </c>
      <c r="H22" s="12">
        <v>2767</v>
      </c>
      <c r="I22" s="12">
        <v>332</v>
      </c>
      <c r="J22" s="12">
        <v>838</v>
      </c>
      <c r="K22" s="12">
        <v>2424</v>
      </c>
      <c r="L22" s="16">
        <f t="shared" si="4"/>
        <v>104784</v>
      </c>
      <c r="M22" s="29">
        <f t="shared" si="5"/>
        <v>0.37013284470911589</v>
      </c>
      <c r="S22" s="12">
        <f t="shared" si="0"/>
        <v>3514</v>
      </c>
    </row>
    <row r="23" spans="1:19" s="11" customFormat="1" x14ac:dyDescent="0.3">
      <c r="A23" s="10">
        <f t="shared" si="6"/>
        <v>43920</v>
      </c>
      <c r="B23" s="19">
        <f t="shared" si="1"/>
        <v>40540750</v>
      </c>
      <c r="C23" s="19">
        <f t="shared" si="2"/>
        <v>1936940</v>
      </c>
      <c r="D23" s="20">
        <f t="shared" ref="D23:D36" si="9">(19966900-C23)/4</f>
        <v>4507490</v>
      </c>
      <c r="E23" s="21">
        <f t="shared" si="7"/>
        <v>22</v>
      </c>
      <c r="F23" s="21">
        <v>6398</v>
      </c>
      <c r="G23" s="19">
        <v>11160</v>
      </c>
      <c r="H23" s="19">
        <v>3220</v>
      </c>
      <c r="I23" s="19">
        <v>324</v>
      </c>
      <c r="J23" s="19">
        <v>812</v>
      </c>
      <c r="K23" s="19">
        <v>2072</v>
      </c>
      <c r="L23" s="22">
        <f t="shared" si="4"/>
        <v>102368</v>
      </c>
      <c r="M23" s="29">
        <f t="shared" si="5"/>
        <v>0.32385120350109409</v>
      </c>
      <c r="O23" s="11" t="s">
        <v>15</v>
      </c>
      <c r="S23" s="12">
        <f t="shared" si="0"/>
        <v>5894</v>
      </c>
    </row>
    <row r="24" spans="1:19" s="11" customFormat="1" x14ac:dyDescent="0.3">
      <c r="A24" s="10">
        <f t="shared" si="6"/>
        <v>43921</v>
      </c>
      <c r="B24" s="19">
        <f t="shared" si="1"/>
        <v>40493703</v>
      </c>
      <c r="C24" s="19">
        <f t="shared" si="2"/>
        <v>1935788</v>
      </c>
      <c r="D24" s="20">
        <f t="shared" si="9"/>
        <v>4507778</v>
      </c>
      <c r="E24" s="21">
        <f t="shared" si="7"/>
        <v>23</v>
      </c>
      <c r="F24" s="21">
        <v>9222</v>
      </c>
      <c r="G24" s="19">
        <v>12312</v>
      </c>
      <c r="H24" s="19">
        <v>2626</v>
      </c>
      <c r="I24" s="19">
        <v>376</v>
      </c>
      <c r="J24" s="19">
        <v>849</v>
      </c>
      <c r="K24" s="19">
        <v>2479</v>
      </c>
      <c r="L24" s="22">
        <f t="shared" si="4"/>
        <v>147552</v>
      </c>
      <c r="M24" s="29">
        <f t="shared" si="5"/>
        <v>0.26881370635436996</v>
      </c>
      <c r="S24" s="12">
        <f t="shared" si="0"/>
        <v>3467</v>
      </c>
    </row>
    <row r="25" spans="1:19" s="11" customFormat="1" x14ac:dyDescent="0.3">
      <c r="A25" s="10">
        <f t="shared" si="6"/>
        <v>43922</v>
      </c>
      <c r="B25" s="19">
        <f t="shared" si="1"/>
        <v>40519755</v>
      </c>
      <c r="C25" s="19">
        <f t="shared" si="2"/>
        <v>1934636</v>
      </c>
      <c r="D25" s="20">
        <f t="shared" si="9"/>
        <v>4508066</v>
      </c>
      <c r="E25" s="21">
        <f t="shared" si="7"/>
        <v>24</v>
      </c>
      <c r="F25" s="21">
        <v>7719</v>
      </c>
      <c r="G25" s="19">
        <v>13464</v>
      </c>
      <c r="H25" s="19">
        <v>2175</v>
      </c>
      <c r="I25" s="19">
        <v>265</v>
      </c>
      <c r="J25" s="19">
        <v>864</v>
      </c>
      <c r="K25" s="19">
        <v>3388</v>
      </c>
      <c r="L25" s="22">
        <f t="shared" si="4"/>
        <v>123504</v>
      </c>
      <c r="M25" s="29">
        <f t="shared" si="5"/>
        <v>0.43891695815520143</v>
      </c>
      <c r="S25" s="12">
        <f t="shared" si="0"/>
        <v>3056</v>
      </c>
    </row>
    <row r="26" spans="1:19" s="11" customFormat="1" x14ac:dyDescent="0.3">
      <c r="A26" s="10">
        <f t="shared" si="6"/>
        <v>43923</v>
      </c>
      <c r="B26" s="19">
        <f t="shared" si="1"/>
        <v>40512838</v>
      </c>
      <c r="C26" s="19">
        <f t="shared" si="2"/>
        <v>1933484</v>
      </c>
      <c r="D26" s="20">
        <f t="shared" si="9"/>
        <v>4508354</v>
      </c>
      <c r="E26" s="21">
        <f t="shared" si="7"/>
        <v>25</v>
      </c>
      <c r="F26" s="21">
        <v>8102</v>
      </c>
      <c r="G26" s="19">
        <v>14616</v>
      </c>
      <c r="H26" s="19">
        <v>2695</v>
      </c>
      <c r="I26" s="19">
        <v>220</v>
      </c>
      <c r="J26" s="19">
        <v>950</v>
      </c>
      <c r="K26" s="19">
        <v>4096</v>
      </c>
      <c r="L26" s="22">
        <f t="shared" si="4"/>
        <v>129632</v>
      </c>
      <c r="M26" s="29">
        <f t="shared" si="5"/>
        <v>0.50555418415206121</v>
      </c>
      <c r="S26" s="12">
        <f t="shared" si="0"/>
        <v>2770</v>
      </c>
    </row>
    <row r="27" spans="1:19" s="11" customFormat="1" x14ac:dyDescent="0.3">
      <c r="A27" s="10">
        <f t="shared" si="6"/>
        <v>43924</v>
      </c>
      <c r="B27" s="19">
        <f t="shared" si="1"/>
        <v>40524822</v>
      </c>
      <c r="C27" s="19">
        <f t="shared" si="2"/>
        <v>1932332</v>
      </c>
      <c r="D27" s="20">
        <f t="shared" si="9"/>
        <v>4508642</v>
      </c>
      <c r="E27" s="21">
        <f t="shared" si="7"/>
        <v>26</v>
      </c>
      <c r="F27" s="21">
        <v>7472</v>
      </c>
      <c r="G27" s="19">
        <v>15768</v>
      </c>
      <c r="H27" s="19">
        <v>2524</v>
      </c>
      <c r="I27" s="19">
        <v>324</v>
      </c>
      <c r="J27" s="19">
        <v>932</v>
      </c>
      <c r="K27" s="19">
        <v>3770</v>
      </c>
      <c r="L27" s="22">
        <f t="shared" si="4"/>
        <v>119552</v>
      </c>
      <c r="M27" s="29">
        <f t="shared" si="5"/>
        <v>0.50455032119914345</v>
      </c>
      <c r="S27" s="12">
        <f t="shared" si="0"/>
        <v>2511</v>
      </c>
    </row>
    <row r="28" spans="1:19" s="11" customFormat="1" x14ac:dyDescent="0.3">
      <c r="A28" s="10">
        <f t="shared" si="6"/>
        <v>43925</v>
      </c>
      <c r="B28" s="19">
        <f t="shared" si="1"/>
        <v>40535211</v>
      </c>
      <c r="C28" s="19">
        <f t="shared" si="2"/>
        <v>1931180</v>
      </c>
      <c r="D28" s="20">
        <f t="shared" si="9"/>
        <v>4508930</v>
      </c>
      <c r="E28" s="21">
        <f t="shared" si="7"/>
        <v>27</v>
      </c>
      <c r="F28" s="21">
        <v>7026</v>
      </c>
      <c r="G28" s="19">
        <v>16920</v>
      </c>
      <c r="H28" s="19">
        <v>975</v>
      </c>
      <c r="I28" s="19">
        <v>116</v>
      </c>
      <c r="J28" s="19">
        <v>809</v>
      </c>
      <c r="K28" s="19">
        <v>3706</v>
      </c>
      <c r="L28" s="22">
        <f t="shared" si="4"/>
        <v>112416</v>
      </c>
      <c r="M28" s="29">
        <f t="shared" si="5"/>
        <v>0.52746939937375459</v>
      </c>
      <c r="S28" s="12">
        <f t="shared" si="0"/>
        <v>1488</v>
      </c>
    </row>
    <row r="29" spans="1:19" s="11" customFormat="1" x14ac:dyDescent="0.3">
      <c r="A29" s="10">
        <f t="shared" si="6"/>
        <v>43926</v>
      </c>
      <c r="B29" s="19">
        <f t="shared" si="1"/>
        <v>40552735</v>
      </c>
      <c r="C29" s="19">
        <f t="shared" si="2"/>
        <v>1930028</v>
      </c>
      <c r="D29" s="20">
        <f t="shared" si="9"/>
        <v>4509218</v>
      </c>
      <c r="E29" s="21">
        <f t="shared" si="7"/>
        <v>28</v>
      </c>
      <c r="F29" s="21">
        <v>6023</v>
      </c>
      <c r="G29" s="19">
        <v>18072</v>
      </c>
      <c r="H29" s="19">
        <v>1132</v>
      </c>
      <c r="I29" s="19">
        <v>329</v>
      </c>
      <c r="J29" s="19">
        <v>674</v>
      </c>
      <c r="K29" s="19">
        <v>3861</v>
      </c>
      <c r="L29" s="22">
        <f t="shared" si="4"/>
        <v>96368</v>
      </c>
      <c r="M29" s="29">
        <f t="shared" si="5"/>
        <v>0.64104266976589741</v>
      </c>
      <c r="S29" s="12">
        <f t="shared" si="0"/>
        <v>1279</v>
      </c>
    </row>
    <row r="30" spans="1:19" s="11" customFormat="1" ht="18" x14ac:dyDescent="0.35">
      <c r="A30" s="10">
        <f t="shared" si="6"/>
        <v>43927</v>
      </c>
      <c r="B30" s="19">
        <f t="shared" si="1"/>
        <v>40585554.75</v>
      </c>
      <c r="C30" s="19">
        <f t="shared" si="2"/>
        <v>1928619</v>
      </c>
      <c r="D30" s="20">
        <f t="shared" si="9"/>
        <v>4509570.25</v>
      </c>
      <c r="E30" s="21">
        <f t="shared" si="7"/>
        <v>29</v>
      </c>
      <c r="F30" s="21">
        <v>4273</v>
      </c>
      <c r="G30" s="23">
        <v>19481</v>
      </c>
      <c r="H30" s="19">
        <v>918</v>
      </c>
      <c r="I30" s="19">
        <v>70</v>
      </c>
      <c r="J30" s="19">
        <v>637</v>
      </c>
      <c r="K30" s="19">
        <v>2357</v>
      </c>
      <c r="L30" s="22">
        <f t="shared" si="4"/>
        <v>68368</v>
      </c>
      <c r="M30" s="29">
        <f t="shared" si="5"/>
        <v>0.55160308916452139</v>
      </c>
      <c r="O30" s="11" t="s">
        <v>16</v>
      </c>
      <c r="S30" s="12">
        <f t="shared" si="0"/>
        <v>1964</v>
      </c>
    </row>
    <row r="31" spans="1:19" s="11" customFormat="1" x14ac:dyDescent="0.3">
      <c r="A31" s="10">
        <f t="shared" si="6"/>
        <v>43928</v>
      </c>
      <c r="B31" s="19">
        <f t="shared" si="1"/>
        <v>40562831.75</v>
      </c>
      <c r="C31" s="19">
        <f t="shared" si="2"/>
        <v>1927467</v>
      </c>
      <c r="D31" s="20">
        <f t="shared" si="9"/>
        <v>4509858.25</v>
      </c>
      <c r="E31" s="21">
        <f t="shared" si="7"/>
        <v>30</v>
      </c>
      <c r="F31" s="21">
        <v>5478</v>
      </c>
      <c r="G31" s="19">
        <v>20633</v>
      </c>
      <c r="H31" s="19">
        <v>3431</v>
      </c>
      <c r="I31" s="19">
        <v>138</v>
      </c>
      <c r="J31" s="19">
        <v>743</v>
      </c>
      <c r="K31" s="19">
        <v>2771</v>
      </c>
      <c r="L31" s="22">
        <f t="shared" si="4"/>
        <v>87648</v>
      </c>
      <c r="M31" s="29">
        <f t="shared" si="5"/>
        <v>0.50584154801022274</v>
      </c>
      <c r="S31" s="12">
        <f t="shared" si="0"/>
        <v>610</v>
      </c>
    </row>
    <row r="32" spans="1:19" s="11" customFormat="1" x14ac:dyDescent="0.3">
      <c r="A32" s="10">
        <f t="shared" si="6"/>
        <v>43929</v>
      </c>
      <c r="B32" s="19">
        <f t="shared" si="1"/>
        <v>40552787.75</v>
      </c>
      <c r="C32" s="19">
        <f t="shared" si="2"/>
        <v>1926315</v>
      </c>
      <c r="D32" s="20">
        <f t="shared" si="9"/>
        <v>4510146.25</v>
      </c>
      <c r="E32" s="21">
        <f t="shared" si="7"/>
        <v>31</v>
      </c>
      <c r="F32" s="21">
        <v>6180</v>
      </c>
      <c r="G32" s="19">
        <v>21785</v>
      </c>
      <c r="H32" s="19">
        <v>423</v>
      </c>
      <c r="I32" s="19">
        <v>63</v>
      </c>
      <c r="J32" s="19">
        <v>757</v>
      </c>
      <c r="K32" s="19">
        <v>4813</v>
      </c>
      <c r="L32" s="22">
        <f t="shared" si="4"/>
        <v>98880</v>
      </c>
      <c r="M32" s="29">
        <f t="shared" si="5"/>
        <v>0.7788025889967638</v>
      </c>
      <c r="S32" s="12">
        <f t="shared" si="0"/>
        <v>929</v>
      </c>
    </row>
    <row r="33" spans="1:19" s="11" customFormat="1" x14ac:dyDescent="0.3">
      <c r="A33" s="10">
        <f t="shared" si="6"/>
        <v>43930</v>
      </c>
      <c r="B33" s="19">
        <f t="shared" si="1"/>
        <v>40558785.75</v>
      </c>
      <c r="C33" s="19">
        <f t="shared" si="2"/>
        <v>1925163</v>
      </c>
      <c r="D33" s="20">
        <f t="shared" si="9"/>
        <v>4510434.25</v>
      </c>
      <c r="E33" s="21">
        <f t="shared" si="7"/>
        <v>32</v>
      </c>
      <c r="F33" s="21">
        <v>5756</v>
      </c>
      <c r="G33" s="19">
        <v>22937</v>
      </c>
      <c r="H33" s="19">
        <v>3063</v>
      </c>
      <c r="I33" s="19">
        <v>239</v>
      </c>
      <c r="J33" s="19">
        <v>683</v>
      </c>
      <c r="K33" s="19">
        <v>4144</v>
      </c>
      <c r="L33" s="22">
        <f t="shared" si="4"/>
        <v>92096</v>
      </c>
      <c r="M33" s="29">
        <f t="shared" si="5"/>
        <v>0.71994440583738706</v>
      </c>
      <c r="S33" s="12">
        <f t="shared" si="0"/>
        <v>468</v>
      </c>
    </row>
    <row r="34" spans="1:19" s="11" customFormat="1" x14ac:dyDescent="0.3">
      <c r="A34" s="10">
        <f t="shared" si="6"/>
        <v>43931</v>
      </c>
      <c r="B34" s="19">
        <f t="shared" si="1"/>
        <v>40582625.75</v>
      </c>
      <c r="C34" s="19">
        <f t="shared" si="2"/>
        <v>1924011</v>
      </c>
      <c r="D34" s="20">
        <f t="shared" si="9"/>
        <v>4510722.25</v>
      </c>
      <c r="E34" s="21">
        <f t="shared" si="7"/>
        <v>33</v>
      </c>
      <c r="F34" s="21">
        <v>4576</v>
      </c>
      <c r="G34" s="19">
        <v>24089</v>
      </c>
      <c r="H34" s="19">
        <v>993</v>
      </c>
      <c r="I34" s="19">
        <v>111</v>
      </c>
      <c r="J34" s="19">
        <v>605</v>
      </c>
      <c r="K34" s="19">
        <v>3503</v>
      </c>
      <c r="L34" s="22">
        <f t="shared" si="4"/>
        <v>73216</v>
      </c>
      <c r="M34" s="29">
        <f t="shared" si="5"/>
        <v>0.76551573426573427</v>
      </c>
      <c r="S34" s="12">
        <f t="shared" si="0"/>
        <v>879</v>
      </c>
    </row>
    <row r="35" spans="1:19" s="11" customFormat="1" x14ac:dyDescent="0.3">
      <c r="A35" s="10">
        <f t="shared" si="6"/>
        <v>43932</v>
      </c>
      <c r="B35" s="19">
        <f t="shared" si="1"/>
        <v>40579900.75</v>
      </c>
      <c r="C35" s="19">
        <f t="shared" si="2"/>
        <v>1922859</v>
      </c>
      <c r="D35" s="20">
        <f t="shared" si="9"/>
        <v>4511010.25</v>
      </c>
      <c r="E35" s="21">
        <f t="shared" si="7"/>
        <v>34</v>
      </c>
      <c r="F35" s="19">
        <v>4830</v>
      </c>
      <c r="G35" s="19">
        <v>25241</v>
      </c>
      <c r="H35" s="19">
        <v>478</v>
      </c>
      <c r="I35" s="19">
        <v>53</v>
      </c>
      <c r="J35" s="19">
        <v>510</v>
      </c>
      <c r="K35" s="19">
        <v>3441</v>
      </c>
      <c r="L35" s="22">
        <f t="shared" si="4"/>
        <v>77280</v>
      </c>
      <c r="M35" s="29">
        <f t="shared" si="5"/>
        <v>0.71242236024844718</v>
      </c>
      <c r="S35" s="12">
        <f t="shared" si="0"/>
        <v>266</v>
      </c>
    </row>
    <row r="36" spans="1:19" s="11" customFormat="1" x14ac:dyDescent="0.3">
      <c r="A36" s="10">
        <f t="shared" si="6"/>
        <v>43933</v>
      </c>
      <c r="B36" s="19">
        <f t="shared" si="1"/>
        <v>40587181.75</v>
      </c>
      <c r="C36" s="19">
        <f t="shared" si="2"/>
        <v>1921707</v>
      </c>
      <c r="D36" s="20">
        <f t="shared" si="9"/>
        <v>4511298.25</v>
      </c>
      <c r="E36" s="21">
        <f t="shared" si="7"/>
        <v>35</v>
      </c>
      <c r="F36" s="19">
        <v>4167</v>
      </c>
      <c r="G36" s="19">
        <v>26393</v>
      </c>
      <c r="H36" s="19">
        <v>5415</v>
      </c>
      <c r="I36" s="19">
        <v>19</v>
      </c>
      <c r="J36" s="19">
        <v>619</v>
      </c>
      <c r="K36" s="19">
        <v>3282</v>
      </c>
      <c r="L36" s="22">
        <f t="shared" si="4"/>
        <v>66672</v>
      </c>
      <c r="M36" s="29">
        <f t="shared" si="5"/>
        <v>0.78761699064074875</v>
      </c>
      <c r="S36" s="12">
        <f t="shared" si="0"/>
        <v>624</v>
      </c>
    </row>
    <row r="37" spans="1:19" s="9" customFormat="1" ht="18" x14ac:dyDescent="0.35">
      <c r="A37" s="8">
        <f t="shared" si="6"/>
        <v>43934</v>
      </c>
      <c r="B37" s="19">
        <f t="shared" si="1"/>
        <v>36092044</v>
      </c>
      <c r="C37" s="19">
        <f t="shared" si="2"/>
        <v>1921834</v>
      </c>
      <c r="D37" s="24">
        <f>(19966900-C37)/2</f>
        <v>9022533</v>
      </c>
      <c r="E37" s="25">
        <f t="shared" si="7"/>
        <v>36</v>
      </c>
      <c r="F37" s="26">
        <v>3477</v>
      </c>
      <c r="G37" s="27">
        <v>26266</v>
      </c>
      <c r="H37" s="26">
        <v>1764</v>
      </c>
      <c r="I37" s="26">
        <v>223</v>
      </c>
      <c r="J37" s="26">
        <v>517</v>
      </c>
      <c r="K37" s="26">
        <v>2336</v>
      </c>
      <c r="L37" s="28">
        <f t="shared" si="4"/>
        <v>55632</v>
      </c>
      <c r="M37" s="29">
        <f t="shared" si="5"/>
        <v>0.67184354328444063</v>
      </c>
      <c r="O37" s="9" t="s">
        <v>17</v>
      </c>
      <c r="S37" s="12">
        <f t="shared" si="0"/>
        <v>-299</v>
      </c>
    </row>
    <row r="38" spans="1:19" s="9" customFormat="1" x14ac:dyDescent="0.3">
      <c r="A38" s="8">
        <f t="shared" si="6"/>
        <v>43935</v>
      </c>
      <c r="B38" s="19">
        <f t="shared" si="1"/>
        <v>36100609</v>
      </c>
      <c r="C38" s="19">
        <f t="shared" si="2"/>
        <v>1921188</v>
      </c>
      <c r="D38" s="24">
        <f t="shared" ref="D38:D69" si="10">(19966900-C38)/2</f>
        <v>9022856</v>
      </c>
      <c r="E38" s="25">
        <f t="shared" si="7"/>
        <v>37</v>
      </c>
      <c r="F38" s="26">
        <v>3045</v>
      </c>
      <c r="G38" s="26">
        <f>(G37+G39)/2</f>
        <v>26912</v>
      </c>
      <c r="H38" s="26">
        <v>523</v>
      </c>
      <c r="I38" s="26">
        <v>74</v>
      </c>
      <c r="J38" s="26">
        <v>567</v>
      </c>
      <c r="K38" s="26">
        <v>2777</v>
      </c>
      <c r="L38" s="28">
        <f t="shared" si="4"/>
        <v>48720</v>
      </c>
      <c r="M38" s="29">
        <f t="shared" si="5"/>
        <v>0.91198686371100168</v>
      </c>
      <c r="O38" s="9" t="s">
        <v>18</v>
      </c>
      <c r="S38" s="12">
        <f t="shared" si="0"/>
        <v>1106</v>
      </c>
    </row>
    <row r="39" spans="1:19" s="9" customFormat="1" ht="18" x14ac:dyDescent="0.35">
      <c r="A39" s="8">
        <f t="shared" si="6"/>
        <v>43936</v>
      </c>
      <c r="B39" s="19">
        <f t="shared" si="1"/>
        <v>36067750</v>
      </c>
      <c r="C39" s="19">
        <f t="shared" si="2"/>
        <v>1920542</v>
      </c>
      <c r="D39" s="24">
        <f t="shared" si="10"/>
        <v>9023179</v>
      </c>
      <c r="E39" s="25">
        <f t="shared" si="7"/>
        <v>38</v>
      </c>
      <c r="F39" s="26">
        <v>4978</v>
      </c>
      <c r="G39" s="27">
        <v>27558</v>
      </c>
      <c r="H39" s="26">
        <v>369</v>
      </c>
      <c r="I39" s="26">
        <v>20</v>
      </c>
      <c r="J39" s="26">
        <v>523</v>
      </c>
      <c r="K39" s="26">
        <v>3349</v>
      </c>
      <c r="L39" s="28">
        <f t="shared" si="4"/>
        <v>79648</v>
      </c>
      <c r="M39" s="29">
        <f t="shared" si="5"/>
        <v>0.67276014463640021</v>
      </c>
      <c r="O39" s="9" t="s">
        <v>19</v>
      </c>
      <c r="S39" s="12">
        <f t="shared" si="0"/>
        <v>685</v>
      </c>
    </row>
    <row r="40" spans="1:19" s="9" customFormat="1" x14ac:dyDescent="0.3">
      <c r="A40" s="8">
        <f t="shared" si="6"/>
        <v>43937</v>
      </c>
      <c r="B40" s="19">
        <f t="shared" si="1"/>
        <v>36063169</v>
      </c>
      <c r="C40" s="19">
        <f t="shared" si="2"/>
        <v>1919896</v>
      </c>
      <c r="D40" s="24">
        <f t="shared" si="10"/>
        <v>9023502</v>
      </c>
      <c r="E40" s="25">
        <f t="shared" si="7"/>
        <v>39</v>
      </c>
      <c r="F40" s="25">
        <v>5183</v>
      </c>
      <c r="G40" s="26">
        <f>G39*2-G38</f>
        <v>28204</v>
      </c>
      <c r="H40" s="26">
        <v>1094</v>
      </c>
      <c r="I40" s="26">
        <v>87</v>
      </c>
      <c r="J40" s="26">
        <v>551</v>
      </c>
      <c r="K40" s="26">
        <v>3947</v>
      </c>
      <c r="L40" s="28">
        <f t="shared" si="4"/>
        <v>82928</v>
      </c>
      <c r="M40" s="29">
        <f t="shared" si="5"/>
        <v>0.76152807254485821</v>
      </c>
      <c r="O40" s="9" t="s">
        <v>30</v>
      </c>
      <c r="S40" s="12">
        <f t="shared" si="0"/>
        <v>1165</v>
      </c>
    </row>
    <row r="41" spans="1:19" s="9" customFormat="1" x14ac:dyDescent="0.3">
      <c r="A41" s="8">
        <f t="shared" si="6"/>
        <v>43938</v>
      </c>
      <c r="B41" s="19">
        <f t="shared" si="1"/>
        <v>36063282</v>
      </c>
      <c r="C41" s="19">
        <f t="shared" si="2"/>
        <v>1919250</v>
      </c>
      <c r="D41" s="24">
        <f t="shared" si="10"/>
        <v>9023825</v>
      </c>
      <c r="E41" s="25">
        <f t="shared" si="7"/>
        <v>40</v>
      </c>
      <c r="F41" s="25">
        <v>5252</v>
      </c>
      <c r="G41" s="26">
        <f>G40*2-G39</f>
        <v>28850</v>
      </c>
      <c r="H41" s="26">
        <v>594</v>
      </c>
      <c r="I41" s="26">
        <v>34</v>
      </c>
      <c r="J41" s="26">
        <v>585</v>
      </c>
      <c r="K41" s="26">
        <v>3502</v>
      </c>
      <c r="L41" s="28">
        <f t="shared" si="4"/>
        <v>84032</v>
      </c>
      <c r="M41" s="29">
        <f t="shared" si="5"/>
        <v>0.66679360243716679</v>
      </c>
      <c r="N41" s="9" t="s">
        <v>23</v>
      </c>
      <c r="S41" s="12">
        <f t="shared" si="0"/>
        <v>768</v>
      </c>
    </row>
    <row r="42" spans="1:19" s="9" customFormat="1" x14ac:dyDescent="0.3">
      <c r="A42" s="8">
        <f t="shared" si="6"/>
        <v>43939</v>
      </c>
      <c r="B42" s="19">
        <f t="shared" si="1"/>
        <v>36075644</v>
      </c>
      <c r="C42" s="19">
        <f t="shared" si="2"/>
        <v>1918604</v>
      </c>
      <c r="D42" s="24">
        <f t="shared" si="10"/>
        <v>9024148</v>
      </c>
      <c r="E42" s="25">
        <f t="shared" si="7"/>
        <v>41</v>
      </c>
      <c r="F42" s="25">
        <v>4499</v>
      </c>
      <c r="G42" s="26">
        <f>G41*2-G40</f>
        <v>29496</v>
      </c>
      <c r="H42" s="26">
        <v>1666</v>
      </c>
      <c r="I42" s="26">
        <v>79</v>
      </c>
      <c r="J42" s="26">
        <v>565</v>
      </c>
      <c r="K42" s="26">
        <v>3166</v>
      </c>
      <c r="L42" s="28">
        <f t="shared" si="4"/>
        <v>71984</v>
      </c>
      <c r="M42" s="29">
        <f t="shared" si="5"/>
        <v>0.70371193598577464</v>
      </c>
      <c r="N42" s="9" t="s">
        <v>24</v>
      </c>
      <c r="S42" s="12">
        <f t="shared" si="0"/>
        <v>1113</v>
      </c>
    </row>
    <row r="43" spans="1:19" s="9" customFormat="1" x14ac:dyDescent="0.3">
      <c r="A43" s="8">
        <f t="shared" si="6"/>
        <v>43940</v>
      </c>
      <c r="B43" s="19">
        <f t="shared" si="1"/>
        <v>36082168</v>
      </c>
      <c r="C43" s="19">
        <f t="shared" si="2"/>
        <v>1917958</v>
      </c>
      <c r="D43" s="24">
        <f t="shared" si="10"/>
        <v>9024471</v>
      </c>
      <c r="E43" s="25">
        <f t="shared" si="7"/>
        <v>42</v>
      </c>
      <c r="F43" s="25">
        <v>4218</v>
      </c>
      <c r="G43" s="26">
        <f t="shared" ref="G43:G53" si="11">G42*2-G41</f>
        <v>30142</v>
      </c>
      <c r="H43" s="26">
        <v>857</v>
      </c>
      <c r="I43" s="26">
        <v>89</v>
      </c>
      <c r="J43" s="26">
        <v>410</v>
      </c>
      <c r="K43" s="26">
        <v>2695</v>
      </c>
      <c r="L43" s="28">
        <f t="shared" si="4"/>
        <v>67488</v>
      </c>
      <c r="M43" s="29">
        <f t="shared" si="5"/>
        <v>0.63892840208629686</v>
      </c>
      <c r="N43" s="9" t="s">
        <v>25</v>
      </c>
      <c r="S43" s="12">
        <f t="shared" si="0"/>
        <v>1479</v>
      </c>
    </row>
    <row r="44" spans="1:19" s="9" customFormat="1" ht="18" x14ac:dyDescent="0.35">
      <c r="A44" s="8">
        <f t="shared" si="6"/>
        <v>43941</v>
      </c>
      <c r="B44" s="19">
        <f t="shared" si="1"/>
        <v>36094974.5</v>
      </c>
      <c r="C44" s="19">
        <f t="shared" si="2"/>
        <v>1917047</v>
      </c>
      <c r="D44" s="24">
        <f t="shared" si="10"/>
        <v>9024926.5</v>
      </c>
      <c r="E44" s="25">
        <f t="shared" si="7"/>
        <v>43</v>
      </c>
      <c r="F44" s="25">
        <v>3572</v>
      </c>
      <c r="G44" s="27">
        <v>31053</v>
      </c>
      <c r="H44" s="26">
        <v>542</v>
      </c>
      <c r="I44" s="26">
        <v>46</v>
      </c>
      <c r="J44" s="26">
        <v>399</v>
      </c>
      <c r="K44" s="26">
        <v>1694</v>
      </c>
      <c r="L44" s="28">
        <f t="shared" si="4"/>
        <v>57152</v>
      </c>
      <c r="M44" s="29">
        <f t="shared" si="5"/>
        <v>0.47424412094064949</v>
      </c>
      <c r="N44" s="9" t="s">
        <v>37</v>
      </c>
      <c r="S44" s="12">
        <f t="shared" si="0"/>
        <v>1610</v>
      </c>
    </row>
    <row r="45" spans="1:19" s="9" customFormat="1" x14ac:dyDescent="0.3">
      <c r="A45" s="8">
        <f t="shared" si="6"/>
        <v>43942</v>
      </c>
      <c r="B45" s="19">
        <f t="shared" si="1"/>
        <v>36088119</v>
      </c>
      <c r="C45" s="19">
        <f t="shared" si="2"/>
        <v>1916136</v>
      </c>
      <c r="D45" s="24">
        <f t="shared" si="10"/>
        <v>9025382</v>
      </c>
      <c r="E45" s="25">
        <f t="shared" si="7"/>
        <v>44</v>
      </c>
      <c r="F45" s="25">
        <v>3968</v>
      </c>
      <c r="G45" s="26">
        <f t="shared" si="11"/>
        <v>31964</v>
      </c>
      <c r="H45" s="26">
        <v>852</v>
      </c>
      <c r="I45" s="26">
        <v>49</v>
      </c>
      <c r="J45" s="26">
        <v>430</v>
      </c>
      <c r="K45" s="26">
        <v>1928</v>
      </c>
      <c r="L45" s="28">
        <f t="shared" si="4"/>
        <v>63488</v>
      </c>
      <c r="M45" s="29">
        <f t="shared" si="5"/>
        <v>0.48588709677419356</v>
      </c>
      <c r="S45" s="12">
        <f t="shared" si="0"/>
        <v>375</v>
      </c>
    </row>
    <row r="46" spans="1:19" s="9" customFormat="1" x14ac:dyDescent="0.3">
      <c r="A46" s="8">
        <f t="shared" si="6"/>
        <v>43943</v>
      </c>
      <c r="B46" s="19">
        <f t="shared" si="1"/>
        <v>36082841.5</v>
      </c>
      <c r="C46" s="19">
        <f t="shared" si="2"/>
        <v>1915225</v>
      </c>
      <c r="D46" s="24">
        <f t="shared" si="10"/>
        <v>9025837.5</v>
      </c>
      <c r="E46" s="25">
        <f t="shared" si="7"/>
        <v>45</v>
      </c>
      <c r="F46" s="25">
        <v>4211</v>
      </c>
      <c r="G46" s="26">
        <f t="shared" si="11"/>
        <v>32875</v>
      </c>
      <c r="H46" s="26">
        <v>972</v>
      </c>
      <c r="I46" s="26">
        <v>52</v>
      </c>
      <c r="J46" s="26">
        <v>435</v>
      </c>
      <c r="K46" s="26">
        <v>3401</v>
      </c>
      <c r="L46" s="28">
        <f t="shared" si="4"/>
        <v>67376</v>
      </c>
      <c r="M46" s="29">
        <f t="shared" si="5"/>
        <v>0.80764663975302775</v>
      </c>
    </row>
    <row r="47" spans="1:19" s="9" customFormat="1" x14ac:dyDescent="0.3">
      <c r="A47" s="8">
        <f t="shared" si="6"/>
        <v>43944</v>
      </c>
      <c r="B47" s="19">
        <f t="shared" si="1"/>
        <v>36076254</v>
      </c>
      <c r="C47" s="19">
        <f t="shared" si="2"/>
        <v>1914314</v>
      </c>
      <c r="D47" s="24">
        <f t="shared" si="10"/>
        <v>9026293</v>
      </c>
      <c r="E47" s="25">
        <f t="shared" si="7"/>
        <v>46</v>
      </c>
      <c r="F47" s="25">
        <v>4635</v>
      </c>
      <c r="G47" s="26">
        <f t="shared" si="11"/>
        <v>33786</v>
      </c>
      <c r="H47" s="26">
        <v>867</v>
      </c>
      <c r="I47" s="26">
        <v>52</v>
      </c>
      <c r="J47" s="26">
        <v>440</v>
      </c>
      <c r="K47" s="26">
        <v>3335</v>
      </c>
      <c r="L47" s="28">
        <f t="shared" si="4"/>
        <v>74160</v>
      </c>
      <c r="M47" s="29">
        <f t="shared" si="5"/>
        <v>0.7195253505933118</v>
      </c>
    </row>
    <row r="48" spans="1:19" s="9" customFormat="1" x14ac:dyDescent="0.3">
      <c r="A48" s="8">
        <f t="shared" si="6"/>
        <v>43945</v>
      </c>
      <c r="B48" s="19">
        <f t="shared" si="1"/>
        <v>36108143.5</v>
      </c>
      <c r="C48" s="19">
        <f t="shared" si="2"/>
        <v>1913403</v>
      </c>
      <c r="D48" s="24">
        <f t="shared" si="10"/>
        <v>9026748.5</v>
      </c>
      <c r="E48" s="25">
        <f t="shared" si="7"/>
        <v>47</v>
      </c>
      <c r="F48" s="25">
        <v>2796</v>
      </c>
      <c r="G48" s="26">
        <f t="shared" si="11"/>
        <v>34697</v>
      </c>
      <c r="H48" s="26">
        <v>932</v>
      </c>
      <c r="I48" s="26">
        <v>118</v>
      </c>
      <c r="J48" s="26">
        <v>367</v>
      </c>
      <c r="K48" s="26">
        <v>3105</v>
      </c>
      <c r="L48" s="28">
        <f t="shared" si="4"/>
        <v>44736</v>
      </c>
      <c r="M48" s="29">
        <f t="shared" si="5"/>
        <v>1.1105150214592274</v>
      </c>
    </row>
    <row r="49" spans="1:19" s="9" customFormat="1" x14ac:dyDescent="0.3">
      <c r="A49" s="8">
        <f t="shared" si="6"/>
        <v>43946</v>
      </c>
      <c r="B49" s="19">
        <f t="shared" si="1"/>
        <v>36106453</v>
      </c>
      <c r="C49" s="19">
        <f t="shared" si="2"/>
        <v>1912492</v>
      </c>
      <c r="D49" s="24">
        <f t="shared" si="10"/>
        <v>9027204</v>
      </c>
      <c r="E49" s="25">
        <f t="shared" si="7"/>
        <v>48</v>
      </c>
      <c r="F49" s="25">
        <v>2944</v>
      </c>
      <c r="G49" s="26">
        <f t="shared" si="11"/>
        <v>35608</v>
      </c>
      <c r="H49" s="26">
        <v>389</v>
      </c>
      <c r="I49" s="26">
        <v>31</v>
      </c>
      <c r="J49" s="26">
        <v>378</v>
      </c>
      <c r="K49" s="26">
        <v>3353</v>
      </c>
      <c r="L49" s="28">
        <f t="shared" si="4"/>
        <v>47104</v>
      </c>
      <c r="M49" s="29">
        <f t="shared" si="5"/>
        <v>1.1389266304347827</v>
      </c>
    </row>
    <row r="50" spans="1:19" s="9" customFormat="1" x14ac:dyDescent="0.3">
      <c r="A50" s="30">
        <f t="shared" si="6"/>
        <v>43947</v>
      </c>
      <c r="B50" s="31">
        <f t="shared" si="1"/>
        <v>36126733.5</v>
      </c>
      <c r="C50" s="31">
        <f t="shared" si="2"/>
        <v>1911581</v>
      </c>
      <c r="D50" s="31">
        <f t="shared" si="10"/>
        <v>9027659.5</v>
      </c>
      <c r="E50" s="31">
        <f t="shared" si="7"/>
        <v>49</v>
      </c>
      <c r="F50" s="31">
        <v>1729</v>
      </c>
      <c r="G50" s="31">
        <f t="shared" si="11"/>
        <v>36519</v>
      </c>
      <c r="H50" s="31">
        <v>1635</v>
      </c>
      <c r="I50" s="31">
        <v>33</v>
      </c>
      <c r="J50" s="31">
        <v>288</v>
      </c>
      <c r="K50" s="31">
        <v>3024</v>
      </c>
      <c r="L50" s="31">
        <f t="shared" si="4"/>
        <v>27664</v>
      </c>
      <c r="M50" s="32">
        <f t="shared" si="5"/>
        <v>1.7489878542510122</v>
      </c>
      <c r="N50" s="33"/>
      <c r="O50" s="33" t="s">
        <v>39</v>
      </c>
      <c r="P50" s="33"/>
      <c r="Q50" s="33"/>
      <c r="R50" s="33"/>
      <c r="S50" s="33"/>
    </row>
    <row r="51" spans="1:19" x14ac:dyDescent="0.3">
      <c r="A51" s="30">
        <f t="shared" si="6"/>
        <v>43948</v>
      </c>
      <c r="B51" s="31">
        <f t="shared" si="1"/>
        <v>36127434</v>
      </c>
      <c r="C51" s="31">
        <f t="shared" si="2"/>
        <v>1910670</v>
      </c>
      <c r="D51" s="31">
        <f t="shared" si="10"/>
        <v>9028115</v>
      </c>
      <c r="E51" s="31">
        <f t="shared" si="7"/>
        <v>50</v>
      </c>
      <c r="F51" s="31">
        <v>1831</v>
      </c>
      <c r="G51" s="31">
        <f t="shared" si="11"/>
        <v>37430</v>
      </c>
      <c r="H51" s="31">
        <v>351</v>
      </c>
      <c r="I51" s="31">
        <v>174</v>
      </c>
      <c r="J51" s="31">
        <v>331</v>
      </c>
      <c r="K51" s="31">
        <v>2144</v>
      </c>
      <c r="L51" s="31">
        <f t="shared" si="4"/>
        <v>29296</v>
      </c>
      <c r="M51" s="32">
        <f t="shared" si="5"/>
        <v>1.1709448388858548</v>
      </c>
      <c r="N51" s="33"/>
      <c r="O51" s="33"/>
      <c r="P51" s="33"/>
      <c r="Q51" s="33"/>
      <c r="R51" s="33"/>
      <c r="S51" s="33"/>
    </row>
    <row r="52" spans="1:19" x14ac:dyDescent="0.3">
      <c r="A52" s="30">
        <f t="shared" si="6"/>
        <v>43949</v>
      </c>
      <c r="B52" s="31">
        <f t="shared" si="1"/>
        <v>36136852.5</v>
      </c>
      <c r="C52" s="31">
        <f t="shared" si="2"/>
        <v>1909759</v>
      </c>
      <c r="D52" s="31">
        <f t="shared" si="10"/>
        <v>9028570.5</v>
      </c>
      <c r="E52" s="31">
        <f t="shared" si="7"/>
        <v>51</v>
      </c>
      <c r="F52" s="31">
        <v>1308</v>
      </c>
      <c r="G52" s="31">
        <f t="shared" si="11"/>
        <v>38341</v>
      </c>
      <c r="H52" s="31">
        <v>878</v>
      </c>
      <c r="I52" s="31">
        <v>75</v>
      </c>
      <c r="J52" s="31">
        <v>301</v>
      </c>
      <c r="K52" s="31">
        <v>1673</v>
      </c>
      <c r="L52" s="31">
        <f t="shared" si="4"/>
        <v>20928</v>
      </c>
      <c r="M52" s="32">
        <f t="shared" si="5"/>
        <v>1.2790519877675841</v>
      </c>
      <c r="N52" s="33" t="s">
        <v>40</v>
      </c>
      <c r="O52" s="33"/>
      <c r="P52" s="33"/>
      <c r="Q52" s="33"/>
      <c r="R52" s="33"/>
      <c r="S52" s="33"/>
    </row>
    <row r="53" spans="1:19" x14ac:dyDescent="0.3">
      <c r="A53" s="30">
        <f t="shared" si="6"/>
        <v>43950</v>
      </c>
      <c r="B53" s="31">
        <f t="shared" si="1"/>
        <v>36118341</v>
      </c>
      <c r="C53" s="31">
        <f t="shared" si="2"/>
        <v>1908848</v>
      </c>
      <c r="D53" s="31">
        <f t="shared" si="10"/>
        <v>9029026</v>
      </c>
      <c r="E53" s="31">
        <f t="shared" si="7"/>
        <v>52</v>
      </c>
      <c r="F53" s="31">
        <v>2144</v>
      </c>
      <c r="G53" s="31">
        <f t="shared" si="11"/>
        <v>39252</v>
      </c>
      <c r="H53" s="31">
        <v>908</v>
      </c>
      <c r="I53" s="31">
        <v>49</v>
      </c>
      <c r="J53" s="31">
        <v>325</v>
      </c>
      <c r="K53" s="31">
        <v>6399</v>
      </c>
      <c r="L53" s="31">
        <f t="shared" si="4"/>
        <v>34304</v>
      </c>
      <c r="M53" s="32">
        <f t="shared" si="5"/>
        <v>2.9846082089552239</v>
      </c>
      <c r="N53" s="33"/>
      <c r="O53" s="33"/>
      <c r="P53" s="33"/>
      <c r="Q53" s="33"/>
      <c r="R53" s="33"/>
      <c r="S53" s="33"/>
    </row>
    <row r="54" spans="1:19" ht="18" x14ac:dyDescent="0.35">
      <c r="A54" s="30">
        <f t="shared" si="6"/>
        <v>43951</v>
      </c>
      <c r="B54" s="31">
        <f t="shared" si="1"/>
        <v>36135979.5</v>
      </c>
      <c r="C54" s="31">
        <f t="shared" si="2"/>
        <v>1908113</v>
      </c>
      <c r="D54" s="31">
        <f t="shared" si="10"/>
        <v>9029393.5</v>
      </c>
      <c r="E54" s="31">
        <f t="shared" si="7"/>
        <v>53</v>
      </c>
      <c r="F54" s="31">
        <v>1309</v>
      </c>
      <c r="G54" s="34">
        <v>39987</v>
      </c>
      <c r="H54" s="31">
        <v>816</v>
      </c>
      <c r="I54" s="31">
        <v>57</v>
      </c>
      <c r="J54" s="31">
        <v>628</v>
      </c>
      <c r="K54" s="31">
        <v>3103</v>
      </c>
      <c r="L54" s="31">
        <f t="shared" si="4"/>
        <v>20944</v>
      </c>
      <c r="M54" s="32">
        <f t="shared" si="5"/>
        <v>2.3705118411000763</v>
      </c>
      <c r="N54" s="33"/>
      <c r="O54" s="33"/>
      <c r="P54" s="33"/>
      <c r="Q54" s="33"/>
      <c r="R54" s="33"/>
      <c r="S54" s="33"/>
    </row>
    <row r="55" spans="1:19" x14ac:dyDescent="0.3">
      <c r="A55" s="30">
        <f t="shared" si="6"/>
        <v>43952</v>
      </c>
      <c r="B55" s="31">
        <f t="shared" si="1"/>
        <v>36139559</v>
      </c>
      <c r="C55" s="31">
        <f t="shared" si="2"/>
        <v>1907266</v>
      </c>
      <c r="D55" s="31">
        <f t="shared" si="10"/>
        <v>9029817</v>
      </c>
      <c r="E55" s="31">
        <f t="shared" si="7"/>
        <v>54</v>
      </c>
      <c r="F55" s="31">
        <v>1175</v>
      </c>
      <c r="G55" s="31">
        <f>G54+847</f>
        <v>40834</v>
      </c>
      <c r="H55" s="31">
        <v>732</v>
      </c>
      <c r="I55" s="31">
        <v>84</v>
      </c>
      <c r="J55" s="31">
        <v>281</v>
      </c>
      <c r="K55" s="31">
        <v>2628</v>
      </c>
      <c r="L55" s="31">
        <f t="shared" si="4"/>
        <v>18800</v>
      </c>
      <c r="M55" s="32">
        <f t="shared" si="5"/>
        <v>2.2365957446808511</v>
      </c>
      <c r="N55" s="33"/>
      <c r="O55" s="33"/>
      <c r="P55" s="33"/>
      <c r="Q55" s="33"/>
      <c r="R55" s="33"/>
      <c r="S55" s="33"/>
    </row>
    <row r="56" spans="1:19" x14ac:dyDescent="0.3">
      <c r="A56" s="30">
        <f t="shared" si="6"/>
        <v>43953</v>
      </c>
      <c r="B56" s="31">
        <f t="shared" si="1"/>
        <v>36140729.5</v>
      </c>
      <c r="C56" s="31">
        <f t="shared" si="2"/>
        <v>1906419</v>
      </c>
      <c r="D56" s="31">
        <f t="shared" si="10"/>
        <v>9030240.5</v>
      </c>
      <c r="E56" s="31">
        <f t="shared" si="7"/>
        <v>55</v>
      </c>
      <c r="F56" s="31">
        <v>1147</v>
      </c>
      <c r="G56" s="31">
        <f t="shared" ref="G56:G61" si="12">G55+847</f>
        <v>41681</v>
      </c>
      <c r="H56" s="31">
        <v>556</v>
      </c>
      <c r="I56" s="31">
        <v>49</v>
      </c>
      <c r="J56" s="31">
        <v>276</v>
      </c>
      <c r="K56" s="31">
        <v>2572</v>
      </c>
      <c r="L56" s="31">
        <f t="shared" si="4"/>
        <v>18352</v>
      </c>
      <c r="M56" s="32">
        <f t="shared" si="5"/>
        <v>2.2423714036617262</v>
      </c>
      <c r="N56" s="33"/>
      <c r="O56" s="33"/>
      <c r="P56" s="33"/>
      <c r="Q56" s="33"/>
      <c r="R56" s="33"/>
      <c r="S56" s="33"/>
    </row>
    <row r="57" spans="1:19" x14ac:dyDescent="0.3">
      <c r="A57" s="30">
        <f t="shared" si="6"/>
        <v>43954</v>
      </c>
      <c r="B57" s="31">
        <f t="shared" si="1"/>
        <v>36147428</v>
      </c>
      <c r="C57" s="31">
        <f t="shared" si="2"/>
        <v>1905572</v>
      </c>
      <c r="D57" s="31">
        <f t="shared" si="10"/>
        <v>9030664</v>
      </c>
      <c r="E57" s="31">
        <f t="shared" si="7"/>
        <v>56</v>
      </c>
      <c r="F57" s="31">
        <v>838</v>
      </c>
      <c r="G57" s="31">
        <f t="shared" si="12"/>
        <v>42528</v>
      </c>
      <c r="H57" s="31">
        <v>547</v>
      </c>
      <c r="I57" s="31">
        <v>65</v>
      </c>
      <c r="J57" s="31">
        <v>164</v>
      </c>
      <c r="K57" s="31">
        <v>1654</v>
      </c>
      <c r="L57" s="31">
        <f t="shared" si="4"/>
        <v>13408</v>
      </c>
      <c r="M57" s="32">
        <f t="shared" si="5"/>
        <v>1.9737470167064439</v>
      </c>
      <c r="N57" s="33"/>
      <c r="O57" s="33"/>
      <c r="P57" s="33"/>
      <c r="Q57" s="33"/>
      <c r="R57" s="33"/>
      <c r="S57" s="33"/>
    </row>
    <row r="58" spans="1:19" x14ac:dyDescent="0.3">
      <c r="A58" s="1">
        <f t="shared" si="6"/>
        <v>43955</v>
      </c>
      <c r="B58" s="19">
        <f t="shared" si="1"/>
        <v>36155448.5</v>
      </c>
      <c r="C58" s="19">
        <f t="shared" si="2"/>
        <v>1904725</v>
      </c>
      <c r="D58" s="24">
        <f t="shared" si="10"/>
        <v>9031087.5</v>
      </c>
      <c r="E58" s="25">
        <f t="shared" si="7"/>
        <v>57</v>
      </c>
      <c r="F58" s="14">
        <v>356</v>
      </c>
      <c r="G58" s="31">
        <f t="shared" si="12"/>
        <v>43375</v>
      </c>
      <c r="H58" s="12">
        <v>394</v>
      </c>
      <c r="I58" s="12">
        <v>21</v>
      </c>
      <c r="J58" s="12">
        <v>164</v>
      </c>
      <c r="K58" s="12">
        <v>2447</v>
      </c>
      <c r="L58" s="31">
        <f t="shared" si="4"/>
        <v>5696</v>
      </c>
      <c r="M58" s="32">
        <f t="shared" si="5"/>
        <v>6.8735955056179776</v>
      </c>
      <c r="N58" t="s">
        <v>38</v>
      </c>
    </row>
    <row r="59" spans="1:19" x14ac:dyDescent="0.3">
      <c r="A59" s="1">
        <f t="shared" si="6"/>
        <v>43956</v>
      </c>
      <c r="B59" s="19">
        <f t="shared" si="1"/>
        <v>36149268</v>
      </c>
      <c r="C59" s="19">
        <f t="shared" si="2"/>
        <v>1903878</v>
      </c>
      <c r="D59" s="24">
        <f t="shared" si="10"/>
        <v>9031511</v>
      </c>
      <c r="E59" s="25">
        <f t="shared" si="7"/>
        <v>58</v>
      </c>
      <c r="F59" s="14">
        <v>867</v>
      </c>
      <c r="G59" s="31">
        <f t="shared" si="12"/>
        <v>44222</v>
      </c>
      <c r="H59" s="12">
        <v>720</v>
      </c>
      <c r="I59" s="12">
        <v>37</v>
      </c>
      <c r="J59" s="12">
        <v>185</v>
      </c>
      <c r="K59" s="12">
        <v>0</v>
      </c>
      <c r="L59" s="31">
        <f t="shared" si="4"/>
        <v>13872</v>
      </c>
      <c r="M59" s="32">
        <f t="shared" si="5"/>
        <v>0</v>
      </c>
    </row>
    <row r="60" spans="1:19" x14ac:dyDescent="0.3">
      <c r="A60" s="1">
        <f t="shared" si="6"/>
        <v>43957</v>
      </c>
      <c r="B60" s="19">
        <f t="shared" si="1"/>
        <v>36152574.5</v>
      </c>
      <c r="C60" s="19">
        <f t="shared" si="2"/>
        <v>1903031</v>
      </c>
      <c r="D60" s="24">
        <f t="shared" si="10"/>
        <v>9031934.5</v>
      </c>
      <c r="E60" s="25">
        <f t="shared" si="7"/>
        <v>59</v>
      </c>
      <c r="F60" s="14">
        <v>685</v>
      </c>
      <c r="G60" s="31">
        <f t="shared" si="12"/>
        <v>45069</v>
      </c>
      <c r="H60" s="12">
        <v>857</v>
      </c>
      <c r="I60" s="12">
        <v>51</v>
      </c>
      <c r="J60" s="12">
        <v>244</v>
      </c>
      <c r="K60" s="12">
        <v>0</v>
      </c>
      <c r="L60" s="31">
        <f t="shared" si="4"/>
        <v>10960</v>
      </c>
      <c r="M60" s="32">
        <f t="shared" si="5"/>
        <v>0</v>
      </c>
    </row>
    <row r="61" spans="1:19" x14ac:dyDescent="0.3">
      <c r="A61" s="1">
        <f t="shared" si="6"/>
        <v>43958</v>
      </c>
      <c r="B61" s="19">
        <f t="shared" si="1"/>
        <v>36152157</v>
      </c>
      <c r="C61" s="19">
        <f t="shared" si="2"/>
        <v>1902184</v>
      </c>
      <c r="D61" s="24">
        <f t="shared" si="10"/>
        <v>9032358</v>
      </c>
      <c r="E61" s="25">
        <f t="shared" si="7"/>
        <v>60</v>
      </c>
      <c r="F61" s="14">
        <v>754</v>
      </c>
      <c r="G61" s="31">
        <f t="shared" si="12"/>
        <v>45916</v>
      </c>
      <c r="H61" s="12">
        <v>548</v>
      </c>
      <c r="I61" s="12">
        <v>58</v>
      </c>
      <c r="J61" s="12">
        <v>213</v>
      </c>
      <c r="K61" s="12">
        <v>0</v>
      </c>
      <c r="L61" s="31">
        <f t="shared" si="4"/>
        <v>12064</v>
      </c>
      <c r="M61" s="32">
        <f t="shared" si="5"/>
        <v>0</v>
      </c>
    </row>
    <row r="62" spans="1:19" ht="18" x14ac:dyDescent="0.35">
      <c r="A62" s="1">
        <f t="shared" si="6"/>
        <v>43959</v>
      </c>
      <c r="B62" s="19">
        <f t="shared" si="1"/>
        <v>36146528.5</v>
      </c>
      <c r="C62" s="19">
        <f t="shared" si="2"/>
        <v>1901331</v>
      </c>
      <c r="D62" s="24">
        <f t="shared" si="10"/>
        <v>9032784.5</v>
      </c>
      <c r="E62" s="25">
        <f t="shared" si="7"/>
        <v>61</v>
      </c>
      <c r="F62" s="14">
        <v>1095</v>
      </c>
      <c r="G62" s="35">
        <v>46769</v>
      </c>
      <c r="H62" s="12">
        <v>762</v>
      </c>
      <c r="I62" s="12">
        <v>85</v>
      </c>
      <c r="J62" s="12">
        <v>229</v>
      </c>
      <c r="K62" s="12">
        <v>0</v>
      </c>
      <c r="L62" s="31">
        <f t="shared" si="4"/>
        <v>17520</v>
      </c>
      <c r="M62" s="32">
        <f t="shared" si="5"/>
        <v>0</v>
      </c>
    </row>
    <row r="63" spans="1:19" x14ac:dyDescent="0.3">
      <c r="A63" s="1">
        <f t="shared" si="6"/>
        <v>43960</v>
      </c>
      <c r="B63" s="19">
        <f t="shared" si="1"/>
        <v>36153435</v>
      </c>
      <c r="C63" s="19">
        <f t="shared" si="2"/>
        <v>1900486</v>
      </c>
      <c r="D63" s="24">
        <f t="shared" si="10"/>
        <v>9033207</v>
      </c>
      <c r="E63" s="25">
        <f t="shared" si="7"/>
        <v>62</v>
      </c>
      <c r="F63" s="14">
        <v>604</v>
      </c>
      <c r="G63" s="12">
        <f>G62+845</f>
        <v>47614</v>
      </c>
      <c r="H63" s="12">
        <v>489</v>
      </c>
      <c r="I63" s="12">
        <v>70</v>
      </c>
      <c r="J63" s="12">
        <v>179</v>
      </c>
      <c r="K63" s="12">
        <v>2200</v>
      </c>
      <c r="L63" s="31">
        <f t="shared" si="4"/>
        <v>9664</v>
      </c>
      <c r="M63" s="32">
        <f t="shared" si="5"/>
        <v>3.6423841059602649</v>
      </c>
    </row>
    <row r="64" spans="1:19" x14ac:dyDescent="0.3">
      <c r="A64" s="1">
        <f t="shared" si="6"/>
        <v>43961</v>
      </c>
      <c r="B64" s="19">
        <f t="shared" si="1"/>
        <v>36155861.5</v>
      </c>
      <c r="C64" s="19">
        <f t="shared" si="2"/>
        <v>1899641</v>
      </c>
      <c r="D64" s="24">
        <f t="shared" si="10"/>
        <v>9033629.5</v>
      </c>
      <c r="E64" s="25">
        <f t="shared" si="7"/>
        <v>63</v>
      </c>
      <c r="F64" s="14">
        <v>621</v>
      </c>
      <c r="G64" s="12">
        <f t="shared" ref="G64:G69" si="13">G63+845</f>
        <v>48459</v>
      </c>
      <c r="H64" s="12">
        <v>465</v>
      </c>
      <c r="I64" s="12">
        <v>36</v>
      </c>
      <c r="J64" s="12">
        <v>143</v>
      </c>
      <c r="K64" s="12">
        <v>0</v>
      </c>
      <c r="L64" s="14">
        <f t="shared" si="4"/>
        <v>9936</v>
      </c>
      <c r="M64" s="32">
        <f t="shared" si="5"/>
        <v>0</v>
      </c>
    </row>
    <row r="65" spans="1:13" x14ac:dyDescent="0.3">
      <c r="A65" s="1">
        <f t="shared" si="6"/>
        <v>43962</v>
      </c>
      <c r="B65" s="19">
        <f t="shared" si="1"/>
        <v>36160743</v>
      </c>
      <c r="C65" s="19">
        <f t="shared" si="2"/>
        <v>1898796</v>
      </c>
      <c r="D65" s="24">
        <f t="shared" si="10"/>
        <v>9034052</v>
      </c>
      <c r="E65" s="25">
        <f t="shared" si="7"/>
        <v>64</v>
      </c>
      <c r="F65" s="14">
        <v>373</v>
      </c>
      <c r="G65" s="12">
        <f t="shared" si="13"/>
        <v>49304</v>
      </c>
      <c r="H65" s="12">
        <v>257</v>
      </c>
      <c r="I65" s="12">
        <v>20</v>
      </c>
      <c r="J65" s="12">
        <v>123</v>
      </c>
      <c r="K65" s="12">
        <v>0</v>
      </c>
      <c r="L65" s="14">
        <f t="shared" si="4"/>
        <v>5968</v>
      </c>
      <c r="M65" s="36">
        <f t="shared" si="5"/>
        <v>0</v>
      </c>
    </row>
    <row r="66" spans="1:13" x14ac:dyDescent="0.3">
      <c r="A66" s="1">
        <f t="shared" si="6"/>
        <v>43963</v>
      </c>
      <c r="B66" s="19">
        <f t="shared" si="1"/>
        <v>36159950.5</v>
      </c>
      <c r="C66" s="19">
        <f t="shared" si="2"/>
        <v>1897951</v>
      </c>
      <c r="D66" s="24">
        <f t="shared" si="10"/>
        <v>9034474.5</v>
      </c>
      <c r="E66" s="25">
        <f t="shared" si="7"/>
        <v>65</v>
      </c>
      <c r="F66" s="14">
        <v>426</v>
      </c>
      <c r="G66" s="12">
        <f t="shared" si="13"/>
        <v>50149</v>
      </c>
      <c r="H66" s="12">
        <v>513</v>
      </c>
      <c r="I66" s="12">
        <v>24</v>
      </c>
      <c r="J66" s="12">
        <v>176</v>
      </c>
      <c r="K66" s="12">
        <v>0</v>
      </c>
      <c r="L66" s="14">
        <f t="shared" si="4"/>
        <v>6816</v>
      </c>
      <c r="M66" s="36">
        <f t="shared" si="5"/>
        <v>0</v>
      </c>
    </row>
    <row r="67" spans="1:13" x14ac:dyDescent="0.3">
      <c r="A67" s="1">
        <f t="shared" si="6"/>
        <v>43964</v>
      </c>
      <c r="B67" s="19">
        <f t="shared" ref="B67:B69" si="14" xml:space="preserve"> 47100396-C67-D67-E67-F67-H67-I67-J67-K67-L67</f>
        <v>36160203</v>
      </c>
      <c r="C67" s="19">
        <f t="shared" ref="C67:C69" si="15">1948100-G67</f>
        <v>1897106</v>
      </c>
      <c r="D67" s="24">
        <f t="shared" si="10"/>
        <v>9034897</v>
      </c>
      <c r="E67" s="25">
        <f t="shared" si="7"/>
        <v>66</v>
      </c>
      <c r="F67" s="14">
        <v>439</v>
      </c>
      <c r="G67" s="12">
        <f t="shared" si="13"/>
        <v>50994</v>
      </c>
      <c r="H67" s="12">
        <v>412</v>
      </c>
      <c r="I67" s="12">
        <v>65</v>
      </c>
      <c r="J67" s="12">
        <v>184</v>
      </c>
      <c r="K67" s="12">
        <v>0</v>
      </c>
      <c r="L67" s="14">
        <f t="shared" si="4"/>
        <v>7024</v>
      </c>
      <c r="M67" s="36">
        <f t="shared" si="5"/>
        <v>0</v>
      </c>
    </row>
    <row r="68" spans="1:13" x14ac:dyDescent="0.3">
      <c r="A68" s="1">
        <f>A67+1</f>
        <v>43965</v>
      </c>
      <c r="B68" s="19">
        <f t="shared" si="14"/>
        <v>36159570.5</v>
      </c>
      <c r="C68" s="19">
        <f t="shared" si="15"/>
        <v>1896261</v>
      </c>
      <c r="D68" s="24">
        <f t="shared" si="10"/>
        <v>9035319.5</v>
      </c>
      <c r="E68" s="25">
        <f t="shared" ref="E68:E69" si="16">1+E67</f>
        <v>67</v>
      </c>
      <c r="F68" s="14">
        <v>506</v>
      </c>
      <c r="G68" s="12">
        <f t="shared" si="13"/>
        <v>51839</v>
      </c>
      <c r="H68" s="12">
        <v>330</v>
      </c>
      <c r="I68" s="12">
        <v>29</v>
      </c>
      <c r="J68" s="12">
        <v>217</v>
      </c>
      <c r="K68" s="12">
        <v>0</v>
      </c>
      <c r="L68" s="14">
        <f t="shared" ref="L68:L69" si="17">F68*16</f>
        <v>8096</v>
      </c>
      <c r="M68" s="36">
        <f t="shared" si="5"/>
        <v>0</v>
      </c>
    </row>
    <row r="69" spans="1:13" x14ac:dyDescent="0.3">
      <c r="A69" s="1">
        <f>A68+1</f>
        <v>43966</v>
      </c>
      <c r="B69" s="19">
        <f t="shared" si="14"/>
        <v>36159324</v>
      </c>
      <c r="C69" s="19">
        <f t="shared" si="15"/>
        <v>1895416</v>
      </c>
      <c r="D69" s="24">
        <f t="shared" si="10"/>
        <v>9035742</v>
      </c>
      <c r="E69" s="25">
        <f t="shared" si="16"/>
        <v>68</v>
      </c>
      <c r="F69" s="14">
        <v>549</v>
      </c>
      <c r="G69" s="12">
        <f t="shared" si="13"/>
        <v>52684</v>
      </c>
      <c r="H69" s="12">
        <v>346</v>
      </c>
      <c r="I69" s="12">
        <v>29</v>
      </c>
      <c r="J69" s="12">
        <v>138</v>
      </c>
      <c r="K69" s="12">
        <v>0</v>
      </c>
      <c r="L69" s="14">
        <f t="shared" si="17"/>
        <v>8784</v>
      </c>
      <c r="M69" s="36">
        <f t="shared" si="5"/>
        <v>0</v>
      </c>
    </row>
  </sheetData>
  <hyperlinks>
    <hyperlink ref="O16" r:id="rId1"/>
    <hyperlink ref="O17" r:id="rId2"/>
    <hyperlink ref="O18" r:id="rId3"/>
    <hyperlink ref="O15" r:id="rId4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Covid-19-Victoria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Lopez</dc:creator>
  <cp:lastModifiedBy>Victoria</cp:lastModifiedBy>
  <dcterms:created xsi:type="dcterms:W3CDTF">2015-06-05T18:19:34Z</dcterms:created>
  <dcterms:modified xsi:type="dcterms:W3CDTF">2020-05-15T18:03:45Z</dcterms:modified>
</cp:coreProperties>
</file>