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Thesis/Data/"/>
    </mc:Choice>
  </mc:AlternateContent>
  <xr:revisionPtr revIDLastSave="0" documentId="13_ncr:1_{5F81FD5E-98EC-3341-8A92-56667E306D80}" xr6:coauthVersionLast="47" xr6:coauthVersionMax="47" xr10:uidLastSave="{00000000-0000-0000-0000-000000000000}"/>
  <bookViews>
    <workbookView xWindow="8400" yWindow="500" windowWidth="17200" windowHeight="14020" activeTab="2" xr2:uid="{7EC3F8EE-5374-D04C-A44F-5B2A36D785CD}"/>
  </bookViews>
  <sheets>
    <sheet name="full" sheetId="3" r:id="rId1"/>
    <sheet name="full-notes" sheetId="6" r:id="rId2"/>
    <sheet name="ev" sheetId="4" r:id="rId3"/>
    <sheet name="ev-notes" sheetId="5" r:id="rId4"/>
    <sheet name="orig" sheetId="1" r:id="rId5"/>
    <sheet name="orig-notes" sheetId="2" r:id="rId6"/>
    <sheet name="State-Sub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7" l="1" a="1"/>
  <c r="I2" i="7" s="1"/>
  <c r="H2" i="7" a="1"/>
  <c r="H2" i="7" s="1"/>
  <c r="H68" i="4"/>
  <c r="I68" i="4"/>
  <c r="I45" i="4"/>
  <c r="J68" i="4"/>
  <c r="J45" i="4"/>
  <c r="J22" i="4"/>
  <c r="K68" i="4"/>
  <c r="K22" i="4"/>
  <c r="L68" i="4"/>
  <c r="L45" i="4"/>
  <c r="L22" i="4"/>
  <c r="M68" i="4"/>
  <c r="M45" i="4"/>
  <c r="M22" i="4"/>
  <c r="N68" i="4"/>
  <c r="N45" i="4"/>
  <c r="N22" i="4"/>
  <c r="O68" i="4"/>
  <c r="O69" i="4" s="1"/>
  <c r="O45" i="4"/>
  <c r="O22" i="4"/>
  <c r="P68" i="4"/>
  <c r="P45" i="4"/>
  <c r="P22" i="4"/>
  <c r="R68" i="4"/>
  <c r="Q68" i="4"/>
  <c r="R45" i="4"/>
  <c r="Q45" i="4"/>
  <c r="R22" i="4"/>
  <c r="Q22" i="4"/>
  <c r="D301" i="3"/>
  <c r="D299" i="3"/>
  <c r="D297" i="3"/>
  <c r="D295" i="3"/>
  <c r="D293" i="3"/>
  <c r="D291" i="3"/>
  <c r="D289" i="3"/>
  <c r="D287" i="3"/>
  <c r="D285" i="3"/>
  <c r="D283" i="3"/>
  <c r="D281" i="3"/>
  <c r="D279" i="3"/>
  <c r="D277" i="3"/>
  <c r="D275" i="3"/>
  <c r="D273" i="3"/>
  <c r="D271" i="3"/>
  <c r="D269" i="3"/>
  <c r="D267" i="3"/>
  <c r="D265" i="3"/>
  <c r="D263" i="3"/>
  <c r="D261" i="3"/>
  <c r="D259" i="3"/>
  <c r="D257" i="3"/>
  <c r="D255" i="3"/>
  <c r="D253" i="3"/>
  <c r="D251" i="3"/>
  <c r="D249" i="3"/>
  <c r="D247" i="3"/>
  <c r="D245" i="3"/>
  <c r="D243" i="3"/>
  <c r="D241" i="3"/>
  <c r="D239" i="3"/>
  <c r="D237" i="3"/>
  <c r="D235" i="3"/>
  <c r="D233" i="3"/>
  <c r="D231" i="3"/>
  <c r="D229" i="3"/>
  <c r="D227" i="3"/>
  <c r="D225" i="3"/>
  <c r="D223" i="3"/>
  <c r="D221" i="3"/>
  <c r="D219" i="3"/>
  <c r="D217" i="3"/>
  <c r="D215" i="3"/>
  <c r="D213" i="3"/>
  <c r="D211" i="3"/>
  <c r="D209" i="3"/>
  <c r="D207" i="3"/>
  <c r="D205" i="3"/>
  <c r="D203" i="3"/>
  <c r="D201" i="3"/>
  <c r="D199" i="3"/>
  <c r="D197" i="3"/>
  <c r="D195" i="3"/>
  <c r="D193" i="3"/>
  <c r="D191" i="3"/>
  <c r="D189" i="3"/>
  <c r="D187" i="3"/>
  <c r="D185" i="3"/>
  <c r="D183" i="3"/>
  <c r="D181" i="3"/>
  <c r="D179" i="3"/>
  <c r="D177" i="3"/>
  <c r="D175" i="3"/>
  <c r="D173" i="3"/>
  <c r="D171" i="3"/>
  <c r="D169" i="3"/>
  <c r="D167" i="3"/>
  <c r="D165" i="3"/>
  <c r="D163" i="3"/>
  <c r="D161" i="3"/>
  <c r="D159" i="3"/>
  <c r="D157" i="3"/>
  <c r="D155" i="3"/>
  <c r="D153" i="3"/>
  <c r="D151" i="3"/>
  <c r="D149" i="3"/>
  <c r="D147" i="3"/>
  <c r="D145" i="3"/>
  <c r="D143" i="3"/>
  <c r="D141" i="3"/>
  <c r="D139" i="3"/>
  <c r="D137" i="3"/>
  <c r="D135" i="3"/>
  <c r="D133" i="3"/>
  <c r="D131" i="3"/>
  <c r="D129" i="3"/>
  <c r="D127" i="3"/>
  <c r="D125" i="3"/>
  <c r="D123" i="3"/>
  <c r="D121" i="3"/>
  <c r="D119" i="3"/>
  <c r="D117" i="3"/>
  <c r="D115" i="3"/>
  <c r="D113" i="3"/>
  <c r="D111" i="3"/>
  <c r="D109" i="3"/>
  <c r="D107" i="3"/>
  <c r="D105" i="3"/>
  <c r="D103" i="3"/>
  <c r="D101" i="3"/>
  <c r="D99" i="3"/>
  <c r="D97" i="3"/>
  <c r="D95" i="3"/>
  <c r="D93" i="3"/>
  <c r="D91" i="3"/>
  <c r="D89" i="3"/>
  <c r="D87" i="3"/>
  <c r="D85" i="3"/>
  <c r="D83" i="3"/>
  <c r="D81" i="3"/>
  <c r="D79" i="3"/>
  <c r="D77" i="3"/>
  <c r="D75" i="3"/>
  <c r="D73" i="3"/>
  <c r="D71" i="3"/>
  <c r="D69" i="3"/>
  <c r="D67" i="3"/>
  <c r="D65" i="3"/>
  <c r="D63" i="3"/>
  <c r="D61" i="3"/>
  <c r="D59" i="3"/>
  <c r="D57" i="3"/>
  <c r="D55" i="3"/>
  <c r="D53" i="3"/>
  <c r="D51" i="3"/>
  <c r="D49" i="3"/>
  <c r="D47" i="3"/>
  <c r="D45" i="3"/>
  <c r="D43" i="3"/>
  <c r="D41" i="3"/>
  <c r="D39" i="3"/>
  <c r="D37" i="3"/>
  <c r="D35" i="3"/>
  <c r="D33" i="3"/>
  <c r="D31" i="3"/>
  <c r="D29" i="3"/>
  <c r="D27" i="3"/>
  <c r="D25" i="3"/>
  <c r="D23" i="3"/>
  <c r="D21" i="3"/>
  <c r="D19" i="3"/>
  <c r="D17" i="3"/>
  <c r="D15" i="3"/>
  <c r="D13" i="3"/>
  <c r="D11" i="3"/>
  <c r="D9" i="3"/>
  <c r="D7" i="3"/>
  <c r="D5" i="3"/>
  <c r="D3" i="3"/>
  <c r="U68" i="4"/>
  <c r="E68" i="4"/>
  <c r="D68" i="4"/>
  <c r="U45" i="4"/>
  <c r="E45" i="4"/>
  <c r="D45" i="4"/>
  <c r="U22" i="4"/>
  <c r="E22" i="4"/>
  <c r="D22" i="4"/>
  <c r="G55" i="4"/>
  <c r="G32" i="4"/>
  <c r="G57" i="4"/>
  <c r="G34" i="4"/>
  <c r="G11" i="4"/>
  <c r="G53" i="4"/>
  <c r="G52" i="4"/>
  <c r="G30" i="4"/>
  <c r="G29" i="4"/>
  <c r="G6" i="4"/>
  <c r="G50" i="4"/>
  <c r="G27" i="4"/>
  <c r="G4" i="4"/>
  <c r="K137" i="1" a="1"/>
  <c r="K137" i="1" s="1"/>
  <c r="K117" i="1" a="1"/>
  <c r="K117" i="1" s="1"/>
  <c r="K87" i="1" a="1"/>
  <c r="K87" i="1" s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G68" i="4" l="1"/>
  <c r="G22" i="4"/>
  <c r="G4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<sst xmlns="http://schemas.openxmlformats.org/spreadsheetml/2006/main" count="1431" uniqueCount="355">
  <si>
    <t>Year</t>
  </si>
  <si>
    <t>Make</t>
  </si>
  <si>
    <t>Model</t>
  </si>
  <si>
    <t>EV</t>
  </si>
  <si>
    <t>fed_subsidy</t>
  </si>
  <si>
    <t>model</t>
  </si>
  <si>
    <t>make</t>
  </si>
  <si>
    <t>year</t>
  </si>
  <si>
    <t>Audi</t>
  </si>
  <si>
    <t>BMW</t>
  </si>
  <si>
    <t>i3</t>
  </si>
  <si>
    <t>Bolt</t>
  </si>
  <si>
    <t>Spark</t>
  </si>
  <si>
    <t>Fiat</t>
  </si>
  <si>
    <t>500e</t>
  </si>
  <si>
    <t>Ford</t>
  </si>
  <si>
    <t>Focus_ev</t>
  </si>
  <si>
    <t>Hyundai</t>
  </si>
  <si>
    <t>Kona</t>
  </si>
  <si>
    <t>Kia</t>
  </si>
  <si>
    <t>Soul</t>
  </si>
  <si>
    <t>Niro</t>
  </si>
  <si>
    <t>Nissan</t>
  </si>
  <si>
    <t>Leaf</t>
  </si>
  <si>
    <t>MSRP</t>
  </si>
  <si>
    <t>Notes:</t>
  </si>
  <si>
    <t>etron_sedan</t>
  </si>
  <si>
    <t xml:space="preserve">always looked at msrp of lower edge of vehicles: if rated 3 tiers, took prices from ,lowest tier </t>
  </si>
  <si>
    <t>fed subsidy increase to 12500 going to happen in future</t>
  </si>
  <si>
    <t xml:space="preserve">put everything of same body style as comaprisons against ev car types? </t>
  </si>
  <si>
    <t>BMW i3: has an i3s aas a speciatilty, higher tier version, will only be using lowest tier i3</t>
  </si>
  <si>
    <t>is also a sedan and therefore will only be comapring other sedans</t>
  </si>
  <si>
    <t>A3_sedan</t>
  </si>
  <si>
    <t>3series</t>
  </si>
  <si>
    <t>4series</t>
  </si>
  <si>
    <t>5series</t>
  </si>
  <si>
    <t>6series</t>
  </si>
  <si>
    <t>7series</t>
  </si>
  <si>
    <t>m3</t>
  </si>
  <si>
    <t>m5</t>
  </si>
  <si>
    <t>m6</t>
  </si>
  <si>
    <t>2series</t>
  </si>
  <si>
    <t>m8</t>
  </si>
  <si>
    <t>Audi etron_sedan is ev version of A3: will still use all other sedans only for 2019</t>
  </si>
  <si>
    <t>Audi etron_suv: will use all suv types only for 2020</t>
  </si>
  <si>
    <t>A4</t>
  </si>
  <si>
    <t>A5_sportback</t>
  </si>
  <si>
    <t>A6</t>
  </si>
  <si>
    <t>A7</t>
  </si>
  <si>
    <t>A8L</t>
  </si>
  <si>
    <t>RS3</t>
  </si>
  <si>
    <t>RS5_sportback</t>
  </si>
  <si>
    <t>S3</t>
  </si>
  <si>
    <t>S4</t>
  </si>
  <si>
    <t>S5_sportback</t>
  </si>
  <si>
    <t>etron_sportback</t>
  </si>
  <si>
    <t>Q3</t>
  </si>
  <si>
    <t>Q5</t>
  </si>
  <si>
    <t>Q7</t>
  </si>
  <si>
    <t>Q8</t>
  </si>
  <si>
    <t>RS_Q8</t>
  </si>
  <si>
    <t>SQ5</t>
  </si>
  <si>
    <t>SQ7</t>
  </si>
  <si>
    <t>SQ8</t>
  </si>
  <si>
    <t>Chevrolet</t>
  </si>
  <si>
    <t xml:space="preserve">GM-Chevrolet: sedan </t>
  </si>
  <si>
    <t>note: chevy volt is a hybrid but recieves know federal credits</t>
  </si>
  <si>
    <t>Cruze</t>
  </si>
  <si>
    <t>Impala</t>
  </si>
  <si>
    <t>Malibu</t>
  </si>
  <si>
    <t>Sonic</t>
  </si>
  <si>
    <t>Volt</t>
  </si>
  <si>
    <t xml:space="preserve">the percentage and apply that same percent every year to new invoices. Still basing invoices off of the minimum msrp prices. </t>
  </si>
  <si>
    <t>invoice price</t>
  </si>
  <si>
    <t>Once into the data set, create the holdback by combing percentage and invoice price</t>
  </si>
  <si>
    <t>also on this below, saw same percanatges between 2021 and 2022 so made assumption of no percentage changes</t>
  </si>
  <si>
    <t xml:space="preserve">For holdback fees: since hold back fee= a perctage of invoice price or msrp, we use 2021 data of actual holdback fees to get </t>
  </si>
  <si>
    <t>bmw and audi have no holdback fee</t>
  </si>
  <si>
    <t>chevy,ford, fiat, hyundai determines holdback fee by taking 3% of the MSRP</t>
  </si>
  <si>
    <t>kia determines holdback fee by taking 3% of base invoice price</t>
  </si>
  <si>
    <t>nissan dtermines holdback fee by taking 2% of total invoice</t>
  </si>
  <si>
    <t>holdback_fee</t>
  </si>
  <si>
    <t>hb_percent</t>
  </si>
  <si>
    <t>quant_sold</t>
  </si>
  <si>
    <t>so edmunds actually provided all of this data on holdback fee percenatges</t>
  </si>
  <si>
    <t>used iseecars.com for all msrp and invoice prices</t>
  </si>
  <si>
    <t>4 series: 430i gran coupe; 5 series: 530i; 6 series: 640i xDrive gran turismo; 7 series: 740i</t>
  </si>
  <si>
    <t>again looking at lowest cost of each type, ex. lowest cost 3 series is the 320i in 2018 and 330i in 2019/2020</t>
  </si>
  <si>
    <t>2 series; 230i coupe</t>
  </si>
  <si>
    <t>M8 gran coupe</t>
  </si>
  <si>
    <t>500_</t>
  </si>
  <si>
    <t>for fiat, ccan only compare to fiat 500, the rest are either convertible or 4 door</t>
  </si>
  <si>
    <t>Focus</t>
  </si>
  <si>
    <t>Fiesta</t>
  </si>
  <si>
    <t>Ford: there is a non ev version of focus</t>
  </si>
  <si>
    <t>Fusion</t>
  </si>
  <si>
    <t>Fusion_energi</t>
  </si>
  <si>
    <t>the c-max,fusion hybrid and fusion energi is hybrid</t>
  </si>
  <si>
    <t>Fusion_hybrid</t>
  </si>
  <si>
    <t>Taurus</t>
  </si>
  <si>
    <t>Accent</t>
  </si>
  <si>
    <t>Elantra</t>
  </si>
  <si>
    <t>Elantra_gt</t>
  </si>
  <si>
    <t>Inoiq_hybrid</t>
  </si>
  <si>
    <t>Inoiq_plugin</t>
  </si>
  <si>
    <t>Sonata</t>
  </si>
  <si>
    <t>Sonata_hybrid</t>
  </si>
  <si>
    <t>Sonata_plugin</t>
  </si>
  <si>
    <t>PHEV</t>
  </si>
  <si>
    <t>Veloster</t>
  </si>
  <si>
    <t>SUV</t>
  </si>
  <si>
    <t>Kona_ev</t>
  </si>
  <si>
    <t>NEXO</t>
  </si>
  <si>
    <t>SantaFe</t>
  </si>
  <si>
    <t>SantaFeXL</t>
  </si>
  <si>
    <t>Tucson</t>
  </si>
  <si>
    <t>Palisade</t>
  </si>
  <si>
    <t>Venue</t>
  </si>
  <si>
    <t>EV: dummy variable, 1 if ev</t>
  </si>
  <si>
    <t>PHEV: dummy variable, 1 if plug in hybrid</t>
  </si>
  <si>
    <t>SUV: dummy variable, 1 if suv - put in in case want to compare against similar cars within same make model etc</t>
  </si>
  <si>
    <t>Niro_ev</t>
  </si>
  <si>
    <t>Soul_ev</t>
  </si>
  <si>
    <t>Niro_plugin</t>
  </si>
  <si>
    <t>Sorento</t>
  </si>
  <si>
    <t>Sportage</t>
  </si>
  <si>
    <t>Telluride</t>
  </si>
  <si>
    <t>Altima</t>
  </si>
  <si>
    <t>Maxima</t>
  </si>
  <si>
    <t>Sentra</t>
  </si>
  <si>
    <t>Versa_note</t>
  </si>
  <si>
    <t>Versa</t>
  </si>
  <si>
    <t>nadaguides.com is deciding factor on which other cars went into each category: sedan or suv etc</t>
  </si>
  <si>
    <t>Ioniq_ev</t>
  </si>
  <si>
    <t>total_quant_sold</t>
  </si>
  <si>
    <t xml:space="preserve">quant sold by state : go across by state </t>
  </si>
  <si>
    <t>subsidy gained by state: go across by state</t>
  </si>
  <si>
    <t>Hyundai: kona is suv, ioniq is sedan; while nexo was not mentioned as ev for credit in epa website it is on hyundai website and is a hydrogen powered car making it elible for tax credit</t>
  </si>
  <si>
    <t>Cmax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</si>
  <si>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</si>
  <si>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</si>
  <si>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</si>
  <si>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</si>
  <si>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</si>
  <si>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</si>
  <si>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</si>
  <si>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</si>
  <si>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</si>
  <si>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</si>
  <si>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</si>
  <si>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</si>
  <si>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</si>
  <si>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</si>
  <si>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</si>
  <si>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</si>
  <si>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</si>
  <si>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</si>
  <si>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</si>
  <si>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</si>
  <si>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</si>
  <si>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</si>
  <si>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</si>
  <si>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</si>
  <si>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</si>
  <si>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</si>
  <si>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</si>
  <si>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</si>
  <si>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</si>
  <si>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</si>
  <si>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</si>
  <si>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</si>
  <si>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</si>
  <si>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</si>
  <si>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</si>
  <si>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</si>
  <si>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</si>
  <si>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</si>
  <si>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</si>
  <si>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</si>
  <si>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</si>
  <si>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</si>
  <si>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</si>
  <si>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</si>
  <si>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</si>
  <si>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</si>
  <si>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</si>
  <si>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</si>
  <si>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IN</t>
  </si>
  <si>
    <t>IA</t>
  </si>
  <si>
    <t>NM</t>
  </si>
  <si>
    <t>etron</t>
  </si>
  <si>
    <t>Bolt_ev</t>
  </si>
  <si>
    <t>Mustang_Mach_e</t>
  </si>
  <si>
    <t>Jaguar</t>
  </si>
  <si>
    <t>I_PACE</t>
  </si>
  <si>
    <t>MINI</t>
  </si>
  <si>
    <t>cooper_se_hardtop</t>
  </si>
  <si>
    <t>Polestar</t>
  </si>
  <si>
    <t>2_</t>
  </si>
  <si>
    <t>Porsche</t>
  </si>
  <si>
    <t>Taycan</t>
  </si>
  <si>
    <t>Tesla</t>
  </si>
  <si>
    <t>Model3</t>
  </si>
  <si>
    <t>ModelS</t>
  </si>
  <si>
    <t>ModelX</t>
  </si>
  <si>
    <t>ModelY</t>
  </si>
  <si>
    <t>Volkswagon</t>
  </si>
  <si>
    <t>ID.4</t>
  </si>
  <si>
    <t>Volvo</t>
  </si>
  <si>
    <t>XC40_Recharge</t>
  </si>
  <si>
    <t>Invoice</t>
  </si>
  <si>
    <t>Hb</t>
  </si>
  <si>
    <t>Holdback_fee</t>
  </si>
  <si>
    <t>avg_msrp</t>
  </si>
  <si>
    <t>fed_sub</t>
  </si>
  <si>
    <t>kona ev for hyundai had to be taken msrp and invoice from nadaguides.com</t>
  </si>
  <si>
    <t>_</t>
  </si>
  <si>
    <t>did not exist in 2018</t>
  </si>
  <si>
    <t>only existed in 2021</t>
  </si>
  <si>
    <t>did not exist until 2019</t>
  </si>
  <si>
    <t>did not exist until 2020</t>
  </si>
  <si>
    <t>https://www.edmunds.com/car-buying/dealer-holdback/</t>
  </si>
  <si>
    <t>for holdbacks</t>
  </si>
  <si>
    <t>https://thenewswheel.com/tesla-stores-what-are-they-and-how-are-they-different-than-dealerships/#:~:text=Rather%20than%20working%20like%20a,sells%20directly%20to%20its%20customers.&amp;text=Because%20of%20the%20franchise%20laws,from%20in%2Dperson%20direct%20sales.</t>
  </si>
  <si>
    <t>Tesla sells directly to the consumer. This means they do not have not have franchised dealerships, so no invoice price or holdback.</t>
  </si>
  <si>
    <t>https://www.fueleconomy.gov/feg/taxevb.shtml</t>
  </si>
  <si>
    <t>for fed subsidies</t>
  </si>
  <si>
    <t>for tesla subsidies: first 6 months it was 3750, next 6 months 1875; therefore for 2019 average subsidy is 2812.5</t>
  </si>
  <si>
    <t>Quantity: 7</t>
  </si>
  <si>
    <t>Avg. MSRP</t>
  </si>
  <si>
    <t>Avg. Invoice</t>
  </si>
  <si>
    <t>Avg. Holdback</t>
  </si>
  <si>
    <t>Avg. fed_sub</t>
  </si>
  <si>
    <t>Quantity: 11</t>
  </si>
  <si>
    <t>Quantity: 14</t>
  </si>
  <si>
    <t>avg_holdback</t>
  </si>
  <si>
    <t>https://www.statista.com/statistics/274927/new-vehicle-average-selling-price-in-the-united-states/</t>
  </si>
  <si>
    <t>for msrp of gas vehicles 2019-2020</t>
  </si>
  <si>
    <t>average dealer holdback is 2-3% of msrp so we will use 2.5% of msrp for gas vehicles</t>
  </si>
  <si>
    <t>msrp and holdback will be set, while prices may technically vary by state, those prices will not be msrp but rather tax based so msrp stays consistent while quantity varies</t>
  </si>
  <si>
    <t>https://www.bankrate.com/glossary/d/dealer-holdback/</t>
  </si>
  <si>
    <t>https://www.nadaguides.com/Cars/</t>
  </si>
  <si>
    <t>used above to double check all cars and what year they took place in to ensure accuracy in deciding averages with the https://www.autosinnovate.org/resources/electric-vehicle-sales-dashboard list of evs data</t>
  </si>
  <si>
    <t>state_pop</t>
  </si>
  <si>
    <t>https://www.autosinnovate.org/resources/electric-vehicle-sales-dashboard</t>
  </si>
  <si>
    <t>for quantity of ev by state</t>
  </si>
  <si>
    <t>for market share of light-duty vehicles by state, which was used to find the quantity of gas vehicles by state</t>
  </si>
  <si>
    <t>market_share_by_state</t>
  </si>
  <si>
    <t>BEV</t>
  </si>
  <si>
    <t>https://www.car-buying-strategies.com/new-car-price-terms.html#invoice</t>
  </si>
  <si>
    <t>definitions</t>
  </si>
  <si>
    <t>https://www.resources.org/common-resources/who-benefits-from-ev-subsidies-the-complicating-role-of-zero-emissions-vehicle-standards/</t>
  </si>
  <si>
    <t>info on fed tax credit</t>
  </si>
  <si>
    <t>https://energypolicy.columbia.edu/sites/default/files/pictures/CGEP_Commentary_VehicleEmissionsCarbonTax_.pdf</t>
  </si>
  <si>
    <t>why we don’t use carbon tax</t>
  </si>
  <si>
    <t>https://afdc.energy.gov/laws/all?state=US</t>
  </si>
  <si>
    <t>fed taxes in regards to vehicles</t>
  </si>
  <si>
    <t>https://www.sciencedirect.com/science/article/abs/pii/S136192091930985X</t>
  </si>
  <si>
    <t>something about bev's idk read it later</t>
  </si>
  <si>
    <t>https://afdc.energy.gov/laws</t>
  </si>
  <si>
    <t xml:space="preserve">state subs info </t>
  </si>
  <si>
    <t>https://www.stern.nyu.edu/sites/default/files/assets/documents/Final%202021%20CSB%20Practice%20Forum-%207.14.21.pdf</t>
  </si>
  <si>
    <t>nyu study about consumer preferences in retail.</t>
  </si>
  <si>
    <t>applications to this study??</t>
  </si>
  <si>
    <t>https://www.stern.nyu.edu/experience-stern/about/departments-centers-initiatives/centers-of-research/center-sustainable-business/research/research-initiatives/csb-sustainable-market-share-index</t>
  </si>
  <si>
    <t>this is the numbers I used in data set by car</t>
  </si>
  <si>
    <t>https://www.reuters.com/world/us/us-senate-panel-advances-ev-tax-credit-up-12500-2021-05-27/</t>
  </si>
  <si>
    <t>tax credits increase possibility</t>
  </si>
  <si>
    <t>https://www.energysage.com/electric-vehicles/costs-and-benefits-evs/ev-tax-credits/</t>
  </si>
  <si>
    <t>https://www.scouting.org/resources/los/states/</t>
  </si>
  <si>
    <t>where we got state abbreviations because I legit did not know them</t>
  </si>
  <si>
    <t>non-bev cars do include hev, phev, fcev vehicles as well as gas vehicles</t>
  </si>
  <si>
    <t>quantity on non-bev cars rounded</t>
  </si>
  <si>
    <t>https://www.census.gov/library/stories/2021/04/2020-census-data-release.html</t>
  </si>
  <si>
    <t>2020 population by state</t>
  </si>
  <si>
    <t>https://www.census.gov/newsroom/press-kits/2019/national-state-estimates.html</t>
  </si>
  <si>
    <t>2018,2019 population by state</t>
  </si>
  <si>
    <t>using 2nd excel data sheet provided on website</t>
  </si>
  <si>
    <t>https://fred.stlouisfed.org/release/tables?eid=259515&amp;rid=249</t>
  </si>
  <si>
    <t>real median income by state, annual</t>
  </si>
  <si>
    <t>this summarizes state incentives</t>
  </si>
  <si>
    <t>https://cleanvehiclerebate.org/eng</t>
  </si>
  <si>
    <t>note: the san joaquin valley district rebate will not be used because it is too specific</t>
  </si>
  <si>
    <t>actually explains the laws which the energysage site mentions</t>
  </si>
  <si>
    <t>https://tax.colorado.gov/sites/tax/files/Income%2069.pdf</t>
  </si>
  <si>
    <t>ca tax incentive, sited in the energysage site</t>
  </si>
  <si>
    <t>co tax incentive, mentioned from the afdc site from the energysage site</t>
  </si>
  <si>
    <t>ca_sub</t>
  </si>
  <si>
    <t>ct_sub</t>
  </si>
  <si>
    <t>co_sub</t>
  </si>
  <si>
    <t>avg_co_sub</t>
  </si>
  <si>
    <t>avg_ca_sub</t>
  </si>
  <si>
    <t>avg_ct_sub</t>
  </si>
  <si>
    <t>avg_state_sub</t>
  </si>
  <si>
    <t xml:space="preserve">ca tax incentive, sited in the energysage site: based on vehicles listed crossed with vehicles from autosinnovate site </t>
  </si>
  <si>
    <t>state subs info</t>
  </si>
  <si>
    <t>https://portal.ct.gov/DEEP/Air/Mobile-Sources/CHEAPR/CHEAPR---New-Eligible-Vehicles</t>
  </si>
  <si>
    <t>ct tax inentive, standard; vehicles must be below 42000 msrp so crossed with vehicles from autosinnovate site; but tesla 3 and y ok for some reason</t>
  </si>
  <si>
    <t>de_sub</t>
  </si>
  <si>
    <t>avg_de_sub</t>
  </si>
  <si>
    <t>https://mva.maryland.gov/vehicles/Pages/27300-71T.aspx</t>
  </si>
  <si>
    <t>md tax credit, ended in july 2020 so averaged out 2020; vehicles msrp below 63k</t>
  </si>
  <si>
    <t>md_sub</t>
  </si>
  <si>
    <t>avg_md_sub</t>
  </si>
  <si>
    <t>ma_sub</t>
  </si>
  <si>
    <t>avg_ma_sub</t>
  </si>
  <si>
    <t>https://mor-ev.org/eligible-vehicles</t>
  </si>
  <si>
    <t>ma tax credit; vehicles below 50k</t>
  </si>
  <si>
    <t>https://mor-ev.org/frequently-asked-questions#General4</t>
  </si>
  <si>
    <t>https://www.nyserda.ny.gov/All-Programs/Programs/Drive-Clean-Rebate/How-it-Works/Eligible-Models</t>
  </si>
  <si>
    <t>ny tax credit; chnages based msrp prices</t>
  </si>
  <si>
    <t>ny_sub</t>
  </si>
  <si>
    <t>avg_ny_sub</t>
  </si>
  <si>
    <t>med_state_income</t>
  </si>
  <si>
    <t>https://afdc.energy.gov/laws/state</t>
  </si>
  <si>
    <t>actually used this to check for all incentives!</t>
  </si>
  <si>
    <t>https://www.cleanfuelreward.com/</t>
  </si>
  <si>
    <t>ca has 2 diff programs; the clean vehicle rabate program (est 2009) and the clean fuel reward program (est 2011)/ just combined these for state sub</t>
  </si>
  <si>
    <t>https://louisianacleanfuels.org/Louisiana_Tax_Credits_and_Laws</t>
  </si>
  <si>
    <t>la tax credit; 2500 max or 10% so used 2500 since itw as lower than 10% of msrp of all vehicles</t>
  </si>
  <si>
    <t>avg_la_sub</t>
  </si>
  <si>
    <t>la_sub</t>
  </si>
  <si>
    <t>https://www.efficiencymaine.com/electric-vehicle-rebates/</t>
  </si>
  <si>
    <t>me tax credit</t>
  </si>
  <si>
    <t>me_sub</t>
  </si>
  <si>
    <t>avg_me_sub</t>
  </si>
  <si>
    <t>https://chargeup.njcleanenergy.com/eligible-vehicles</t>
  </si>
  <si>
    <t>nj tax rebate; did not begin until jan 2020</t>
  </si>
  <si>
    <t>https://www.njcleanenergy.com/ev</t>
  </si>
  <si>
    <t>nj_sub</t>
  </si>
  <si>
    <t>avg_nj_sub</t>
  </si>
  <si>
    <t>https://www.oregon.gov/deq/aq/programs/Pages/Applying-for-EV-Rebate.aspx</t>
  </si>
  <si>
    <t>https://www.oregon.gov/deq/FilterDocs/zev-faq.pdf</t>
  </si>
  <si>
    <t>or; clean vehicle rebate program (est. 2018) and charge ahead rebate (est. 2019)</t>
  </si>
  <si>
    <t>or_sub</t>
  </si>
  <si>
    <t>avg_or_sub</t>
  </si>
  <si>
    <t>https://www.dep.pa.gov/Citizens/GrantsLoansRebates/Alternative-Fuels-Incentive-Grant/Pages/Alternative-Fuel-Vehicles.aspx#.Vl9K83arSUk</t>
  </si>
  <si>
    <t>https://files.dep.state.pa.us/Energy/OfficeofPollutionPrevention/StateEnergyProgram/PAElectricVehRoadmapBookletDEP5334.pdf</t>
  </si>
  <si>
    <t>pa; began in 2019 (750 rebate on msrp below 50k)</t>
  </si>
  <si>
    <t>pa_sub</t>
  </si>
  <si>
    <t>avg_pa_sub</t>
  </si>
  <si>
    <t>https://www.driveelectricvt.com/find-your-ev/compare-models</t>
  </si>
  <si>
    <t>vt; all incomes above 50k so assume lower 2500/ began in dec 2019 so only applies to 2020</t>
  </si>
  <si>
    <t>vt_sub</t>
  </si>
  <si>
    <t>avg_vt_sub</t>
  </si>
  <si>
    <t>https://www.caranddriver.com/news/a36442021/texas-electric-car-fee-considered/</t>
  </si>
  <si>
    <t>https://www.tceq.texas.gov/airquality/terp/ld.html</t>
  </si>
  <si>
    <t>tx; only between sept 2019-jan 2021, has now ended in full; will count 2019 &amp; 2020 as whole/ no restrictions just 2500 each</t>
  </si>
  <si>
    <t>https://www.iseecars.com/car-finder</t>
  </si>
  <si>
    <t>prob_purchase</t>
  </si>
  <si>
    <t>prob_out_purchase</t>
  </si>
  <si>
    <t>rep_prob_purchase</t>
  </si>
  <si>
    <t>rep_prob_out_purchase</t>
  </si>
  <si>
    <t>diff between prob purchase (new-old)</t>
  </si>
  <si>
    <t>(new-old)/old)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</si>
</sst>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nsus.gov/library/stories/2021/04/2020-census-data-release.html" TargetMode="External"/><Relationship Id="rId18" Type="http://schemas.openxmlformats.org/officeDocument/2006/relationships/hyperlink" Target="https://portal.ct.gov/DEEP/Air/Mobile-Sources/CHEAPR/CHEAPR---New-Eligible-Vehicles" TargetMode="External"/><Relationship Id="rId26" Type="http://schemas.openxmlformats.org/officeDocument/2006/relationships/hyperlink" Target="https://www.njcleanenergy.com/ev" TargetMode="External"/><Relationship Id="rId3" Type="http://schemas.openxmlformats.org/officeDocument/2006/relationships/hyperlink" Target="https://www.energysage.com/electric-vehicles/costs-and-benefits-evs/ev-tax-credits/" TargetMode="External"/><Relationship Id="rId21" Type="http://schemas.openxmlformats.org/officeDocument/2006/relationships/hyperlink" Target="https://mor-ev.org/frequently-asked-questions" TargetMode="External"/><Relationship Id="rId7" Type="http://schemas.openxmlformats.org/officeDocument/2006/relationships/hyperlink" Target="https://www.car-buying-strategies.com/new-car-price-terms.html" TargetMode="External"/><Relationship Id="rId12" Type="http://schemas.openxmlformats.org/officeDocument/2006/relationships/hyperlink" Target="https://www.scouting.org/resources/los/states/" TargetMode="External"/><Relationship Id="rId17" Type="http://schemas.openxmlformats.org/officeDocument/2006/relationships/hyperlink" Target="https://www.cleanfuelreward.com/" TargetMode="External"/><Relationship Id="rId25" Type="http://schemas.openxmlformats.org/officeDocument/2006/relationships/hyperlink" Target="https://chargeup.njcleanenergy.com/eligible-vehicles" TargetMode="External"/><Relationship Id="rId33" Type="http://schemas.openxmlformats.org/officeDocument/2006/relationships/hyperlink" Target="https://www.caranddriver.com/news/a36442021/texas-electric-car-fee-considered/" TargetMode="External"/><Relationship Id="rId2" Type="http://schemas.openxmlformats.org/officeDocument/2006/relationships/hyperlink" Target="https://afdc.energy.gov/laws" TargetMode="External"/><Relationship Id="rId16" Type="http://schemas.openxmlformats.org/officeDocument/2006/relationships/hyperlink" Target="https://afdc.energy.gov/laws/state" TargetMode="External"/><Relationship Id="rId20" Type="http://schemas.openxmlformats.org/officeDocument/2006/relationships/hyperlink" Target="https://mor-ev.org/eligible-vehicles" TargetMode="External"/><Relationship Id="rId29" Type="http://schemas.openxmlformats.org/officeDocument/2006/relationships/hyperlink" Target="https://www.dep.pa.gov/Citizens/GrantsLoansRebates/Alternative-Fuels-Incentive-Grant/Pages/Alternative-Fuel-Vehicles.aspx" TargetMode="External"/><Relationship Id="rId1" Type="http://schemas.openxmlformats.org/officeDocument/2006/relationships/hyperlink" Target="https://www.sciencedirect.com/science/article/abs/pii/S136192091930985X" TargetMode="External"/><Relationship Id="rId6" Type="http://schemas.openxmlformats.org/officeDocument/2006/relationships/hyperlink" Target="https://www.autosinnovate.org/resources/electric-vehicle-sales-dashboard" TargetMode="External"/><Relationship Id="rId11" Type="http://schemas.openxmlformats.org/officeDocument/2006/relationships/hyperlink" Target="https://afdc.energy.gov/laws/all?state=US" TargetMode="External"/><Relationship Id="rId24" Type="http://schemas.openxmlformats.org/officeDocument/2006/relationships/hyperlink" Target="https://www.efficiencymaine.com/electric-vehicle-rebates/" TargetMode="External"/><Relationship Id="rId32" Type="http://schemas.openxmlformats.org/officeDocument/2006/relationships/hyperlink" Target="https://www.tceq.texas.gov/airquality/terp/ld.html" TargetMode="External"/><Relationship Id="rId5" Type="http://schemas.openxmlformats.org/officeDocument/2006/relationships/hyperlink" Target="https://tax.colorado.gov/sites/tax/files/Income%2069.pdf" TargetMode="External"/><Relationship Id="rId15" Type="http://schemas.openxmlformats.org/officeDocument/2006/relationships/hyperlink" Target="https://fred.stlouisfed.org/release/tables?eid=259515&amp;rid=249" TargetMode="External"/><Relationship Id="rId23" Type="http://schemas.openxmlformats.org/officeDocument/2006/relationships/hyperlink" Target="https://louisianacleanfuels.org/Louisiana_Tax_Credits_and_Laws" TargetMode="External"/><Relationship Id="rId28" Type="http://schemas.openxmlformats.org/officeDocument/2006/relationships/hyperlink" Target="https://www.oregon.gov/deq/FilterDocs/zev-faq.pdf" TargetMode="External"/><Relationship Id="rId10" Type="http://schemas.openxmlformats.org/officeDocument/2006/relationships/hyperlink" Target="https://www.fueleconomy.gov/feg/taxevb.shtml" TargetMode="External"/><Relationship Id="rId19" Type="http://schemas.openxmlformats.org/officeDocument/2006/relationships/hyperlink" Target="https://mva.maryland.gov/vehicles/Pages/27300-71T.aspx" TargetMode="External"/><Relationship Id="rId31" Type="http://schemas.openxmlformats.org/officeDocument/2006/relationships/hyperlink" Target="https://www.driveelectricvt.com/find-your-ev/compare-models" TargetMode="External"/><Relationship Id="rId4" Type="http://schemas.openxmlformats.org/officeDocument/2006/relationships/hyperlink" Target="https://cleanvehiclerebate.org/eng" TargetMode="External"/><Relationship Id="rId9" Type="http://schemas.openxmlformats.org/officeDocument/2006/relationships/hyperlink" Target="https://energypolicy.columbia.edu/sites/default/files/pictures/CGEP_Commentary_VehicleEmissionsCarbonTax_.pdf" TargetMode="External"/><Relationship Id="rId14" Type="http://schemas.openxmlformats.org/officeDocument/2006/relationships/hyperlink" Target="https://www.census.gov/newsroom/press-kits/2019/national-state-estimates.html" TargetMode="External"/><Relationship Id="rId22" Type="http://schemas.openxmlformats.org/officeDocument/2006/relationships/hyperlink" Target="https://www.nyserda.ny.gov/All-Programs/Programs/Drive-Clean-Rebate/How-it-Works/Eligible-Models" TargetMode="External"/><Relationship Id="rId27" Type="http://schemas.openxmlformats.org/officeDocument/2006/relationships/hyperlink" Target="https://www.oregon.gov/deq/aq/programs/Pages/Applying-for-EV-Rebate.aspx" TargetMode="External"/><Relationship Id="rId30" Type="http://schemas.openxmlformats.org/officeDocument/2006/relationships/hyperlink" Target="https://files.dep.state.pa.us/Energy/OfficeofPollutionPrevention/StateEnergyProgram/PAElectricVehRoadmapBookletDEP5334.pdf" TargetMode="External"/><Relationship Id="rId8" Type="http://schemas.openxmlformats.org/officeDocument/2006/relationships/hyperlink" Target="https://www.resources.org/common-resources/who-benefits-from-ev-subsidies-the-complicating-role-of-zero-emissions-vehicle-standard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eecars.com/car-finder" TargetMode="External"/><Relationship Id="rId3" Type="http://schemas.openxmlformats.org/officeDocument/2006/relationships/hyperlink" Target="https://www.energysage.com/electric-vehicles/costs-and-benefits-evs/ev-tax-credits/" TargetMode="External"/><Relationship Id="rId7" Type="http://schemas.openxmlformats.org/officeDocument/2006/relationships/hyperlink" Target="https://www.edmunds.com/car-buying/dealer-holdback/" TargetMode="External"/><Relationship Id="rId2" Type="http://schemas.openxmlformats.org/officeDocument/2006/relationships/hyperlink" Target="https://afdc.energy.gov/laws" TargetMode="External"/><Relationship Id="rId1" Type="http://schemas.openxmlformats.org/officeDocument/2006/relationships/hyperlink" Target="https://www.bankrate.com/glossary/d/dealer-holdback/" TargetMode="External"/><Relationship Id="rId6" Type="http://schemas.openxmlformats.org/officeDocument/2006/relationships/hyperlink" Target="https://thenewswheel.com/tesla-stores-what-are-they-and-how-are-they-different-than-dealerships/" TargetMode="External"/><Relationship Id="rId11" Type="http://schemas.openxmlformats.org/officeDocument/2006/relationships/hyperlink" Target="https://www.fueleconomy.gov/feg/taxevb.shtml" TargetMode="External"/><Relationship Id="rId5" Type="http://schemas.openxmlformats.org/officeDocument/2006/relationships/hyperlink" Target="https://tax.colorado.gov/sites/tax/files/Income%2069.pdf" TargetMode="External"/><Relationship Id="rId10" Type="http://schemas.openxmlformats.org/officeDocument/2006/relationships/hyperlink" Target="https://www.statista.com/statistics/274927/new-vehicle-average-selling-price-in-the-united-states/" TargetMode="External"/><Relationship Id="rId4" Type="http://schemas.openxmlformats.org/officeDocument/2006/relationships/hyperlink" Target="https://cleanvehiclerebate.org/eng" TargetMode="External"/><Relationship Id="rId9" Type="http://schemas.openxmlformats.org/officeDocument/2006/relationships/hyperlink" Target="https://www.nadaguides.com/C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E015-53C4-F54C-A0D0-0EDB8088156C}">
  <dimension ref="A1:K301"/>
  <sheetViews>
    <sheetView topLeftCell="A203" zoomScale="90" zoomScaleNormal="90" workbookViewId="0">
      <selection activeCell="H270" sqref="H270"/>
    </sheetView>
  </sheetViews>
  <sheetFormatPr baseColWidth="10" defaultRowHeight="16" x14ac:dyDescent="0.2"/>
  <cols>
    <col min="4" max="4" width="20.5" customWidth="1"/>
    <col min="5" max="5" width="16.5" customWidth="1"/>
    <col min="8" max="8" width="13.83203125" customWidth="1"/>
    <col min="9" max="9" width="12.83203125" customWidth="1"/>
    <col min="11" max="11" width="16.83203125" customWidth="1"/>
  </cols>
  <sheetData>
    <row r="1" spans="1:11" x14ac:dyDescent="0.2">
      <c r="A1" t="s">
        <v>139</v>
      </c>
      <c r="B1" t="s">
        <v>7</v>
      </c>
      <c r="C1" t="s">
        <v>248</v>
      </c>
      <c r="D1" t="s">
        <v>247</v>
      </c>
      <c r="E1" t="s">
        <v>83</v>
      </c>
      <c r="F1" t="s">
        <v>213</v>
      </c>
      <c r="G1" t="s">
        <v>214</v>
      </c>
      <c r="H1" t="s">
        <v>293</v>
      </c>
      <c r="I1" t="s">
        <v>235</v>
      </c>
      <c r="J1" t="s">
        <v>243</v>
      </c>
      <c r="K1" t="s">
        <v>313</v>
      </c>
    </row>
    <row r="2" spans="1:11" x14ac:dyDescent="0.2">
      <c r="A2" t="s">
        <v>140</v>
      </c>
      <c r="B2">
        <v>2018</v>
      </c>
      <c r="C2">
        <v>1</v>
      </c>
      <c r="D2">
        <v>2.5000000000000001E-3</v>
      </c>
      <c r="E2">
        <v>527</v>
      </c>
      <c r="F2">
        <v>49794.29</v>
      </c>
      <c r="G2">
        <v>7500</v>
      </c>
      <c r="H2">
        <v>0</v>
      </c>
      <c r="I2">
        <v>364.55</v>
      </c>
      <c r="J2">
        <v>4887681</v>
      </c>
      <c r="K2">
        <v>51475</v>
      </c>
    </row>
    <row r="3" spans="1:11" x14ac:dyDescent="0.2">
      <c r="A3" t="s">
        <v>140</v>
      </c>
      <c r="B3">
        <v>2018</v>
      </c>
      <c r="C3">
        <v>0</v>
      </c>
      <c r="D3">
        <f>1-D2</f>
        <v>0.99750000000000005</v>
      </c>
      <c r="E3">
        <v>210273</v>
      </c>
      <c r="F3">
        <v>35610</v>
      </c>
      <c r="G3">
        <v>0</v>
      </c>
      <c r="H3">
        <v>0</v>
      </c>
      <c r="I3">
        <v>890.25</v>
      </c>
      <c r="J3">
        <v>4887681</v>
      </c>
      <c r="K3">
        <v>51475</v>
      </c>
    </row>
    <row r="4" spans="1:11" x14ac:dyDescent="0.2">
      <c r="A4" t="s">
        <v>140</v>
      </c>
      <c r="B4">
        <v>2019</v>
      </c>
      <c r="C4">
        <v>1</v>
      </c>
      <c r="D4">
        <v>3.7000000000000002E-3</v>
      </c>
      <c r="E4">
        <v>722</v>
      </c>
      <c r="F4">
        <v>50193.18</v>
      </c>
      <c r="G4">
        <v>5880.68</v>
      </c>
      <c r="H4">
        <v>0</v>
      </c>
      <c r="I4">
        <v>435.78</v>
      </c>
      <c r="J4">
        <v>4903185</v>
      </c>
      <c r="K4">
        <v>56901</v>
      </c>
    </row>
    <row r="5" spans="1:11" x14ac:dyDescent="0.2">
      <c r="A5" t="s">
        <v>140</v>
      </c>
      <c r="B5">
        <v>2019</v>
      </c>
      <c r="C5">
        <v>0</v>
      </c>
      <c r="D5">
        <f>1-D4</f>
        <v>0.99629999999999996</v>
      </c>
      <c r="E5">
        <v>194412</v>
      </c>
      <c r="F5">
        <v>36820</v>
      </c>
      <c r="G5">
        <v>0</v>
      </c>
      <c r="H5">
        <v>0</v>
      </c>
      <c r="I5">
        <v>920.5</v>
      </c>
      <c r="J5">
        <v>4903185</v>
      </c>
      <c r="K5">
        <v>56901</v>
      </c>
    </row>
    <row r="6" spans="1:11" x14ac:dyDescent="0.2">
      <c r="A6" t="s">
        <v>140</v>
      </c>
      <c r="B6">
        <v>2020</v>
      </c>
      <c r="C6">
        <v>1</v>
      </c>
      <c r="D6">
        <v>4.4999999999999997E-3</v>
      </c>
      <c r="E6">
        <v>799</v>
      </c>
      <c r="F6">
        <v>52667.5</v>
      </c>
      <c r="G6">
        <v>4955.3599999999997</v>
      </c>
      <c r="H6">
        <v>0</v>
      </c>
      <c r="I6">
        <v>353.41</v>
      </c>
      <c r="J6">
        <v>5024279</v>
      </c>
      <c r="K6">
        <v>54393</v>
      </c>
    </row>
    <row r="7" spans="1:11" x14ac:dyDescent="0.2">
      <c r="A7" t="s">
        <v>140</v>
      </c>
      <c r="B7">
        <v>2020</v>
      </c>
      <c r="C7">
        <v>0</v>
      </c>
      <c r="D7">
        <f>1-D6</f>
        <v>0.99550000000000005</v>
      </c>
      <c r="E7">
        <v>176756</v>
      </c>
      <c r="F7">
        <v>38960</v>
      </c>
      <c r="G7">
        <v>0</v>
      </c>
      <c r="H7">
        <v>0</v>
      </c>
      <c r="I7">
        <v>974</v>
      </c>
      <c r="J7">
        <v>5024279</v>
      </c>
      <c r="K7">
        <v>54393</v>
      </c>
    </row>
    <row r="8" spans="1:11" x14ac:dyDescent="0.2">
      <c r="A8" t="s">
        <v>141</v>
      </c>
      <c r="B8">
        <v>2018</v>
      </c>
      <c r="C8">
        <v>1</v>
      </c>
      <c r="D8">
        <v>3.7000000000000002E-3</v>
      </c>
      <c r="E8">
        <v>98</v>
      </c>
      <c r="F8">
        <v>49794.29</v>
      </c>
      <c r="G8">
        <v>7500</v>
      </c>
      <c r="H8">
        <v>0</v>
      </c>
      <c r="I8">
        <v>364.55</v>
      </c>
      <c r="J8">
        <v>735139</v>
      </c>
      <c r="K8">
        <v>70853</v>
      </c>
    </row>
    <row r="9" spans="1:11" x14ac:dyDescent="0.2">
      <c r="A9" t="s">
        <v>141</v>
      </c>
      <c r="B9">
        <v>2018</v>
      </c>
      <c r="C9">
        <v>0</v>
      </c>
      <c r="D9">
        <f>1-D8</f>
        <v>0.99629999999999996</v>
      </c>
      <c r="E9">
        <v>26388</v>
      </c>
      <c r="F9">
        <v>35610</v>
      </c>
      <c r="G9">
        <v>0</v>
      </c>
      <c r="H9">
        <v>0</v>
      </c>
      <c r="I9">
        <v>890.25</v>
      </c>
      <c r="J9">
        <v>735139</v>
      </c>
      <c r="K9">
        <v>70853</v>
      </c>
    </row>
    <row r="10" spans="1:11" x14ac:dyDescent="0.2">
      <c r="A10" t="s">
        <v>141</v>
      </c>
      <c r="B10">
        <v>2019</v>
      </c>
      <c r="C10">
        <v>1</v>
      </c>
      <c r="D10">
        <v>3.5000000000000001E-3</v>
      </c>
      <c r="E10">
        <v>87</v>
      </c>
      <c r="F10">
        <v>50193.18</v>
      </c>
      <c r="G10">
        <v>5880.68</v>
      </c>
      <c r="H10">
        <v>0</v>
      </c>
      <c r="I10">
        <v>435.78</v>
      </c>
      <c r="J10">
        <v>731545</v>
      </c>
      <c r="K10">
        <v>79373</v>
      </c>
    </row>
    <row r="11" spans="1:11" x14ac:dyDescent="0.2">
      <c r="A11" t="s">
        <v>141</v>
      </c>
      <c r="B11">
        <v>2019</v>
      </c>
      <c r="C11">
        <v>0</v>
      </c>
      <c r="D11">
        <f>1-D10</f>
        <v>0.99650000000000005</v>
      </c>
      <c r="E11">
        <v>24770</v>
      </c>
      <c r="F11">
        <v>36820</v>
      </c>
      <c r="G11">
        <v>0</v>
      </c>
      <c r="H11">
        <v>0</v>
      </c>
      <c r="I11">
        <v>920.5</v>
      </c>
      <c r="J11">
        <v>731545</v>
      </c>
      <c r="K11">
        <v>79373</v>
      </c>
    </row>
    <row r="12" spans="1:11" x14ac:dyDescent="0.2">
      <c r="A12" t="s">
        <v>141</v>
      </c>
      <c r="B12">
        <v>2020</v>
      </c>
      <c r="C12">
        <v>1</v>
      </c>
      <c r="D12">
        <v>6.8999999999999999E-3</v>
      </c>
      <c r="E12">
        <v>134</v>
      </c>
      <c r="F12">
        <v>52667.5</v>
      </c>
      <c r="G12">
        <v>4955.3599999999997</v>
      </c>
      <c r="H12">
        <v>0</v>
      </c>
      <c r="I12">
        <v>353.41</v>
      </c>
      <c r="J12">
        <v>733391</v>
      </c>
      <c r="K12">
        <v>74476</v>
      </c>
    </row>
    <row r="13" spans="1:11" x14ac:dyDescent="0.2">
      <c r="A13" t="s">
        <v>141</v>
      </c>
      <c r="B13">
        <v>2020</v>
      </c>
      <c r="C13">
        <v>0</v>
      </c>
      <c r="D13">
        <f>1-D12</f>
        <v>0.99309999999999998</v>
      </c>
      <c r="E13">
        <v>19286</v>
      </c>
      <c r="F13">
        <v>38960</v>
      </c>
      <c r="G13">
        <v>0</v>
      </c>
      <c r="H13">
        <v>0</v>
      </c>
      <c r="I13">
        <v>974</v>
      </c>
      <c r="J13">
        <v>733391</v>
      </c>
      <c r="K13">
        <v>74476</v>
      </c>
    </row>
    <row r="14" spans="1:11" x14ac:dyDescent="0.2">
      <c r="A14" t="s">
        <v>142</v>
      </c>
      <c r="B14">
        <v>2018</v>
      </c>
      <c r="C14">
        <v>1</v>
      </c>
      <c r="D14">
        <v>1.44E-2</v>
      </c>
      <c r="E14">
        <v>5569</v>
      </c>
      <c r="F14">
        <v>49794.29</v>
      </c>
      <c r="G14">
        <v>7500</v>
      </c>
      <c r="H14">
        <v>0</v>
      </c>
      <c r="I14">
        <v>364.55</v>
      </c>
      <c r="J14">
        <v>7158024</v>
      </c>
      <c r="K14">
        <v>64203</v>
      </c>
    </row>
    <row r="15" spans="1:11" x14ac:dyDescent="0.2">
      <c r="A15" t="s">
        <v>142</v>
      </c>
      <c r="B15">
        <v>2018</v>
      </c>
      <c r="C15">
        <v>0</v>
      </c>
      <c r="D15">
        <f>1-D14</f>
        <v>0.98560000000000003</v>
      </c>
      <c r="E15">
        <v>381167</v>
      </c>
      <c r="F15">
        <v>35610</v>
      </c>
      <c r="G15">
        <v>0</v>
      </c>
      <c r="H15">
        <v>0</v>
      </c>
      <c r="I15">
        <v>890.25</v>
      </c>
      <c r="J15">
        <v>7158024</v>
      </c>
      <c r="K15">
        <v>64203</v>
      </c>
    </row>
    <row r="16" spans="1:11" x14ac:dyDescent="0.2">
      <c r="A16" t="s">
        <v>142</v>
      </c>
      <c r="B16">
        <v>2019</v>
      </c>
      <c r="C16">
        <v>1</v>
      </c>
      <c r="D16">
        <v>2.1999999999999999E-2</v>
      </c>
      <c r="E16">
        <v>6637</v>
      </c>
      <c r="F16">
        <v>50193.18</v>
      </c>
      <c r="G16">
        <v>5880.68</v>
      </c>
      <c r="H16">
        <v>0</v>
      </c>
      <c r="I16">
        <v>435.78</v>
      </c>
      <c r="J16">
        <v>7278717</v>
      </c>
      <c r="K16">
        <v>71556</v>
      </c>
    </row>
    <row r="17" spans="1:11" x14ac:dyDescent="0.2">
      <c r="A17" t="s">
        <v>142</v>
      </c>
      <c r="B17">
        <v>2019</v>
      </c>
      <c r="C17">
        <v>0</v>
      </c>
      <c r="D17">
        <f>1-D16</f>
        <v>0.97799999999999998</v>
      </c>
      <c r="E17">
        <v>295044</v>
      </c>
      <c r="F17">
        <v>36820</v>
      </c>
      <c r="G17">
        <v>0</v>
      </c>
      <c r="H17">
        <v>0</v>
      </c>
      <c r="I17">
        <v>920.5</v>
      </c>
      <c r="J17">
        <v>7278717</v>
      </c>
      <c r="K17">
        <v>71556</v>
      </c>
    </row>
    <row r="18" spans="1:11" x14ac:dyDescent="0.2">
      <c r="A18" t="s">
        <v>142</v>
      </c>
      <c r="B18">
        <v>2020</v>
      </c>
      <c r="C18">
        <v>1</v>
      </c>
      <c r="D18">
        <v>2.18E-2</v>
      </c>
      <c r="E18">
        <v>5950</v>
      </c>
      <c r="F18">
        <v>52667.5</v>
      </c>
      <c r="G18">
        <v>4955.3599999999997</v>
      </c>
      <c r="H18">
        <v>0</v>
      </c>
      <c r="I18">
        <v>353.41</v>
      </c>
      <c r="J18">
        <v>7151502</v>
      </c>
      <c r="K18">
        <v>66628</v>
      </c>
    </row>
    <row r="19" spans="1:11" x14ac:dyDescent="0.2">
      <c r="A19" t="s">
        <v>142</v>
      </c>
      <c r="B19">
        <v>2020</v>
      </c>
      <c r="C19">
        <v>0</v>
      </c>
      <c r="D19">
        <f>1-D18</f>
        <v>0.97819999999999996</v>
      </c>
      <c r="E19">
        <v>266985</v>
      </c>
      <c r="F19">
        <v>38960</v>
      </c>
      <c r="G19">
        <v>0</v>
      </c>
      <c r="H19">
        <v>0</v>
      </c>
      <c r="I19">
        <v>974</v>
      </c>
      <c r="J19">
        <v>7151502</v>
      </c>
      <c r="K19">
        <v>66628</v>
      </c>
    </row>
    <row r="20" spans="1:11" x14ac:dyDescent="0.2">
      <c r="A20" t="s">
        <v>143</v>
      </c>
      <c r="B20">
        <v>2018</v>
      </c>
      <c r="C20">
        <v>1</v>
      </c>
      <c r="D20">
        <v>2.0999999999999999E-3</v>
      </c>
      <c r="E20">
        <v>260</v>
      </c>
      <c r="F20">
        <v>49794.29</v>
      </c>
      <c r="G20">
        <v>7500</v>
      </c>
      <c r="H20">
        <v>0</v>
      </c>
      <c r="I20">
        <v>364.55</v>
      </c>
      <c r="J20">
        <v>3009733</v>
      </c>
      <c r="K20">
        <v>51316</v>
      </c>
    </row>
    <row r="21" spans="1:11" x14ac:dyDescent="0.2">
      <c r="A21" t="s">
        <v>143</v>
      </c>
      <c r="B21">
        <v>2018</v>
      </c>
      <c r="C21">
        <v>0</v>
      </c>
      <c r="D21">
        <f>1-D20</f>
        <v>0.99790000000000001</v>
      </c>
      <c r="E21">
        <v>123549</v>
      </c>
      <c r="F21">
        <v>35610</v>
      </c>
      <c r="G21">
        <v>0</v>
      </c>
      <c r="H21">
        <v>0</v>
      </c>
      <c r="I21">
        <v>890.25</v>
      </c>
      <c r="J21">
        <v>3009733</v>
      </c>
      <c r="K21">
        <v>51316</v>
      </c>
    </row>
    <row r="22" spans="1:11" x14ac:dyDescent="0.2">
      <c r="A22" t="s">
        <v>143</v>
      </c>
      <c r="B22">
        <v>2019</v>
      </c>
      <c r="C22">
        <v>1</v>
      </c>
      <c r="D22">
        <v>3.0999999999999999E-3</v>
      </c>
      <c r="E22">
        <v>370</v>
      </c>
      <c r="F22">
        <v>50193.18</v>
      </c>
      <c r="G22">
        <v>5880.68</v>
      </c>
      <c r="H22">
        <v>0</v>
      </c>
      <c r="I22">
        <v>435.78</v>
      </c>
      <c r="J22">
        <v>3017804</v>
      </c>
      <c r="K22">
        <v>55220</v>
      </c>
    </row>
    <row r="23" spans="1:11" x14ac:dyDescent="0.2">
      <c r="A23" t="s">
        <v>143</v>
      </c>
      <c r="B23">
        <v>2019</v>
      </c>
      <c r="C23">
        <v>0</v>
      </c>
      <c r="D23">
        <f>1-D22</f>
        <v>0.99690000000000001</v>
      </c>
      <c r="E23">
        <v>118984</v>
      </c>
      <c r="F23">
        <v>36820</v>
      </c>
      <c r="G23">
        <v>0</v>
      </c>
      <c r="H23">
        <v>0</v>
      </c>
      <c r="I23">
        <v>920.5</v>
      </c>
      <c r="J23">
        <v>3017804</v>
      </c>
      <c r="K23">
        <v>55220</v>
      </c>
    </row>
    <row r="24" spans="1:11" x14ac:dyDescent="0.2">
      <c r="A24" t="s">
        <v>143</v>
      </c>
      <c r="B24">
        <v>2020</v>
      </c>
      <c r="C24">
        <v>1</v>
      </c>
      <c r="D24">
        <v>3.0999999999999999E-3</v>
      </c>
      <c r="E24">
        <v>327</v>
      </c>
      <c r="F24">
        <v>52667.5</v>
      </c>
      <c r="G24">
        <v>4955.3599999999997</v>
      </c>
      <c r="H24">
        <v>0</v>
      </c>
      <c r="I24">
        <v>353.41</v>
      </c>
      <c r="J24">
        <v>3011524</v>
      </c>
      <c r="K24">
        <v>50540</v>
      </c>
    </row>
    <row r="25" spans="1:11" x14ac:dyDescent="0.2">
      <c r="A25" t="s">
        <v>143</v>
      </c>
      <c r="B25">
        <v>2020</v>
      </c>
      <c r="C25">
        <v>0</v>
      </c>
      <c r="D25">
        <f>1-D24</f>
        <v>0.99690000000000001</v>
      </c>
      <c r="E25">
        <v>105156</v>
      </c>
      <c r="F25">
        <v>38960</v>
      </c>
      <c r="G25">
        <v>0</v>
      </c>
      <c r="H25">
        <v>0</v>
      </c>
      <c r="I25">
        <v>974</v>
      </c>
      <c r="J25">
        <v>3011524</v>
      </c>
      <c r="K25">
        <v>50540</v>
      </c>
    </row>
    <row r="26" spans="1:11" x14ac:dyDescent="0.2">
      <c r="A26" t="s">
        <v>144</v>
      </c>
      <c r="B26">
        <v>2018</v>
      </c>
      <c r="C26">
        <v>1</v>
      </c>
      <c r="D26">
        <v>4.6600000000000003E-2</v>
      </c>
      <c r="E26">
        <v>91171</v>
      </c>
      <c r="F26">
        <v>49794.29</v>
      </c>
      <c r="G26">
        <v>7500</v>
      </c>
      <c r="H26">
        <v>2714.2856999999999</v>
      </c>
      <c r="I26">
        <v>364.55</v>
      </c>
      <c r="J26">
        <v>39461588</v>
      </c>
      <c r="K26">
        <v>72662</v>
      </c>
    </row>
    <row r="27" spans="1:11" x14ac:dyDescent="0.2">
      <c r="A27" t="s">
        <v>144</v>
      </c>
      <c r="B27">
        <v>2018</v>
      </c>
      <c r="C27">
        <v>0</v>
      </c>
      <c r="D27">
        <f>1-D26</f>
        <v>0.95340000000000003</v>
      </c>
      <c r="E27">
        <v>1865288</v>
      </c>
      <c r="F27">
        <v>35610</v>
      </c>
      <c r="G27">
        <v>0</v>
      </c>
      <c r="H27">
        <v>0</v>
      </c>
      <c r="I27">
        <v>890.25</v>
      </c>
      <c r="J27">
        <v>39461588</v>
      </c>
      <c r="K27">
        <v>72662</v>
      </c>
    </row>
    <row r="28" spans="1:11" x14ac:dyDescent="0.2">
      <c r="A28" t="s">
        <v>144</v>
      </c>
      <c r="B28">
        <v>2019</v>
      </c>
      <c r="C28">
        <v>1</v>
      </c>
      <c r="D28">
        <v>5.16E-2</v>
      </c>
      <c r="E28">
        <v>100549</v>
      </c>
      <c r="F28">
        <v>50193.18</v>
      </c>
      <c r="G28">
        <v>5880.68</v>
      </c>
      <c r="H28">
        <v>2772.7273</v>
      </c>
      <c r="I28">
        <v>435.78</v>
      </c>
      <c r="J28">
        <v>39512223</v>
      </c>
      <c r="K28">
        <v>79080</v>
      </c>
    </row>
    <row r="29" spans="1:11" x14ac:dyDescent="0.2">
      <c r="A29" t="s">
        <v>144</v>
      </c>
      <c r="B29">
        <v>2019</v>
      </c>
      <c r="C29">
        <v>0</v>
      </c>
      <c r="D29">
        <f>1-D28</f>
        <v>0.94840000000000002</v>
      </c>
      <c r="E29">
        <v>1848075</v>
      </c>
      <c r="F29">
        <v>36820</v>
      </c>
      <c r="G29">
        <v>0</v>
      </c>
      <c r="H29">
        <v>0</v>
      </c>
      <c r="I29">
        <v>920.5</v>
      </c>
      <c r="J29">
        <v>39512223</v>
      </c>
      <c r="K29">
        <v>79080</v>
      </c>
    </row>
    <row r="30" spans="1:11" x14ac:dyDescent="0.2">
      <c r="A30" t="s">
        <v>144</v>
      </c>
      <c r="B30">
        <v>2020</v>
      </c>
      <c r="C30">
        <v>1</v>
      </c>
      <c r="D30">
        <v>6.4000000000000001E-2</v>
      </c>
      <c r="E30">
        <v>93236</v>
      </c>
      <c r="F30">
        <v>52667.5</v>
      </c>
      <c r="G30">
        <v>4955.3599999999997</v>
      </c>
      <c r="H30">
        <v>2785.7143000000001</v>
      </c>
      <c r="I30">
        <v>353.41</v>
      </c>
      <c r="J30">
        <v>39538223</v>
      </c>
      <c r="K30">
        <v>77358</v>
      </c>
    </row>
    <row r="31" spans="1:11" x14ac:dyDescent="0.2">
      <c r="A31" t="s">
        <v>144</v>
      </c>
      <c r="B31">
        <v>2020</v>
      </c>
      <c r="C31">
        <v>0</v>
      </c>
      <c r="D31">
        <f>1-D30</f>
        <v>0.93599999999999994</v>
      </c>
      <c r="E31">
        <v>1363576</v>
      </c>
      <c r="F31">
        <v>38960</v>
      </c>
      <c r="G31">
        <v>0</v>
      </c>
      <c r="H31">
        <v>0</v>
      </c>
      <c r="I31">
        <v>974</v>
      </c>
      <c r="J31">
        <v>39538223</v>
      </c>
      <c r="K31">
        <v>77358</v>
      </c>
    </row>
    <row r="32" spans="1:11" x14ac:dyDescent="0.2">
      <c r="A32" t="s">
        <v>145</v>
      </c>
      <c r="B32">
        <v>2018</v>
      </c>
      <c r="C32">
        <v>1</v>
      </c>
      <c r="D32">
        <v>1.8200000000000001E-2</v>
      </c>
      <c r="E32">
        <v>4929</v>
      </c>
      <c r="F32">
        <v>49794.29</v>
      </c>
      <c r="G32">
        <v>7500</v>
      </c>
      <c r="H32">
        <v>5000</v>
      </c>
      <c r="I32">
        <v>364.55</v>
      </c>
      <c r="J32">
        <v>5691287</v>
      </c>
      <c r="K32">
        <v>75285</v>
      </c>
    </row>
    <row r="33" spans="1:11" x14ac:dyDescent="0.2">
      <c r="A33" t="s">
        <v>145</v>
      </c>
      <c r="B33">
        <v>2018</v>
      </c>
      <c r="C33">
        <v>0</v>
      </c>
      <c r="D33">
        <f>1-D32</f>
        <v>0.98180000000000001</v>
      </c>
      <c r="E33">
        <v>265895</v>
      </c>
      <c r="F33">
        <v>35610</v>
      </c>
      <c r="G33">
        <v>0</v>
      </c>
      <c r="H33">
        <v>0</v>
      </c>
      <c r="I33">
        <v>890.25</v>
      </c>
      <c r="J33">
        <v>5691287</v>
      </c>
      <c r="K33">
        <v>75285</v>
      </c>
    </row>
    <row r="34" spans="1:11" x14ac:dyDescent="0.2">
      <c r="A34" t="s">
        <v>145</v>
      </c>
      <c r="B34">
        <v>2019</v>
      </c>
      <c r="C34">
        <v>1</v>
      </c>
      <c r="D34">
        <v>2.2499999999999999E-2</v>
      </c>
      <c r="E34">
        <v>7124</v>
      </c>
      <c r="F34">
        <v>50193.18</v>
      </c>
      <c r="G34">
        <v>5880.68</v>
      </c>
      <c r="H34">
        <v>5000</v>
      </c>
      <c r="I34">
        <v>435.78</v>
      </c>
      <c r="J34">
        <v>5758736</v>
      </c>
      <c r="K34">
        <v>73404</v>
      </c>
    </row>
    <row r="35" spans="1:11" x14ac:dyDescent="0.2">
      <c r="A35" t="s">
        <v>145</v>
      </c>
      <c r="B35">
        <v>2019</v>
      </c>
      <c r="C35">
        <v>0</v>
      </c>
      <c r="D35">
        <f>1-D34</f>
        <v>0.97750000000000004</v>
      </c>
      <c r="E35">
        <v>309498</v>
      </c>
      <c r="F35">
        <v>36820</v>
      </c>
      <c r="G35">
        <v>0</v>
      </c>
      <c r="H35">
        <v>0</v>
      </c>
      <c r="I35">
        <v>920.5</v>
      </c>
      <c r="J35">
        <v>5758736</v>
      </c>
      <c r="K35">
        <v>73404</v>
      </c>
    </row>
    <row r="36" spans="1:11" x14ac:dyDescent="0.2">
      <c r="A36" t="s">
        <v>145</v>
      </c>
      <c r="B36">
        <v>2020</v>
      </c>
      <c r="C36">
        <v>1</v>
      </c>
      <c r="D36">
        <v>3.3500000000000002E-2</v>
      </c>
      <c r="E36">
        <v>6476</v>
      </c>
      <c r="F36">
        <v>52667.5</v>
      </c>
      <c r="G36">
        <v>4955.3599999999997</v>
      </c>
      <c r="H36">
        <v>4000</v>
      </c>
      <c r="I36">
        <v>353.41</v>
      </c>
      <c r="J36">
        <v>5773714</v>
      </c>
      <c r="K36">
        <v>82611</v>
      </c>
    </row>
    <row r="37" spans="1:11" x14ac:dyDescent="0.2">
      <c r="A37" t="s">
        <v>145</v>
      </c>
      <c r="B37">
        <v>2020</v>
      </c>
      <c r="C37">
        <v>0</v>
      </c>
      <c r="D37">
        <f>1-D36</f>
        <v>0.96650000000000003</v>
      </c>
      <c r="E37">
        <v>186837</v>
      </c>
      <c r="F37">
        <v>38960</v>
      </c>
      <c r="G37">
        <v>0</v>
      </c>
      <c r="H37">
        <v>0</v>
      </c>
      <c r="I37">
        <v>974</v>
      </c>
      <c r="J37">
        <v>5773714</v>
      </c>
      <c r="K37">
        <v>82611</v>
      </c>
    </row>
    <row r="38" spans="1:11" x14ac:dyDescent="0.2">
      <c r="A38" t="s">
        <v>146</v>
      </c>
      <c r="B38">
        <v>2018</v>
      </c>
      <c r="C38">
        <v>1</v>
      </c>
      <c r="D38">
        <v>1.09E-2</v>
      </c>
      <c r="E38">
        <v>1844</v>
      </c>
      <c r="F38">
        <v>49794.29</v>
      </c>
      <c r="G38">
        <v>7500</v>
      </c>
      <c r="H38">
        <v>1285.7143000000001</v>
      </c>
      <c r="I38">
        <v>364.55</v>
      </c>
      <c r="J38">
        <v>3571520</v>
      </c>
      <c r="K38">
        <v>75057</v>
      </c>
    </row>
    <row r="39" spans="1:11" x14ac:dyDescent="0.2">
      <c r="A39" t="s">
        <v>146</v>
      </c>
      <c r="B39">
        <v>2018</v>
      </c>
      <c r="C39">
        <v>0</v>
      </c>
      <c r="D39">
        <f>1-D38</f>
        <v>0.98909999999999998</v>
      </c>
      <c r="E39">
        <v>167330</v>
      </c>
      <c r="F39">
        <v>35610</v>
      </c>
      <c r="G39">
        <v>0</v>
      </c>
      <c r="H39">
        <v>0</v>
      </c>
      <c r="I39">
        <v>890.25</v>
      </c>
      <c r="J39">
        <v>3571520</v>
      </c>
      <c r="K39">
        <v>75057</v>
      </c>
    </row>
    <row r="40" spans="1:11" x14ac:dyDescent="0.2">
      <c r="A40" t="s">
        <v>146</v>
      </c>
      <c r="B40">
        <v>2019</v>
      </c>
      <c r="C40">
        <v>1</v>
      </c>
      <c r="D40">
        <v>1.41E-2</v>
      </c>
      <c r="E40">
        <v>2383</v>
      </c>
      <c r="F40">
        <v>50193.18</v>
      </c>
      <c r="G40">
        <v>5880.68</v>
      </c>
      <c r="H40" s="5">
        <v>1227.2727</v>
      </c>
      <c r="I40">
        <v>435.78</v>
      </c>
      <c r="J40">
        <v>3565287</v>
      </c>
      <c r="K40">
        <v>88380</v>
      </c>
    </row>
    <row r="41" spans="1:11" x14ac:dyDescent="0.2">
      <c r="A41" t="s">
        <v>146</v>
      </c>
      <c r="B41">
        <v>2019</v>
      </c>
      <c r="C41">
        <v>0</v>
      </c>
      <c r="D41">
        <f>1-D40</f>
        <v>0.9859</v>
      </c>
      <c r="E41">
        <v>166624</v>
      </c>
      <c r="F41">
        <v>36820</v>
      </c>
      <c r="G41">
        <v>0</v>
      </c>
      <c r="H41">
        <v>0</v>
      </c>
      <c r="I41">
        <v>920.5</v>
      </c>
      <c r="J41">
        <v>3565287</v>
      </c>
      <c r="K41">
        <v>88380</v>
      </c>
    </row>
    <row r="42" spans="1:11" x14ac:dyDescent="0.2">
      <c r="A42" t="s">
        <v>146</v>
      </c>
      <c r="B42">
        <v>2020</v>
      </c>
      <c r="C42">
        <v>1</v>
      </c>
      <c r="D42">
        <v>1.78E-2</v>
      </c>
      <c r="E42">
        <v>2381</v>
      </c>
      <c r="F42">
        <v>52667.5</v>
      </c>
      <c r="G42">
        <v>4955.3599999999997</v>
      </c>
      <c r="H42">
        <v>1285.7143000000001</v>
      </c>
      <c r="I42">
        <v>353.41</v>
      </c>
      <c r="J42">
        <v>3605944</v>
      </c>
      <c r="K42">
        <v>79043</v>
      </c>
    </row>
    <row r="43" spans="1:11" x14ac:dyDescent="0.2">
      <c r="A43" t="s">
        <v>146</v>
      </c>
      <c r="B43">
        <v>2020</v>
      </c>
      <c r="C43">
        <v>0</v>
      </c>
      <c r="D43">
        <f>1-D42</f>
        <v>0.98219999999999996</v>
      </c>
      <c r="E43">
        <v>131383</v>
      </c>
      <c r="F43">
        <v>38960</v>
      </c>
      <c r="G43">
        <v>0</v>
      </c>
      <c r="H43">
        <v>0</v>
      </c>
      <c r="I43">
        <v>974</v>
      </c>
      <c r="J43">
        <v>3605944</v>
      </c>
      <c r="K43">
        <v>79043</v>
      </c>
    </row>
    <row r="44" spans="1:11" x14ac:dyDescent="0.2">
      <c r="A44" t="s">
        <v>147</v>
      </c>
      <c r="B44">
        <v>2018</v>
      </c>
      <c r="C44">
        <v>1</v>
      </c>
      <c r="D44">
        <v>7.0000000000000001E-3</v>
      </c>
      <c r="E44">
        <v>345</v>
      </c>
      <c r="F44">
        <v>49794.29</v>
      </c>
      <c r="G44">
        <v>7500</v>
      </c>
      <c r="H44">
        <v>1785.7143000000001</v>
      </c>
      <c r="I44">
        <v>364.55</v>
      </c>
      <c r="J44">
        <v>965479</v>
      </c>
      <c r="K44">
        <v>67016</v>
      </c>
    </row>
    <row r="45" spans="1:11" x14ac:dyDescent="0.2">
      <c r="A45" t="s">
        <v>147</v>
      </c>
      <c r="B45">
        <v>2018</v>
      </c>
      <c r="C45">
        <v>0</v>
      </c>
      <c r="D45">
        <f>1-D44</f>
        <v>0.99299999999999999</v>
      </c>
      <c r="E45">
        <v>48940</v>
      </c>
      <c r="F45">
        <v>35610</v>
      </c>
      <c r="G45">
        <v>0</v>
      </c>
      <c r="H45">
        <v>0</v>
      </c>
      <c r="I45">
        <v>890.25</v>
      </c>
      <c r="J45">
        <v>965479</v>
      </c>
      <c r="K45">
        <v>67016</v>
      </c>
    </row>
    <row r="46" spans="1:11" x14ac:dyDescent="0.2">
      <c r="A46" t="s">
        <v>147</v>
      </c>
      <c r="B46">
        <v>2019</v>
      </c>
      <c r="C46">
        <v>1</v>
      </c>
      <c r="D46">
        <v>1.2500000000000001E-2</v>
      </c>
      <c r="E46">
        <v>579</v>
      </c>
      <c r="F46">
        <v>50193.18</v>
      </c>
      <c r="G46">
        <v>5880.68</v>
      </c>
      <c r="H46">
        <v>1590.9091000000001</v>
      </c>
      <c r="I46">
        <v>435.78</v>
      </c>
      <c r="J46">
        <v>973764</v>
      </c>
      <c r="K46">
        <v>75120</v>
      </c>
    </row>
    <row r="47" spans="1:11" x14ac:dyDescent="0.2">
      <c r="A47" t="s">
        <v>147</v>
      </c>
      <c r="B47">
        <v>2019</v>
      </c>
      <c r="C47">
        <v>0</v>
      </c>
      <c r="D47">
        <f>1-D46</f>
        <v>0.98750000000000004</v>
      </c>
      <c r="E47">
        <v>45741</v>
      </c>
      <c r="F47">
        <v>36820</v>
      </c>
      <c r="G47">
        <v>0</v>
      </c>
      <c r="H47">
        <v>0</v>
      </c>
      <c r="I47">
        <v>920.5</v>
      </c>
      <c r="J47">
        <v>973764</v>
      </c>
      <c r="K47">
        <v>75120</v>
      </c>
    </row>
    <row r="48" spans="1:11" x14ac:dyDescent="0.2">
      <c r="A48" t="s">
        <v>147</v>
      </c>
      <c r="B48">
        <v>2020</v>
      </c>
      <c r="C48">
        <v>1</v>
      </c>
      <c r="D48">
        <v>1.4200000000000001E-2</v>
      </c>
      <c r="E48">
        <v>585</v>
      </c>
      <c r="F48">
        <v>52667.5</v>
      </c>
      <c r="G48">
        <v>4955.3599999999997</v>
      </c>
      <c r="H48">
        <v>1607.1428000000001</v>
      </c>
      <c r="I48">
        <v>353.41</v>
      </c>
      <c r="J48">
        <v>989948</v>
      </c>
      <c r="K48">
        <v>69132</v>
      </c>
    </row>
    <row r="49" spans="1:11" x14ac:dyDescent="0.2">
      <c r="A49" t="s">
        <v>147</v>
      </c>
      <c r="B49">
        <v>2020</v>
      </c>
      <c r="C49">
        <v>0</v>
      </c>
      <c r="D49">
        <f>1-D48</f>
        <v>0.98580000000000001</v>
      </c>
      <c r="E49">
        <v>40612</v>
      </c>
      <c r="F49">
        <v>38960</v>
      </c>
      <c r="G49">
        <v>0</v>
      </c>
      <c r="H49">
        <v>0</v>
      </c>
      <c r="I49">
        <v>974</v>
      </c>
      <c r="J49">
        <v>989948</v>
      </c>
      <c r="K49">
        <v>69132</v>
      </c>
    </row>
    <row r="50" spans="1:11" x14ac:dyDescent="0.2">
      <c r="A50" t="s">
        <v>148</v>
      </c>
      <c r="B50">
        <v>2018</v>
      </c>
      <c r="C50">
        <v>1</v>
      </c>
      <c r="D50">
        <v>7.4000000000000003E-3</v>
      </c>
      <c r="E50">
        <v>9804</v>
      </c>
      <c r="F50">
        <v>49794.29</v>
      </c>
      <c r="G50">
        <v>7500</v>
      </c>
      <c r="H50">
        <v>0</v>
      </c>
      <c r="I50">
        <v>364.55</v>
      </c>
      <c r="J50">
        <v>21244317</v>
      </c>
      <c r="K50">
        <v>56329</v>
      </c>
    </row>
    <row r="51" spans="1:11" x14ac:dyDescent="0.2">
      <c r="A51" t="s">
        <v>148</v>
      </c>
      <c r="B51">
        <v>2018</v>
      </c>
      <c r="C51">
        <v>0</v>
      </c>
      <c r="D51">
        <f>1-D50</f>
        <v>0.99260000000000004</v>
      </c>
      <c r="E51">
        <v>1315060</v>
      </c>
      <c r="F51">
        <v>35610</v>
      </c>
      <c r="G51">
        <v>0</v>
      </c>
      <c r="H51">
        <v>0</v>
      </c>
      <c r="I51">
        <v>890.25</v>
      </c>
      <c r="J51">
        <v>21244317</v>
      </c>
      <c r="K51">
        <v>56329</v>
      </c>
    </row>
    <row r="52" spans="1:11" x14ac:dyDescent="0.2">
      <c r="A52" t="s">
        <v>148</v>
      </c>
      <c r="B52">
        <v>2019</v>
      </c>
      <c r="C52">
        <v>1</v>
      </c>
      <c r="D52">
        <v>1.0800000000000001E-2</v>
      </c>
      <c r="E52">
        <v>13137</v>
      </c>
      <c r="F52">
        <v>50193.18</v>
      </c>
      <c r="G52">
        <v>5880.68</v>
      </c>
      <c r="H52">
        <v>0</v>
      </c>
      <c r="I52">
        <v>435.78</v>
      </c>
      <c r="J52">
        <v>21477737</v>
      </c>
      <c r="K52">
        <v>59097</v>
      </c>
    </row>
    <row r="53" spans="1:11" x14ac:dyDescent="0.2">
      <c r="A53" t="s">
        <v>148</v>
      </c>
      <c r="B53">
        <v>2019</v>
      </c>
      <c r="C53">
        <v>0</v>
      </c>
      <c r="D53">
        <f>1-D52</f>
        <v>0.98919999999999997</v>
      </c>
      <c r="E53">
        <v>1203251</v>
      </c>
      <c r="F53">
        <v>36820</v>
      </c>
      <c r="G53">
        <v>0</v>
      </c>
      <c r="H53">
        <v>0</v>
      </c>
      <c r="I53">
        <v>920.5</v>
      </c>
      <c r="J53">
        <v>21477737</v>
      </c>
      <c r="K53">
        <v>59097</v>
      </c>
    </row>
    <row r="54" spans="1:11" x14ac:dyDescent="0.2">
      <c r="A54" t="s">
        <v>148</v>
      </c>
      <c r="B54">
        <v>2020</v>
      </c>
      <c r="C54">
        <v>1</v>
      </c>
      <c r="D54">
        <v>1.6400000000000001E-2</v>
      </c>
      <c r="E54">
        <v>18607</v>
      </c>
      <c r="F54">
        <v>52667.5</v>
      </c>
      <c r="G54">
        <v>4955.3599999999997</v>
      </c>
      <c r="H54">
        <v>0</v>
      </c>
      <c r="I54">
        <v>353.41</v>
      </c>
      <c r="J54">
        <v>21538187</v>
      </c>
      <c r="K54">
        <v>57435</v>
      </c>
    </row>
    <row r="55" spans="1:11" x14ac:dyDescent="0.2">
      <c r="A55" t="s">
        <v>148</v>
      </c>
      <c r="B55">
        <v>2020</v>
      </c>
      <c r="C55">
        <v>0</v>
      </c>
      <c r="D55">
        <f>1-D54</f>
        <v>0.98360000000000003</v>
      </c>
      <c r="E55">
        <v>1115966</v>
      </c>
      <c r="F55">
        <v>38960</v>
      </c>
      <c r="G55">
        <v>0</v>
      </c>
      <c r="H55">
        <v>0</v>
      </c>
      <c r="I55">
        <v>974</v>
      </c>
      <c r="J55">
        <v>21538187</v>
      </c>
      <c r="K55">
        <v>57435</v>
      </c>
    </row>
    <row r="56" spans="1:11" x14ac:dyDescent="0.2">
      <c r="A56" t="s">
        <v>149</v>
      </c>
      <c r="B56">
        <v>2018</v>
      </c>
      <c r="C56">
        <v>1</v>
      </c>
      <c r="D56">
        <v>8.8000000000000005E-3</v>
      </c>
      <c r="E56">
        <v>4479</v>
      </c>
      <c r="F56">
        <v>49794.29</v>
      </c>
      <c r="G56">
        <v>7500</v>
      </c>
      <c r="H56">
        <v>0</v>
      </c>
      <c r="I56">
        <v>364.55</v>
      </c>
      <c r="J56">
        <v>10511131</v>
      </c>
      <c r="K56">
        <v>57542</v>
      </c>
    </row>
    <row r="57" spans="1:11" x14ac:dyDescent="0.2">
      <c r="A57" t="s">
        <v>149</v>
      </c>
      <c r="B57">
        <v>2018</v>
      </c>
      <c r="C57">
        <v>0</v>
      </c>
      <c r="D57">
        <f>1-D56</f>
        <v>0.99119999999999997</v>
      </c>
      <c r="E57">
        <v>504498</v>
      </c>
      <c r="F57">
        <v>35610</v>
      </c>
      <c r="G57">
        <v>0</v>
      </c>
      <c r="H57">
        <v>0</v>
      </c>
      <c r="I57">
        <v>890.25</v>
      </c>
      <c r="J57">
        <v>10511131</v>
      </c>
      <c r="K57">
        <v>57542</v>
      </c>
    </row>
    <row r="58" spans="1:11" x14ac:dyDescent="0.2">
      <c r="A58" t="s">
        <v>149</v>
      </c>
      <c r="B58">
        <v>2019</v>
      </c>
      <c r="C58">
        <v>1</v>
      </c>
      <c r="D58">
        <v>0.01</v>
      </c>
      <c r="E58">
        <v>4227</v>
      </c>
      <c r="F58">
        <v>50193.18</v>
      </c>
      <c r="G58">
        <v>5880.68</v>
      </c>
      <c r="H58">
        <v>0</v>
      </c>
      <c r="I58">
        <v>435.78</v>
      </c>
      <c r="J58">
        <v>10617423</v>
      </c>
      <c r="K58">
        <v>57335</v>
      </c>
    </row>
    <row r="59" spans="1:11" x14ac:dyDescent="0.2">
      <c r="A59" t="s">
        <v>149</v>
      </c>
      <c r="B59">
        <v>2019</v>
      </c>
      <c r="C59">
        <v>0</v>
      </c>
      <c r="D59">
        <f>1-D58</f>
        <v>0.99</v>
      </c>
      <c r="E59">
        <v>418473</v>
      </c>
      <c r="F59">
        <v>36820</v>
      </c>
      <c r="G59">
        <v>0</v>
      </c>
      <c r="H59">
        <v>0</v>
      </c>
      <c r="I59">
        <v>920.5</v>
      </c>
      <c r="J59">
        <v>10617423</v>
      </c>
      <c r="K59">
        <v>57335</v>
      </c>
    </row>
    <row r="60" spans="1:11" x14ac:dyDescent="0.2">
      <c r="A60" t="s">
        <v>149</v>
      </c>
      <c r="B60">
        <v>2020</v>
      </c>
      <c r="C60">
        <v>1</v>
      </c>
      <c r="D60">
        <v>1.1599999999999999E-2</v>
      </c>
      <c r="E60">
        <v>4521</v>
      </c>
      <c r="F60">
        <v>52667.5</v>
      </c>
      <c r="G60">
        <v>4955.3599999999997</v>
      </c>
      <c r="H60">
        <v>0</v>
      </c>
      <c r="I60">
        <v>353.41</v>
      </c>
      <c r="J60">
        <v>10711908</v>
      </c>
      <c r="K60">
        <v>58952</v>
      </c>
    </row>
    <row r="61" spans="1:11" x14ac:dyDescent="0.2">
      <c r="A61" t="s">
        <v>149</v>
      </c>
      <c r="B61">
        <v>2020</v>
      </c>
      <c r="C61">
        <v>0</v>
      </c>
      <c r="D61">
        <f>1-D60</f>
        <v>0.98839999999999995</v>
      </c>
      <c r="E61">
        <v>385220</v>
      </c>
      <c r="F61">
        <v>38960</v>
      </c>
      <c r="G61">
        <v>0</v>
      </c>
      <c r="H61">
        <v>0</v>
      </c>
      <c r="I61">
        <v>974</v>
      </c>
      <c r="J61">
        <v>10711908</v>
      </c>
      <c r="K61">
        <v>58952</v>
      </c>
    </row>
    <row r="62" spans="1:11" x14ac:dyDescent="0.2">
      <c r="A62" t="s">
        <v>150</v>
      </c>
      <c r="B62">
        <v>2018</v>
      </c>
      <c r="C62">
        <v>1</v>
      </c>
      <c r="D62">
        <v>1.7500000000000002E-2</v>
      </c>
      <c r="E62">
        <v>1552</v>
      </c>
      <c r="F62">
        <v>49794.29</v>
      </c>
      <c r="G62">
        <v>7500</v>
      </c>
      <c r="H62">
        <v>0</v>
      </c>
      <c r="I62">
        <v>364.55</v>
      </c>
      <c r="J62">
        <v>1420593</v>
      </c>
      <c r="K62">
        <v>82578</v>
      </c>
    </row>
    <row r="63" spans="1:11" x14ac:dyDescent="0.2">
      <c r="A63" t="s">
        <v>150</v>
      </c>
      <c r="B63">
        <v>2018</v>
      </c>
      <c r="C63">
        <v>0</v>
      </c>
      <c r="D63">
        <f>1-D62</f>
        <v>0.98250000000000004</v>
      </c>
      <c r="E63">
        <v>87133</v>
      </c>
      <c r="F63">
        <v>35610</v>
      </c>
      <c r="G63">
        <v>0</v>
      </c>
      <c r="H63">
        <v>0</v>
      </c>
      <c r="I63">
        <v>890.25</v>
      </c>
      <c r="J63">
        <v>1420593</v>
      </c>
      <c r="K63">
        <v>82578</v>
      </c>
    </row>
    <row r="64" spans="1:11" x14ac:dyDescent="0.2">
      <c r="A64" t="s">
        <v>150</v>
      </c>
      <c r="B64">
        <v>2019</v>
      </c>
      <c r="C64">
        <v>1</v>
      </c>
      <c r="D64">
        <v>2.53E-2</v>
      </c>
      <c r="E64">
        <v>2488</v>
      </c>
      <c r="F64">
        <v>50193.18</v>
      </c>
      <c r="G64">
        <v>5880.68</v>
      </c>
      <c r="H64">
        <v>0</v>
      </c>
      <c r="I64">
        <v>435.78</v>
      </c>
      <c r="J64">
        <v>1415872</v>
      </c>
      <c r="K64">
        <v>89105</v>
      </c>
    </row>
    <row r="65" spans="1:11" x14ac:dyDescent="0.2">
      <c r="A65" t="s">
        <v>150</v>
      </c>
      <c r="B65">
        <v>2019</v>
      </c>
      <c r="C65">
        <v>0</v>
      </c>
      <c r="D65">
        <f>1-D64</f>
        <v>0.97470000000000001</v>
      </c>
      <c r="E65">
        <v>95851</v>
      </c>
      <c r="F65">
        <v>36820</v>
      </c>
      <c r="G65">
        <v>0</v>
      </c>
      <c r="H65">
        <v>0</v>
      </c>
      <c r="I65">
        <v>920.5</v>
      </c>
      <c r="J65">
        <v>1415872</v>
      </c>
      <c r="K65">
        <v>89105</v>
      </c>
    </row>
    <row r="66" spans="1:11" x14ac:dyDescent="0.2">
      <c r="A66" t="s">
        <v>150</v>
      </c>
      <c r="B66">
        <v>2020</v>
      </c>
      <c r="C66">
        <v>1</v>
      </c>
      <c r="D66">
        <v>4.41E-2</v>
      </c>
      <c r="E66">
        <v>2239</v>
      </c>
      <c r="F66">
        <v>52667.5</v>
      </c>
      <c r="G66">
        <v>4955.3599999999997</v>
      </c>
      <c r="H66">
        <v>0</v>
      </c>
      <c r="I66">
        <v>353.41</v>
      </c>
      <c r="J66">
        <v>1455271</v>
      </c>
      <c r="K66">
        <v>80729</v>
      </c>
    </row>
    <row r="67" spans="1:11" x14ac:dyDescent="0.2">
      <c r="A67" t="s">
        <v>150</v>
      </c>
      <c r="B67">
        <v>2020</v>
      </c>
      <c r="C67">
        <v>0</v>
      </c>
      <c r="D67">
        <f>1-D66</f>
        <v>0.95589999999999997</v>
      </c>
      <c r="E67">
        <v>48531</v>
      </c>
      <c r="F67">
        <v>38960</v>
      </c>
      <c r="G67">
        <v>0</v>
      </c>
      <c r="H67">
        <v>0</v>
      </c>
      <c r="I67">
        <v>974</v>
      </c>
      <c r="J67">
        <v>1455271</v>
      </c>
      <c r="K67">
        <v>80729</v>
      </c>
    </row>
    <row r="68" spans="1:11" x14ac:dyDescent="0.2">
      <c r="A68" t="s">
        <v>151</v>
      </c>
      <c r="B68">
        <v>2018</v>
      </c>
      <c r="C68">
        <v>1</v>
      </c>
      <c r="D68">
        <v>4.4999999999999997E-3</v>
      </c>
      <c r="E68">
        <v>291</v>
      </c>
      <c r="F68">
        <v>49794.29</v>
      </c>
      <c r="G68">
        <v>7500</v>
      </c>
      <c r="H68">
        <v>0</v>
      </c>
      <c r="I68">
        <v>364.55</v>
      </c>
      <c r="J68">
        <v>1750536</v>
      </c>
      <c r="K68">
        <v>60538</v>
      </c>
    </row>
    <row r="69" spans="1:11" x14ac:dyDescent="0.2">
      <c r="A69" t="s">
        <v>151</v>
      </c>
      <c r="B69">
        <v>2018</v>
      </c>
      <c r="C69">
        <v>0</v>
      </c>
      <c r="D69">
        <f>1-D68</f>
        <v>0.99550000000000005</v>
      </c>
      <c r="E69">
        <v>64375</v>
      </c>
      <c r="F69">
        <v>35610</v>
      </c>
      <c r="G69">
        <v>0</v>
      </c>
      <c r="H69">
        <v>0</v>
      </c>
      <c r="I69">
        <v>890.25</v>
      </c>
      <c r="J69">
        <v>1750536</v>
      </c>
      <c r="K69">
        <v>60538</v>
      </c>
    </row>
    <row r="70" spans="1:11" x14ac:dyDescent="0.2">
      <c r="A70" t="s">
        <v>151</v>
      </c>
      <c r="B70">
        <v>2019</v>
      </c>
      <c r="C70">
        <v>1</v>
      </c>
      <c r="D70">
        <v>6.4999999999999997E-3</v>
      </c>
      <c r="E70">
        <v>383</v>
      </c>
      <c r="F70">
        <v>50193.18</v>
      </c>
      <c r="G70">
        <v>5880.68</v>
      </c>
      <c r="H70">
        <v>0</v>
      </c>
      <c r="I70">
        <v>435.78</v>
      </c>
      <c r="J70">
        <v>1787065</v>
      </c>
      <c r="K70">
        <v>66812</v>
      </c>
    </row>
    <row r="71" spans="1:11" x14ac:dyDescent="0.2">
      <c r="A71" t="s">
        <v>151</v>
      </c>
      <c r="B71">
        <v>2019</v>
      </c>
      <c r="C71">
        <v>0</v>
      </c>
      <c r="D71">
        <f>1-D70</f>
        <v>0.99350000000000005</v>
      </c>
      <c r="E71">
        <v>58540</v>
      </c>
      <c r="F71">
        <v>36820</v>
      </c>
      <c r="G71">
        <v>0</v>
      </c>
      <c r="H71">
        <v>0</v>
      </c>
      <c r="I71">
        <v>920.5</v>
      </c>
      <c r="J71">
        <v>1787065</v>
      </c>
      <c r="K71">
        <v>66812</v>
      </c>
    </row>
    <row r="72" spans="1:11" x14ac:dyDescent="0.2">
      <c r="A72" t="s">
        <v>151</v>
      </c>
      <c r="B72">
        <v>2020</v>
      </c>
      <c r="C72">
        <v>1</v>
      </c>
      <c r="D72">
        <v>9.4999999999999998E-3</v>
      </c>
      <c r="E72">
        <v>470</v>
      </c>
      <c r="F72">
        <v>52667.5</v>
      </c>
      <c r="G72">
        <v>4955.3599999999997</v>
      </c>
      <c r="H72">
        <v>0</v>
      </c>
      <c r="I72">
        <v>353.41</v>
      </c>
      <c r="J72">
        <v>1839106</v>
      </c>
      <c r="K72">
        <v>66499</v>
      </c>
    </row>
    <row r="73" spans="1:11" x14ac:dyDescent="0.2">
      <c r="A73" t="s">
        <v>151</v>
      </c>
      <c r="B73">
        <v>2020</v>
      </c>
      <c r="C73">
        <v>0</v>
      </c>
      <c r="D73">
        <f>1-D72</f>
        <v>0.99050000000000005</v>
      </c>
      <c r="E73">
        <v>49003</v>
      </c>
      <c r="F73">
        <v>38960</v>
      </c>
      <c r="G73">
        <v>0</v>
      </c>
      <c r="H73">
        <v>0</v>
      </c>
      <c r="I73">
        <v>974</v>
      </c>
      <c r="J73">
        <v>1839106</v>
      </c>
      <c r="K73">
        <v>66499</v>
      </c>
    </row>
    <row r="74" spans="1:11" x14ac:dyDescent="0.2">
      <c r="A74" t="s">
        <v>152</v>
      </c>
      <c r="B74">
        <v>2018</v>
      </c>
      <c r="C74">
        <v>1</v>
      </c>
      <c r="D74">
        <v>8.8000000000000005E-3</v>
      </c>
      <c r="E74">
        <v>5428</v>
      </c>
      <c r="F74">
        <v>49794.29</v>
      </c>
      <c r="G74">
        <v>7500</v>
      </c>
      <c r="H74">
        <v>0</v>
      </c>
      <c r="I74">
        <v>364.55</v>
      </c>
      <c r="J74">
        <v>12723071</v>
      </c>
      <c r="K74">
        <v>72307</v>
      </c>
    </row>
    <row r="75" spans="1:11" x14ac:dyDescent="0.2">
      <c r="A75" t="s">
        <v>152</v>
      </c>
      <c r="B75">
        <v>2018</v>
      </c>
      <c r="C75">
        <v>0</v>
      </c>
      <c r="D75">
        <f>1-D74</f>
        <v>0.99119999999999997</v>
      </c>
      <c r="E75">
        <v>611390</v>
      </c>
      <c r="F75">
        <v>35610</v>
      </c>
      <c r="G75">
        <v>0</v>
      </c>
      <c r="H75">
        <v>0</v>
      </c>
      <c r="I75">
        <v>890.25</v>
      </c>
      <c r="J75">
        <v>12723071</v>
      </c>
      <c r="K75">
        <v>72307</v>
      </c>
    </row>
    <row r="76" spans="1:11" x14ac:dyDescent="0.2">
      <c r="A76" t="s">
        <v>152</v>
      </c>
      <c r="B76">
        <v>2019</v>
      </c>
      <c r="C76">
        <v>1</v>
      </c>
      <c r="D76">
        <v>1.0999999999999999E-2</v>
      </c>
      <c r="E76">
        <v>6321</v>
      </c>
      <c r="F76">
        <v>50193.18</v>
      </c>
      <c r="G76">
        <v>5880.68</v>
      </c>
      <c r="H76">
        <v>0</v>
      </c>
      <c r="I76">
        <v>435.78</v>
      </c>
      <c r="J76">
        <v>12671821</v>
      </c>
      <c r="K76">
        <v>75328</v>
      </c>
    </row>
    <row r="77" spans="1:11" x14ac:dyDescent="0.2">
      <c r="A77" t="s">
        <v>152</v>
      </c>
      <c r="B77">
        <v>2019</v>
      </c>
      <c r="C77">
        <v>0</v>
      </c>
      <c r="D77">
        <f>1-D76</f>
        <v>0.98899999999999999</v>
      </c>
      <c r="E77">
        <v>568315</v>
      </c>
      <c r="F77">
        <v>36820</v>
      </c>
      <c r="G77">
        <v>0</v>
      </c>
      <c r="H77">
        <v>0</v>
      </c>
      <c r="I77">
        <v>920.5</v>
      </c>
      <c r="J77">
        <v>12671821</v>
      </c>
      <c r="K77">
        <v>75328</v>
      </c>
    </row>
    <row r="78" spans="1:11" x14ac:dyDescent="0.2">
      <c r="A78" t="s">
        <v>152</v>
      </c>
      <c r="B78">
        <v>2020</v>
      </c>
      <c r="C78">
        <v>1</v>
      </c>
      <c r="D78">
        <v>1.43E-2</v>
      </c>
      <c r="E78">
        <v>6643</v>
      </c>
      <c r="F78">
        <v>52667.5</v>
      </c>
      <c r="G78">
        <v>4955.3599999999997</v>
      </c>
      <c r="H78">
        <v>0</v>
      </c>
      <c r="I78">
        <v>353.41</v>
      </c>
      <c r="J78">
        <v>12812508</v>
      </c>
      <c r="K78">
        <v>73753</v>
      </c>
    </row>
    <row r="79" spans="1:11" x14ac:dyDescent="0.2">
      <c r="A79" t="s">
        <v>152</v>
      </c>
      <c r="B79">
        <v>2020</v>
      </c>
      <c r="C79">
        <v>0</v>
      </c>
      <c r="D79">
        <f>1-D78</f>
        <v>0.98570000000000002</v>
      </c>
      <c r="E79">
        <v>457902</v>
      </c>
      <c r="F79">
        <v>38960</v>
      </c>
      <c r="G79">
        <v>0</v>
      </c>
      <c r="H79">
        <v>0</v>
      </c>
      <c r="I79">
        <v>974</v>
      </c>
      <c r="J79">
        <v>12812508</v>
      </c>
      <c r="K79">
        <v>73753</v>
      </c>
    </row>
    <row r="80" spans="1:11" x14ac:dyDescent="0.2">
      <c r="A80" t="s">
        <v>187</v>
      </c>
      <c r="B80">
        <v>2018</v>
      </c>
      <c r="C80">
        <v>1</v>
      </c>
      <c r="D80">
        <v>5.4999999999999997E-3</v>
      </c>
      <c r="E80">
        <v>1367</v>
      </c>
      <c r="F80">
        <v>49794.29</v>
      </c>
      <c r="G80">
        <v>7500</v>
      </c>
      <c r="H80">
        <v>0</v>
      </c>
      <c r="I80">
        <v>364.55</v>
      </c>
      <c r="J80">
        <v>6695497</v>
      </c>
      <c r="K80">
        <v>61738</v>
      </c>
    </row>
    <row r="81" spans="1:11" x14ac:dyDescent="0.2">
      <c r="A81" t="s">
        <v>187</v>
      </c>
      <c r="B81">
        <v>2018</v>
      </c>
      <c r="C81">
        <v>0</v>
      </c>
      <c r="D81">
        <f>1-D80</f>
        <v>0.99450000000000005</v>
      </c>
      <c r="E81">
        <v>247178</v>
      </c>
      <c r="F81">
        <v>35610</v>
      </c>
      <c r="G81">
        <v>0</v>
      </c>
      <c r="H81">
        <v>0</v>
      </c>
      <c r="I81">
        <v>890.25</v>
      </c>
      <c r="J81">
        <v>6695497</v>
      </c>
      <c r="K81">
        <v>61738</v>
      </c>
    </row>
    <row r="82" spans="1:11" x14ac:dyDescent="0.2">
      <c r="A82" t="s">
        <v>187</v>
      </c>
      <c r="B82">
        <v>2019</v>
      </c>
      <c r="C82">
        <v>1</v>
      </c>
      <c r="D82">
        <v>7.4999999999999997E-3</v>
      </c>
      <c r="E82">
        <v>1751</v>
      </c>
      <c r="F82">
        <v>50193.18</v>
      </c>
      <c r="G82">
        <v>5880.68</v>
      </c>
      <c r="H82">
        <v>0</v>
      </c>
      <c r="I82">
        <v>435.78</v>
      </c>
      <c r="J82">
        <v>6732219</v>
      </c>
      <c r="K82">
        <v>67526</v>
      </c>
    </row>
    <row r="83" spans="1:11" x14ac:dyDescent="0.2">
      <c r="A83" t="s">
        <v>187</v>
      </c>
      <c r="B83">
        <v>2019</v>
      </c>
      <c r="C83">
        <v>0</v>
      </c>
      <c r="D83">
        <f>1-D82</f>
        <v>0.99250000000000005</v>
      </c>
      <c r="E83">
        <v>231715</v>
      </c>
      <c r="F83">
        <v>36820</v>
      </c>
      <c r="G83">
        <v>0</v>
      </c>
      <c r="H83">
        <v>0</v>
      </c>
      <c r="I83">
        <v>920.5</v>
      </c>
      <c r="J83">
        <v>6732219</v>
      </c>
      <c r="K83">
        <v>67526</v>
      </c>
    </row>
    <row r="84" spans="1:11" x14ac:dyDescent="0.2">
      <c r="A84" t="s">
        <v>187</v>
      </c>
      <c r="B84">
        <v>2020</v>
      </c>
      <c r="C84">
        <v>1</v>
      </c>
      <c r="D84">
        <v>8.2000000000000007E-3</v>
      </c>
      <c r="E84">
        <v>1712</v>
      </c>
      <c r="F84">
        <v>52667.5</v>
      </c>
      <c r="G84">
        <v>4955.3599999999997</v>
      </c>
      <c r="H84">
        <v>0</v>
      </c>
      <c r="I84">
        <v>353.41</v>
      </c>
      <c r="J84">
        <v>6785528</v>
      </c>
      <c r="K84">
        <v>66360</v>
      </c>
    </row>
    <row r="85" spans="1:11" x14ac:dyDescent="0.2">
      <c r="A85" t="s">
        <v>187</v>
      </c>
      <c r="B85">
        <v>2020</v>
      </c>
      <c r="C85">
        <v>0</v>
      </c>
      <c r="D85">
        <f>1-D84</f>
        <v>0.99180000000000001</v>
      </c>
      <c r="E85">
        <v>207068</v>
      </c>
      <c r="F85">
        <v>38960</v>
      </c>
      <c r="G85">
        <v>0</v>
      </c>
      <c r="H85">
        <v>0</v>
      </c>
      <c r="I85">
        <v>974</v>
      </c>
      <c r="J85">
        <v>6785528</v>
      </c>
      <c r="K85">
        <v>66360</v>
      </c>
    </row>
    <row r="86" spans="1:11" x14ac:dyDescent="0.2">
      <c r="A86" t="s">
        <v>188</v>
      </c>
      <c r="B86">
        <v>2018</v>
      </c>
      <c r="C86">
        <v>1</v>
      </c>
      <c r="D86">
        <v>3.7000000000000002E-3</v>
      </c>
      <c r="E86">
        <v>483</v>
      </c>
      <c r="F86">
        <v>49794.29</v>
      </c>
      <c r="G86">
        <v>7500</v>
      </c>
      <c r="H86">
        <v>0</v>
      </c>
      <c r="I86">
        <v>364.55</v>
      </c>
      <c r="J86">
        <v>3148618</v>
      </c>
      <c r="K86">
        <v>70836</v>
      </c>
    </row>
    <row r="87" spans="1:11" x14ac:dyDescent="0.2">
      <c r="A87" t="s">
        <v>188</v>
      </c>
      <c r="B87">
        <v>2018</v>
      </c>
      <c r="C87">
        <v>0</v>
      </c>
      <c r="D87">
        <f>1-D86</f>
        <v>0.99629999999999996</v>
      </c>
      <c r="E87">
        <v>130057</v>
      </c>
      <c r="F87">
        <v>35610</v>
      </c>
      <c r="G87">
        <v>0</v>
      </c>
      <c r="H87">
        <v>0</v>
      </c>
      <c r="I87">
        <v>890.25</v>
      </c>
      <c r="J87">
        <v>3148618</v>
      </c>
      <c r="K87">
        <v>70836</v>
      </c>
    </row>
    <row r="88" spans="1:11" x14ac:dyDescent="0.2">
      <c r="A88" t="s">
        <v>188</v>
      </c>
      <c r="B88">
        <v>2019</v>
      </c>
      <c r="C88">
        <v>1</v>
      </c>
      <c r="D88">
        <v>4.4999999999999997E-3</v>
      </c>
      <c r="E88">
        <v>502</v>
      </c>
      <c r="F88">
        <v>50193.18</v>
      </c>
      <c r="G88">
        <v>5880.68</v>
      </c>
      <c r="H88">
        <v>0</v>
      </c>
      <c r="I88">
        <v>435.78</v>
      </c>
      <c r="J88">
        <v>3155070</v>
      </c>
      <c r="K88">
        <v>66876</v>
      </c>
    </row>
    <row r="89" spans="1:11" x14ac:dyDescent="0.2">
      <c r="A89" t="s">
        <v>188</v>
      </c>
      <c r="B89">
        <v>2019</v>
      </c>
      <c r="C89">
        <v>0</v>
      </c>
      <c r="D89">
        <f>1-D88</f>
        <v>0.99550000000000005</v>
      </c>
      <c r="E89">
        <v>111053</v>
      </c>
      <c r="F89">
        <v>36820</v>
      </c>
      <c r="G89">
        <v>0</v>
      </c>
      <c r="H89">
        <v>0</v>
      </c>
      <c r="I89">
        <v>920.5</v>
      </c>
      <c r="J89">
        <v>3155070</v>
      </c>
      <c r="K89">
        <v>66876</v>
      </c>
    </row>
    <row r="90" spans="1:11" x14ac:dyDescent="0.2">
      <c r="A90" t="s">
        <v>188</v>
      </c>
      <c r="B90">
        <v>2020</v>
      </c>
      <c r="C90">
        <v>1</v>
      </c>
      <c r="D90">
        <v>5.1000000000000004E-3</v>
      </c>
      <c r="E90">
        <v>549</v>
      </c>
      <c r="F90">
        <v>52667.5</v>
      </c>
      <c r="G90">
        <v>4955.3599999999997</v>
      </c>
      <c r="H90">
        <v>0</v>
      </c>
      <c r="I90">
        <v>353.41</v>
      </c>
      <c r="J90">
        <v>3190369</v>
      </c>
      <c r="K90">
        <v>68469</v>
      </c>
    </row>
    <row r="91" spans="1:11" x14ac:dyDescent="0.2">
      <c r="A91" t="s">
        <v>188</v>
      </c>
      <c r="B91">
        <v>2020</v>
      </c>
      <c r="C91">
        <v>0</v>
      </c>
      <c r="D91">
        <f>1-D90</f>
        <v>0.99490000000000001</v>
      </c>
      <c r="E91">
        <v>107098</v>
      </c>
      <c r="F91">
        <v>38960</v>
      </c>
      <c r="G91">
        <v>0</v>
      </c>
      <c r="H91">
        <v>0</v>
      </c>
      <c r="I91">
        <v>974</v>
      </c>
      <c r="J91">
        <v>3190369</v>
      </c>
      <c r="K91">
        <v>68469</v>
      </c>
    </row>
    <row r="92" spans="1:11" x14ac:dyDescent="0.2">
      <c r="A92" t="s">
        <v>153</v>
      </c>
      <c r="B92">
        <v>2018</v>
      </c>
      <c r="C92">
        <v>1</v>
      </c>
      <c r="D92">
        <v>6.4000000000000003E-3</v>
      </c>
      <c r="E92">
        <v>632</v>
      </c>
      <c r="F92">
        <v>49794.29</v>
      </c>
      <c r="G92">
        <v>7500</v>
      </c>
      <c r="H92">
        <v>0</v>
      </c>
      <c r="I92">
        <v>364.55</v>
      </c>
      <c r="J92">
        <v>2911359</v>
      </c>
      <c r="K92">
        <v>65909</v>
      </c>
    </row>
    <row r="93" spans="1:11" x14ac:dyDescent="0.2">
      <c r="A93" t="s">
        <v>153</v>
      </c>
      <c r="B93">
        <v>2018</v>
      </c>
      <c r="C93">
        <v>0</v>
      </c>
      <c r="D93">
        <f>1-D92</f>
        <v>0.99360000000000004</v>
      </c>
      <c r="E93">
        <v>98118</v>
      </c>
      <c r="F93">
        <v>35610</v>
      </c>
      <c r="G93">
        <v>0</v>
      </c>
      <c r="H93">
        <v>0</v>
      </c>
      <c r="I93">
        <v>890.25</v>
      </c>
      <c r="J93">
        <v>2911359</v>
      </c>
      <c r="K93">
        <v>65909</v>
      </c>
    </row>
    <row r="94" spans="1:11" x14ac:dyDescent="0.2">
      <c r="A94" t="s">
        <v>153</v>
      </c>
      <c r="B94">
        <v>2019</v>
      </c>
      <c r="C94">
        <v>1</v>
      </c>
      <c r="D94">
        <v>7.7000000000000002E-3</v>
      </c>
      <c r="E94">
        <v>657</v>
      </c>
      <c r="F94">
        <v>50193.18</v>
      </c>
      <c r="G94">
        <v>5880.68</v>
      </c>
      <c r="H94">
        <v>0</v>
      </c>
      <c r="I94">
        <v>435.78</v>
      </c>
      <c r="J94">
        <v>2913314</v>
      </c>
      <c r="K94">
        <v>74065</v>
      </c>
    </row>
    <row r="95" spans="1:11" x14ac:dyDescent="0.2">
      <c r="A95" t="s">
        <v>153</v>
      </c>
      <c r="B95">
        <v>2019</v>
      </c>
      <c r="C95">
        <v>0</v>
      </c>
      <c r="D95">
        <f>1-D94</f>
        <v>0.99229999999999996</v>
      </c>
      <c r="E95">
        <v>84667</v>
      </c>
      <c r="F95">
        <v>36820</v>
      </c>
      <c r="G95">
        <v>0</v>
      </c>
      <c r="H95">
        <v>0</v>
      </c>
      <c r="I95">
        <v>920.5</v>
      </c>
      <c r="J95">
        <v>2913314</v>
      </c>
      <c r="K95">
        <v>74065</v>
      </c>
    </row>
    <row r="96" spans="1:11" x14ac:dyDescent="0.2">
      <c r="A96" t="s">
        <v>153</v>
      </c>
      <c r="B96">
        <v>2020</v>
      </c>
      <c r="C96">
        <v>1</v>
      </c>
      <c r="D96">
        <v>9.4000000000000004E-3</v>
      </c>
      <c r="E96">
        <v>763</v>
      </c>
      <c r="F96">
        <v>52667.5</v>
      </c>
      <c r="G96">
        <v>4955.3599999999997</v>
      </c>
      <c r="H96">
        <v>0</v>
      </c>
      <c r="I96">
        <v>353.41</v>
      </c>
      <c r="J96">
        <v>2937880</v>
      </c>
      <c r="K96">
        <v>72815</v>
      </c>
    </row>
    <row r="97" spans="1:11" x14ac:dyDescent="0.2">
      <c r="A97" t="s">
        <v>153</v>
      </c>
      <c r="B97">
        <v>2020</v>
      </c>
      <c r="C97">
        <v>0</v>
      </c>
      <c r="D97">
        <f>1-D96</f>
        <v>0.99060000000000004</v>
      </c>
      <c r="E97">
        <v>80407</v>
      </c>
      <c r="F97">
        <v>38960</v>
      </c>
      <c r="G97">
        <v>0</v>
      </c>
      <c r="H97">
        <v>0</v>
      </c>
      <c r="I97">
        <v>974</v>
      </c>
      <c r="J97">
        <v>2937880</v>
      </c>
      <c r="K97">
        <v>72815</v>
      </c>
    </row>
    <row r="98" spans="1:11" x14ac:dyDescent="0.2">
      <c r="A98" t="s">
        <v>154</v>
      </c>
      <c r="B98">
        <v>2018</v>
      </c>
      <c r="C98">
        <v>1</v>
      </c>
      <c r="D98">
        <v>3.0999999999999999E-3</v>
      </c>
      <c r="E98">
        <v>470</v>
      </c>
      <c r="F98">
        <v>49794.29</v>
      </c>
      <c r="G98">
        <v>7500</v>
      </c>
      <c r="H98">
        <v>0</v>
      </c>
      <c r="I98">
        <v>364.55</v>
      </c>
      <c r="J98">
        <v>4461153</v>
      </c>
      <c r="K98">
        <v>56237</v>
      </c>
    </row>
    <row r="99" spans="1:11" x14ac:dyDescent="0.2">
      <c r="A99" t="s">
        <v>154</v>
      </c>
      <c r="B99">
        <v>2018</v>
      </c>
      <c r="C99">
        <v>0</v>
      </c>
      <c r="D99">
        <f>1-D98</f>
        <v>0.99690000000000001</v>
      </c>
      <c r="E99">
        <v>151142</v>
      </c>
      <c r="F99">
        <v>35610</v>
      </c>
      <c r="G99">
        <v>0</v>
      </c>
      <c r="H99">
        <v>0</v>
      </c>
      <c r="I99">
        <v>890.25</v>
      </c>
      <c r="J99">
        <v>4461153</v>
      </c>
      <c r="K99">
        <v>56237</v>
      </c>
    </row>
    <row r="100" spans="1:11" x14ac:dyDescent="0.2">
      <c r="A100" t="s">
        <v>154</v>
      </c>
      <c r="B100">
        <v>2019</v>
      </c>
      <c r="C100">
        <v>1</v>
      </c>
      <c r="D100">
        <v>3.8999999999999998E-3</v>
      </c>
      <c r="E100">
        <v>580</v>
      </c>
      <c r="F100">
        <v>50193.18</v>
      </c>
      <c r="G100">
        <v>5880.68</v>
      </c>
      <c r="H100">
        <v>0</v>
      </c>
      <c r="I100">
        <v>435.78</v>
      </c>
      <c r="J100">
        <v>4467673</v>
      </c>
      <c r="K100">
        <v>56357</v>
      </c>
    </row>
    <row r="101" spans="1:11" x14ac:dyDescent="0.2">
      <c r="A101" t="s">
        <v>154</v>
      </c>
      <c r="B101">
        <v>2019</v>
      </c>
      <c r="C101">
        <v>0</v>
      </c>
      <c r="D101">
        <f>1-D100</f>
        <v>0.99609999999999999</v>
      </c>
      <c r="E101">
        <v>148137</v>
      </c>
      <c r="F101">
        <v>36820</v>
      </c>
      <c r="G101">
        <v>0</v>
      </c>
      <c r="H101">
        <v>0</v>
      </c>
      <c r="I101">
        <v>920.5</v>
      </c>
      <c r="J101">
        <v>4467673</v>
      </c>
      <c r="K101">
        <v>56357</v>
      </c>
    </row>
    <row r="102" spans="1:11" x14ac:dyDescent="0.2">
      <c r="A102" t="s">
        <v>154</v>
      </c>
      <c r="B102">
        <v>2020</v>
      </c>
      <c r="C102">
        <v>1</v>
      </c>
      <c r="D102">
        <v>5.8999999999999999E-3</v>
      </c>
      <c r="E102">
        <v>733</v>
      </c>
      <c r="F102">
        <v>52667.5</v>
      </c>
      <c r="G102">
        <v>4955.3599999999997</v>
      </c>
      <c r="H102">
        <v>0</v>
      </c>
      <c r="I102">
        <v>353.41</v>
      </c>
      <c r="J102">
        <v>4505836</v>
      </c>
      <c r="K102">
        <v>56525</v>
      </c>
    </row>
    <row r="103" spans="1:11" x14ac:dyDescent="0.2">
      <c r="A103" t="s">
        <v>154</v>
      </c>
      <c r="B103">
        <v>2020</v>
      </c>
      <c r="C103">
        <v>0</v>
      </c>
      <c r="D103">
        <f>1-D102</f>
        <v>0.99409999999999998</v>
      </c>
      <c r="E103">
        <v>123504</v>
      </c>
      <c r="F103">
        <v>38960</v>
      </c>
      <c r="G103">
        <v>0</v>
      </c>
      <c r="H103">
        <v>0</v>
      </c>
      <c r="I103">
        <v>974</v>
      </c>
      <c r="J103">
        <v>4505836</v>
      </c>
      <c r="K103">
        <v>56525</v>
      </c>
    </row>
    <row r="104" spans="1:11" x14ac:dyDescent="0.2">
      <c r="A104" t="s">
        <v>155</v>
      </c>
      <c r="B104">
        <v>2018</v>
      </c>
      <c r="C104">
        <v>1</v>
      </c>
      <c r="D104">
        <v>1.8E-3</v>
      </c>
      <c r="E104">
        <v>392</v>
      </c>
      <c r="F104">
        <v>49794.29</v>
      </c>
      <c r="G104">
        <v>7500</v>
      </c>
      <c r="H104">
        <v>2500</v>
      </c>
      <c r="I104">
        <v>364.55</v>
      </c>
      <c r="J104">
        <v>4659690</v>
      </c>
      <c r="K104">
        <v>51514</v>
      </c>
    </row>
    <row r="105" spans="1:11" x14ac:dyDescent="0.2">
      <c r="A105" t="s">
        <v>155</v>
      </c>
      <c r="B105">
        <v>2018</v>
      </c>
      <c r="C105">
        <v>0</v>
      </c>
      <c r="D105">
        <f>1-D104</f>
        <v>0.99819999999999998</v>
      </c>
      <c r="E105">
        <v>217385</v>
      </c>
      <c r="F105">
        <v>35610</v>
      </c>
      <c r="G105">
        <v>0</v>
      </c>
      <c r="H105">
        <v>0</v>
      </c>
      <c r="I105">
        <v>890.25</v>
      </c>
      <c r="J105">
        <v>4659690</v>
      </c>
      <c r="K105">
        <v>51514</v>
      </c>
    </row>
    <row r="106" spans="1:11" x14ac:dyDescent="0.2">
      <c r="A106" t="s">
        <v>155</v>
      </c>
      <c r="B106">
        <v>2019</v>
      </c>
      <c r="C106">
        <v>1</v>
      </c>
      <c r="D106">
        <v>2.5000000000000001E-3</v>
      </c>
      <c r="E106">
        <v>527</v>
      </c>
      <c r="F106">
        <v>50193.18</v>
      </c>
      <c r="G106">
        <v>5880.68</v>
      </c>
      <c r="H106">
        <v>2500</v>
      </c>
      <c r="I106">
        <v>435.78</v>
      </c>
      <c r="J106">
        <v>4648794</v>
      </c>
      <c r="K106">
        <v>52352</v>
      </c>
    </row>
    <row r="107" spans="1:11" x14ac:dyDescent="0.2">
      <c r="A107" t="s">
        <v>155</v>
      </c>
      <c r="B107">
        <v>2019</v>
      </c>
      <c r="C107">
        <v>0</v>
      </c>
      <c r="D107">
        <f>1-D106</f>
        <v>0.99750000000000005</v>
      </c>
      <c r="E107">
        <v>210273</v>
      </c>
      <c r="F107">
        <v>36820</v>
      </c>
      <c r="G107">
        <v>0</v>
      </c>
      <c r="H107">
        <v>0</v>
      </c>
      <c r="I107">
        <v>920.5</v>
      </c>
      <c r="J107">
        <v>4648794</v>
      </c>
      <c r="K107">
        <v>52352</v>
      </c>
    </row>
    <row r="108" spans="1:11" x14ac:dyDescent="0.2">
      <c r="A108" t="s">
        <v>155</v>
      </c>
      <c r="B108">
        <v>2020</v>
      </c>
      <c r="C108">
        <v>1</v>
      </c>
      <c r="D108">
        <v>2.8E-3</v>
      </c>
      <c r="E108">
        <v>522</v>
      </c>
      <c r="F108">
        <v>52667.5</v>
      </c>
      <c r="G108">
        <v>4955.3599999999997</v>
      </c>
      <c r="H108">
        <v>2500</v>
      </c>
      <c r="I108">
        <v>353.41</v>
      </c>
      <c r="J108">
        <v>4657757</v>
      </c>
      <c r="K108">
        <v>50935</v>
      </c>
    </row>
    <row r="109" spans="1:11" x14ac:dyDescent="0.2">
      <c r="A109" t="s">
        <v>155</v>
      </c>
      <c r="B109">
        <v>2020</v>
      </c>
      <c r="C109">
        <v>0</v>
      </c>
      <c r="D109">
        <f>1-D108</f>
        <v>0.99719999999999998</v>
      </c>
      <c r="E109">
        <v>185906</v>
      </c>
      <c r="F109">
        <v>38960</v>
      </c>
      <c r="G109">
        <v>0</v>
      </c>
      <c r="H109">
        <v>0</v>
      </c>
      <c r="I109">
        <v>974</v>
      </c>
      <c r="J109">
        <v>4657757</v>
      </c>
      <c r="K109">
        <v>50935</v>
      </c>
    </row>
    <row r="110" spans="1:11" x14ac:dyDescent="0.2">
      <c r="A110" t="s">
        <v>156</v>
      </c>
      <c r="B110">
        <v>2018</v>
      </c>
      <c r="C110">
        <v>1</v>
      </c>
      <c r="D110">
        <v>3.5999999999999999E-3</v>
      </c>
      <c r="E110">
        <v>254</v>
      </c>
      <c r="F110">
        <v>49794.29</v>
      </c>
      <c r="G110">
        <v>7500</v>
      </c>
      <c r="H110">
        <v>1428.5714</v>
      </c>
      <c r="I110">
        <v>364.55</v>
      </c>
      <c r="J110">
        <v>1339057</v>
      </c>
      <c r="K110">
        <v>60471</v>
      </c>
    </row>
    <row r="111" spans="1:11" x14ac:dyDescent="0.2">
      <c r="A111" t="s">
        <v>156</v>
      </c>
      <c r="B111">
        <v>2018</v>
      </c>
      <c r="C111">
        <v>0</v>
      </c>
      <c r="D111">
        <f>1-D110</f>
        <v>0.99639999999999995</v>
      </c>
      <c r="E111">
        <v>70301</v>
      </c>
      <c r="F111">
        <v>35610</v>
      </c>
      <c r="G111">
        <v>0</v>
      </c>
      <c r="H111">
        <v>0</v>
      </c>
      <c r="I111">
        <v>890.25</v>
      </c>
      <c r="J111">
        <v>1339057</v>
      </c>
      <c r="K111">
        <v>60471</v>
      </c>
    </row>
    <row r="112" spans="1:11" x14ac:dyDescent="0.2">
      <c r="A112" t="s">
        <v>156</v>
      </c>
      <c r="B112">
        <v>2019</v>
      </c>
      <c r="C112">
        <v>1</v>
      </c>
      <c r="D112">
        <v>7.9000000000000008E-3</v>
      </c>
      <c r="E112">
        <v>518</v>
      </c>
      <c r="F112">
        <v>50193.18</v>
      </c>
      <c r="G112">
        <v>5880.68</v>
      </c>
      <c r="H112">
        <v>1272.7273</v>
      </c>
      <c r="I112">
        <v>435.78</v>
      </c>
      <c r="J112">
        <v>1344212</v>
      </c>
      <c r="K112">
        <v>67377</v>
      </c>
    </row>
    <row r="113" spans="1:11" x14ac:dyDescent="0.2">
      <c r="A113" t="s">
        <v>156</v>
      </c>
      <c r="B113">
        <v>2019</v>
      </c>
      <c r="C113">
        <v>0</v>
      </c>
      <c r="D113">
        <f>1-D112</f>
        <v>0.99209999999999998</v>
      </c>
      <c r="E113">
        <v>65051</v>
      </c>
      <c r="F113">
        <v>36820</v>
      </c>
      <c r="G113">
        <v>0</v>
      </c>
      <c r="H113">
        <v>0</v>
      </c>
      <c r="I113">
        <v>920.5</v>
      </c>
      <c r="J113">
        <v>1344212</v>
      </c>
      <c r="K113">
        <v>67377</v>
      </c>
    </row>
    <row r="114" spans="1:11" x14ac:dyDescent="0.2">
      <c r="A114" t="s">
        <v>156</v>
      </c>
      <c r="B114">
        <v>2020</v>
      </c>
      <c r="C114">
        <v>1</v>
      </c>
      <c r="D114">
        <v>9.2999999999999992E-3</v>
      </c>
      <c r="E114">
        <v>524</v>
      </c>
      <c r="F114">
        <v>52667.5</v>
      </c>
      <c r="G114">
        <v>4955.3599999999997</v>
      </c>
      <c r="H114">
        <v>871.42857000000004</v>
      </c>
      <c r="I114">
        <v>353.41</v>
      </c>
      <c r="J114">
        <v>1362359</v>
      </c>
      <c r="K114">
        <v>63440</v>
      </c>
    </row>
    <row r="115" spans="1:11" x14ac:dyDescent="0.2">
      <c r="A115" t="s">
        <v>156</v>
      </c>
      <c r="B115">
        <v>2020</v>
      </c>
      <c r="C115">
        <v>0</v>
      </c>
      <c r="D115">
        <f>1-D114</f>
        <v>0.99070000000000003</v>
      </c>
      <c r="E115">
        <v>55820</v>
      </c>
      <c r="F115">
        <v>38960</v>
      </c>
      <c r="G115">
        <v>0</v>
      </c>
      <c r="H115">
        <v>0</v>
      </c>
      <c r="I115">
        <v>974</v>
      </c>
      <c r="J115">
        <v>1362359</v>
      </c>
      <c r="K115">
        <v>63440</v>
      </c>
    </row>
    <row r="116" spans="1:11" x14ac:dyDescent="0.2">
      <c r="A116" t="s">
        <v>157</v>
      </c>
      <c r="B116">
        <v>2018</v>
      </c>
      <c r="C116">
        <v>1</v>
      </c>
      <c r="D116">
        <v>1.1599999999999999E-2</v>
      </c>
      <c r="E116">
        <v>3815</v>
      </c>
      <c r="F116">
        <v>49794.29</v>
      </c>
      <c r="G116">
        <v>7500</v>
      </c>
      <c r="H116">
        <v>2142.8571000000002</v>
      </c>
      <c r="I116">
        <v>364.55</v>
      </c>
      <c r="J116">
        <v>6035802</v>
      </c>
      <c r="K116">
        <v>88881</v>
      </c>
    </row>
    <row r="117" spans="1:11" x14ac:dyDescent="0.2">
      <c r="A117" t="s">
        <v>157</v>
      </c>
      <c r="B117">
        <v>2018</v>
      </c>
      <c r="C117">
        <v>0</v>
      </c>
      <c r="D117">
        <f>1-D116</f>
        <v>0.98839999999999995</v>
      </c>
      <c r="E117">
        <v>325064</v>
      </c>
      <c r="F117">
        <v>35610</v>
      </c>
      <c r="G117">
        <v>0</v>
      </c>
      <c r="H117">
        <v>0</v>
      </c>
      <c r="I117">
        <v>890.25</v>
      </c>
      <c r="J117">
        <v>6035802</v>
      </c>
      <c r="K117">
        <v>88881</v>
      </c>
    </row>
    <row r="118" spans="1:11" x14ac:dyDescent="0.2">
      <c r="A118" t="s">
        <v>157</v>
      </c>
      <c r="B118">
        <v>2019</v>
      </c>
      <c r="C118">
        <v>1</v>
      </c>
      <c r="D118">
        <v>1.89E-2</v>
      </c>
      <c r="E118">
        <v>5169</v>
      </c>
      <c r="F118">
        <v>50193.18</v>
      </c>
      <c r="G118">
        <v>5880.68</v>
      </c>
      <c r="H118">
        <v>1909.0908999999999</v>
      </c>
      <c r="I118">
        <v>435.78</v>
      </c>
      <c r="J118">
        <v>6045680</v>
      </c>
      <c r="K118">
        <v>96765</v>
      </c>
    </row>
    <row r="119" spans="1:11" x14ac:dyDescent="0.2">
      <c r="A119" t="s">
        <v>157</v>
      </c>
      <c r="B119">
        <v>2019</v>
      </c>
      <c r="C119">
        <v>0</v>
      </c>
      <c r="D119">
        <f>1-D118</f>
        <v>0.98109999999999997</v>
      </c>
      <c r="E119">
        <v>268323</v>
      </c>
      <c r="F119">
        <v>36820</v>
      </c>
      <c r="G119">
        <v>0</v>
      </c>
      <c r="H119">
        <v>0</v>
      </c>
      <c r="I119">
        <v>920.5</v>
      </c>
      <c r="J119">
        <v>6045680</v>
      </c>
      <c r="K119">
        <v>96765</v>
      </c>
    </row>
    <row r="120" spans="1:11" x14ac:dyDescent="0.2">
      <c r="A120" t="s">
        <v>157</v>
      </c>
      <c r="B120">
        <v>2020</v>
      </c>
      <c r="C120">
        <v>1</v>
      </c>
      <c r="D120">
        <v>2.1600000000000001E-2</v>
      </c>
      <c r="E120">
        <v>5297</v>
      </c>
      <c r="F120">
        <v>52667.5</v>
      </c>
      <c r="G120">
        <v>4955.3599999999997</v>
      </c>
      <c r="H120">
        <v>964.28570000000002</v>
      </c>
      <c r="I120">
        <v>353.41</v>
      </c>
      <c r="J120">
        <v>6177224</v>
      </c>
      <c r="K120">
        <v>94384</v>
      </c>
    </row>
    <row r="121" spans="1:11" x14ac:dyDescent="0.2">
      <c r="A121" t="s">
        <v>157</v>
      </c>
      <c r="B121">
        <v>2020</v>
      </c>
      <c r="C121">
        <v>0</v>
      </c>
      <c r="D121">
        <f>1-D120</f>
        <v>0.97840000000000005</v>
      </c>
      <c r="E121">
        <v>239934</v>
      </c>
      <c r="F121">
        <v>38960</v>
      </c>
      <c r="G121">
        <v>0</v>
      </c>
      <c r="H121">
        <v>0</v>
      </c>
      <c r="I121">
        <v>974</v>
      </c>
      <c r="J121">
        <v>6177224</v>
      </c>
      <c r="K121">
        <v>94384</v>
      </c>
    </row>
    <row r="122" spans="1:11" x14ac:dyDescent="0.2">
      <c r="A122" t="s">
        <v>158</v>
      </c>
      <c r="B122">
        <v>2018</v>
      </c>
      <c r="C122">
        <v>1</v>
      </c>
      <c r="D122">
        <v>1.3899999999999999E-2</v>
      </c>
      <c r="E122">
        <v>4959</v>
      </c>
      <c r="F122">
        <v>49794.29</v>
      </c>
      <c r="G122">
        <v>7500</v>
      </c>
      <c r="H122">
        <v>1785.7143000000001</v>
      </c>
      <c r="I122">
        <v>364.55</v>
      </c>
      <c r="J122">
        <v>6882635</v>
      </c>
      <c r="K122">
        <v>89007</v>
      </c>
    </row>
    <row r="123" spans="1:11" x14ac:dyDescent="0.2">
      <c r="A123" t="s">
        <v>158</v>
      </c>
      <c r="B123">
        <v>2018</v>
      </c>
      <c r="C123">
        <v>0</v>
      </c>
      <c r="D123">
        <f>1-D122</f>
        <v>0.98609999999999998</v>
      </c>
      <c r="E123">
        <v>351803</v>
      </c>
      <c r="F123">
        <v>35610</v>
      </c>
      <c r="G123">
        <v>0</v>
      </c>
      <c r="H123">
        <v>0</v>
      </c>
      <c r="I123">
        <v>890.25</v>
      </c>
      <c r="J123">
        <v>6882635</v>
      </c>
      <c r="K123">
        <v>89007</v>
      </c>
    </row>
    <row r="124" spans="1:11" x14ac:dyDescent="0.2">
      <c r="A124" t="s">
        <v>158</v>
      </c>
      <c r="B124">
        <v>2019</v>
      </c>
      <c r="C124">
        <v>1</v>
      </c>
      <c r="D124">
        <v>1.6199999999999999E-2</v>
      </c>
      <c r="E124">
        <v>5646</v>
      </c>
      <c r="F124">
        <v>50193.18</v>
      </c>
      <c r="G124">
        <v>5880.68</v>
      </c>
      <c r="H124">
        <v>1590.9091000000001</v>
      </c>
      <c r="I124">
        <v>435.78</v>
      </c>
      <c r="J124">
        <v>6892503</v>
      </c>
      <c r="K124">
        <v>88802</v>
      </c>
    </row>
    <row r="125" spans="1:11" x14ac:dyDescent="0.2">
      <c r="A125" t="s">
        <v>158</v>
      </c>
      <c r="B125">
        <v>2019</v>
      </c>
      <c r="C125">
        <v>0</v>
      </c>
      <c r="D125">
        <f>1-D124</f>
        <v>0.98380000000000001</v>
      </c>
      <c r="E125">
        <v>342872</v>
      </c>
      <c r="F125">
        <v>36820</v>
      </c>
      <c r="G125">
        <v>0</v>
      </c>
      <c r="H125">
        <v>0</v>
      </c>
      <c r="I125">
        <v>920.5</v>
      </c>
      <c r="J125">
        <v>6892503</v>
      </c>
      <c r="K125">
        <v>88802</v>
      </c>
    </row>
    <row r="126" spans="1:11" x14ac:dyDescent="0.2">
      <c r="A126" t="s">
        <v>158</v>
      </c>
      <c r="B126">
        <v>2020</v>
      </c>
      <c r="C126">
        <v>1</v>
      </c>
      <c r="D126">
        <v>2.18E-2</v>
      </c>
      <c r="E126">
        <v>5923</v>
      </c>
      <c r="F126">
        <v>52667.5</v>
      </c>
      <c r="G126">
        <v>4955.3599999999997</v>
      </c>
      <c r="H126">
        <v>1607.1428000000001</v>
      </c>
      <c r="I126">
        <v>353.41</v>
      </c>
      <c r="J126">
        <v>7029917</v>
      </c>
      <c r="K126">
        <v>86725</v>
      </c>
    </row>
    <row r="127" spans="1:11" x14ac:dyDescent="0.2">
      <c r="A127" t="s">
        <v>158</v>
      </c>
      <c r="B127">
        <v>2020</v>
      </c>
      <c r="C127">
        <v>0</v>
      </c>
      <c r="D127">
        <f>1-D126</f>
        <v>0.97819999999999996</v>
      </c>
      <c r="E127">
        <v>265774</v>
      </c>
      <c r="F127">
        <v>38960</v>
      </c>
      <c r="G127">
        <v>0</v>
      </c>
      <c r="H127">
        <v>0</v>
      </c>
      <c r="I127">
        <v>974</v>
      </c>
      <c r="J127">
        <v>7029917</v>
      </c>
      <c r="K127">
        <v>86725</v>
      </c>
    </row>
    <row r="128" spans="1:11" x14ac:dyDescent="0.2">
      <c r="A128" t="s">
        <v>159</v>
      </c>
      <c r="B128">
        <v>2018</v>
      </c>
      <c r="C128">
        <v>1</v>
      </c>
      <c r="D128">
        <v>2.7000000000000001E-3</v>
      </c>
      <c r="E128">
        <v>1623</v>
      </c>
      <c r="F128">
        <v>49794.29</v>
      </c>
      <c r="G128">
        <v>7500</v>
      </c>
      <c r="H128">
        <v>0</v>
      </c>
      <c r="I128">
        <v>364.55</v>
      </c>
      <c r="J128">
        <v>9984072</v>
      </c>
      <c r="K128">
        <v>62312</v>
      </c>
    </row>
    <row r="129" spans="1:11" x14ac:dyDescent="0.2">
      <c r="A129" t="s">
        <v>159</v>
      </c>
      <c r="B129">
        <v>2018</v>
      </c>
      <c r="C129">
        <v>0</v>
      </c>
      <c r="D129">
        <f>1-D128</f>
        <v>0.99729999999999996</v>
      </c>
      <c r="E129">
        <v>599488</v>
      </c>
      <c r="F129">
        <v>35610</v>
      </c>
      <c r="G129">
        <v>0</v>
      </c>
      <c r="H129">
        <v>0</v>
      </c>
      <c r="I129">
        <v>890.25</v>
      </c>
      <c r="J129">
        <v>9984072</v>
      </c>
      <c r="K129">
        <v>62312</v>
      </c>
    </row>
    <row r="130" spans="1:11" x14ac:dyDescent="0.2">
      <c r="A130" t="s">
        <v>159</v>
      </c>
      <c r="B130">
        <v>2019</v>
      </c>
      <c r="C130">
        <v>1</v>
      </c>
      <c r="D130">
        <v>1.4E-3</v>
      </c>
      <c r="E130">
        <v>808</v>
      </c>
      <c r="F130">
        <v>50193.18</v>
      </c>
      <c r="G130">
        <v>5880.68</v>
      </c>
      <c r="H130">
        <v>0</v>
      </c>
      <c r="I130">
        <v>435.78</v>
      </c>
      <c r="J130">
        <v>9986857</v>
      </c>
      <c r="K130">
        <v>64920</v>
      </c>
    </row>
    <row r="131" spans="1:11" x14ac:dyDescent="0.2">
      <c r="A131" t="s">
        <v>159</v>
      </c>
      <c r="B131">
        <v>2019</v>
      </c>
      <c r="C131">
        <v>0</v>
      </c>
      <c r="D131">
        <f>1-D130</f>
        <v>0.99860000000000004</v>
      </c>
      <c r="E131">
        <v>576335</v>
      </c>
      <c r="F131">
        <v>36820</v>
      </c>
      <c r="G131">
        <v>0</v>
      </c>
      <c r="H131">
        <v>0</v>
      </c>
      <c r="I131">
        <v>920.5</v>
      </c>
      <c r="J131">
        <v>9986857</v>
      </c>
      <c r="K131">
        <v>64902</v>
      </c>
    </row>
    <row r="132" spans="1:11" x14ac:dyDescent="0.2">
      <c r="A132" t="s">
        <v>159</v>
      </c>
      <c r="B132">
        <v>2020</v>
      </c>
      <c r="C132">
        <v>1</v>
      </c>
      <c r="D132">
        <v>6.4000000000000003E-3</v>
      </c>
      <c r="E132">
        <v>3127</v>
      </c>
      <c r="F132">
        <v>52667.5</v>
      </c>
      <c r="G132">
        <v>4955.3599999999997</v>
      </c>
      <c r="H132">
        <v>0</v>
      </c>
      <c r="I132">
        <v>353.41</v>
      </c>
      <c r="J132">
        <v>10077331</v>
      </c>
      <c r="K132">
        <v>63829</v>
      </c>
    </row>
    <row r="133" spans="1:11" x14ac:dyDescent="0.2">
      <c r="A133" t="s">
        <v>159</v>
      </c>
      <c r="B133">
        <v>2020</v>
      </c>
      <c r="C133">
        <v>0</v>
      </c>
      <c r="D133">
        <f>1-D132</f>
        <v>0.99360000000000004</v>
      </c>
      <c r="E133">
        <v>485466</v>
      </c>
      <c r="F133">
        <v>38960</v>
      </c>
      <c r="G133">
        <v>0</v>
      </c>
      <c r="H133">
        <v>0</v>
      </c>
      <c r="I133">
        <v>974</v>
      </c>
      <c r="J133">
        <v>10077331</v>
      </c>
      <c r="K133">
        <v>63829</v>
      </c>
    </row>
    <row r="134" spans="1:11" x14ac:dyDescent="0.2">
      <c r="A134" t="s">
        <v>160</v>
      </c>
      <c r="B134">
        <v>2018</v>
      </c>
      <c r="C134">
        <v>1</v>
      </c>
      <c r="D134">
        <v>7.4999999999999997E-3</v>
      </c>
      <c r="E134">
        <v>1866</v>
      </c>
      <c r="F134">
        <v>49794.29</v>
      </c>
      <c r="G134">
        <v>7500</v>
      </c>
      <c r="H134">
        <v>0</v>
      </c>
      <c r="I134">
        <v>364.55</v>
      </c>
      <c r="J134">
        <v>5606249</v>
      </c>
      <c r="K134">
        <v>74031</v>
      </c>
    </row>
    <row r="135" spans="1:11" x14ac:dyDescent="0.2">
      <c r="A135" t="s">
        <v>160</v>
      </c>
      <c r="B135">
        <v>2018</v>
      </c>
      <c r="C135">
        <v>0</v>
      </c>
      <c r="D135">
        <f>1-D134</f>
        <v>0.99250000000000005</v>
      </c>
      <c r="E135">
        <v>246934</v>
      </c>
      <c r="F135">
        <v>35610</v>
      </c>
      <c r="G135">
        <v>0</v>
      </c>
      <c r="H135">
        <v>0</v>
      </c>
      <c r="I135">
        <v>890.25</v>
      </c>
      <c r="J135">
        <v>5606249</v>
      </c>
      <c r="K135">
        <v>74031</v>
      </c>
    </row>
    <row r="136" spans="1:11" x14ac:dyDescent="0.2">
      <c r="A136" t="s">
        <v>160</v>
      </c>
      <c r="B136">
        <v>2019</v>
      </c>
      <c r="C136">
        <v>1</v>
      </c>
      <c r="D136">
        <v>1.0800000000000001E-2</v>
      </c>
      <c r="E136">
        <v>2823</v>
      </c>
      <c r="F136">
        <v>50193.18</v>
      </c>
      <c r="G136">
        <v>5880.68</v>
      </c>
      <c r="H136">
        <v>0</v>
      </c>
      <c r="I136">
        <v>435.78</v>
      </c>
      <c r="J136">
        <v>5639632</v>
      </c>
      <c r="K136">
        <v>82443</v>
      </c>
    </row>
    <row r="137" spans="1:11" x14ac:dyDescent="0.2">
      <c r="A137" t="s">
        <v>160</v>
      </c>
      <c r="B137">
        <v>2019</v>
      </c>
      <c r="C137">
        <v>0</v>
      </c>
      <c r="D137">
        <f>1-D136</f>
        <v>0.98919999999999997</v>
      </c>
      <c r="E137">
        <v>258565</v>
      </c>
      <c r="F137">
        <v>36820</v>
      </c>
      <c r="G137">
        <v>0</v>
      </c>
      <c r="H137">
        <v>0</v>
      </c>
      <c r="I137">
        <v>920.5</v>
      </c>
      <c r="J137">
        <v>5639632</v>
      </c>
      <c r="K137">
        <v>82443</v>
      </c>
    </row>
    <row r="138" spans="1:11" x14ac:dyDescent="0.2">
      <c r="A138" t="s">
        <v>160</v>
      </c>
      <c r="B138">
        <v>2020</v>
      </c>
      <c r="C138">
        <v>1</v>
      </c>
      <c r="D138">
        <v>1.32E-2</v>
      </c>
      <c r="E138">
        <v>2554</v>
      </c>
      <c r="F138">
        <v>52667.5</v>
      </c>
      <c r="G138">
        <v>4955.3599999999997</v>
      </c>
      <c r="H138">
        <v>0</v>
      </c>
      <c r="I138">
        <v>353.41</v>
      </c>
      <c r="J138">
        <v>5706494</v>
      </c>
      <c r="K138">
        <v>78461</v>
      </c>
    </row>
    <row r="139" spans="1:11" x14ac:dyDescent="0.2">
      <c r="A139" t="s">
        <v>160</v>
      </c>
      <c r="B139">
        <v>2020</v>
      </c>
      <c r="C139">
        <v>0</v>
      </c>
      <c r="D139">
        <f>1-D138</f>
        <v>0.98680000000000001</v>
      </c>
      <c r="E139">
        <v>190930</v>
      </c>
      <c r="F139">
        <v>38960</v>
      </c>
      <c r="G139">
        <v>0</v>
      </c>
      <c r="H139">
        <v>0</v>
      </c>
      <c r="I139">
        <v>974</v>
      </c>
      <c r="J139">
        <v>5706494</v>
      </c>
      <c r="K139">
        <v>78461</v>
      </c>
    </row>
    <row r="140" spans="1:11" x14ac:dyDescent="0.2">
      <c r="A140" t="s">
        <v>161</v>
      </c>
      <c r="B140">
        <v>2018</v>
      </c>
      <c r="C140">
        <v>1</v>
      </c>
      <c r="D140">
        <v>1.1000000000000001E-3</v>
      </c>
      <c r="E140">
        <v>113</v>
      </c>
      <c r="F140">
        <v>49794.29</v>
      </c>
      <c r="G140">
        <v>7500</v>
      </c>
      <c r="H140">
        <v>0</v>
      </c>
      <c r="I140">
        <v>364.55</v>
      </c>
      <c r="J140">
        <v>2981020</v>
      </c>
      <c r="K140">
        <v>44100</v>
      </c>
    </row>
    <row r="141" spans="1:11" x14ac:dyDescent="0.2">
      <c r="A141" t="s">
        <v>161</v>
      </c>
      <c r="B141">
        <v>2018</v>
      </c>
      <c r="C141">
        <v>0</v>
      </c>
      <c r="D141">
        <f>1-D140</f>
        <v>0.99890000000000001</v>
      </c>
      <c r="E141">
        <v>102614</v>
      </c>
      <c r="F141">
        <v>35610</v>
      </c>
      <c r="G141">
        <v>0</v>
      </c>
      <c r="H141">
        <v>0</v>
      </c>
      <c r="I141">
        <v>890.25</v>
      </c>
      <c r="J141">
        <v>2981020</v>
      </c>
      <c r="K141">
        <v>44100</v>
      </c>
    </row>
    <row r="142" spans="1:11" x14ac:dyDescent="0.2">
      <c r="A142" t="s">
        <v>161</v>
      </c>
      <c r="B142">
        <v>2019</v>
      </c>
      <c r="C142">
        <v>1</v>
      </c>
      <c r="D142">
        <v>1.6999999999999999E-3</v>
      </c>
      <c r="E142">
        <v>167</v>
      </c>
      <c r="F142">
        <v>50193.18</v>
      </c>
      <c r="G142">
        <v>5880.68</v>
      </c>
      <c r="H142">
        <v>0</v>
      </c>
      <c r="I142">
        <v>435.78</v>
      </c>
      <c r="J142">
        <v>2976149</v>
      </c>
      <c r="K142">
        <v>45346</v>
      </c>
    </row>
    <row r="143" spans="1:11" x14ac:dyDescent="0.2">
      <c r="A143" t="s">
        <v>161</v>
      </c>
      <c r="B143">
        <v>2019</v>
      </c>
      <c r="C143">
        <v>0</v>
      </c>
      <c r="D143">
        <f>1-D142</f>
        <v>0.99829999999999997</v>
      </c>
      <c r="E143">
        <v>98068</v>
      </c>
      <c r="F143">
        <v>36820</v>
      </c>
      <c r="G143">
        <v>0</v>
      </c>
      <c r="H143">
        <v>0</v>
      </c>
      <c r="I143">
        <v>920.5</v>
      </c>
      <c r="J143">
        <v>2976149</v>
      </c>
      <c r="K143">
        <v>45346</v>
      </c>
    </row>
    <row r="144" spans="1:11" x14ac:dyDescent="0.2">
      <c r="A144" t="s">
        <v>161</v>
      </c>
      <c r="B144">
        <v>2020</v>
      </c>
      <c r="C144">
        <v>1</v>
      </c>
      <c r="D144">
        <v>2.5000000000000001E-3</v>
      </c>
      <c r="E144">
        <v>222</v>
      </c>
      <c r="F144">
        <v>52667.5</v>
      </c>
      <c r="G144">
        <v>4955.3599999999997</v>
      </c>
      <c r="H144">
        <v>0</v>
      </c>
      <c r="I144">
        <v>353.41</v>
      </c>
      <c r="J144">
        <v>2961279</v>
      </c>
      <c r="K144">
        <v>44966</v>
      </c>
    </row>
    <row r="145" spans="1:11" x14ac:dyDescent="0.2">
      <c r="A145" t="s">
        <v>161</v>
      </c>
      <c r="B145">
        <v>2020</v>
      </c>
      <c r="C145">
        <v>0</v>
      </c>
      <c r="D145">
        <f>1-D144</f>
        <v>0.99750000000000005</v>
      </c>
      <c r="E145">
        <v>88578</v>
      </c>
      <c r="F145">
        <v>38960</v>
      </c>
      <c r="G145">
        <v>0</v>
      </c>
      <c r="H145">
        <v>0</v>
      </c>
      <c r="I145">
        <v>974</v>
      </c>
      <c r="J145">
        <v>2961279</v>
      </c>
      <c r="K145">
        <v>44966</v>
      </c>
    </row>
    <row r="146" spans="1:11" x14ac:dyDescent="0.2">
      <c r="A146" t="s">
        <v>162</v>
      </c>
      <c r="B146">
        <v>2018</v>
      </c>
      <c r="C146">
        <v>1</v>
      </c>
      <c r="D146">
        <v>4.8999999999999998E-3</v>
      </c>
      <c r="E146">
        <v>1523</v>
      </c>
      <c r="F146">
        <v>49794.29</v>
      </c>
      <c r="G146">
        <v>7500</v>
      </c>
      <c r="H146">
        <v>0</v>
      </c>
      <c r="I146">
        <v>364.55</v>
      </c>
      <c r="J146">
        <v>6121623</v>
      </c>
      <c r="K146">
        <v>63629</v>
      </c>
    </row>
    <row r="147" spans="1:11" x14ac:dyDescent="0.2">
      <c r="A147" t="s">
        <v>162</v>
      </c>
      <c r="B147">
        <v>2018</v>
      </c>
      <c r="C147">
        <v>0</v>
      </c>
      <c r="D147">
        <f>1-D146</f>
        <v>0.99509999999999998</v>
      </c>
      <c r="E147">
        <v>309293</v>
      </c>
      <c r="F147">
        <v>35610</v>
      </c>
      <c r="G147">
        <v>0</v>
      </c>
      <c r="H147">
        <v>0</v>
      </c>
      <c r="I147">
        <v>890.25</v>
      </c>
      <c r="J147">
        <v>6121623</v>
      </c>
      <c r="K147">
        <v>63629</v>
      </c>
    </row>
    <row r="148" spans="1:11" x14ac:dyDescent="0.2">
      <c r="A148" t="s">
        <v>162</v>
      </c>
      <c r="B148">
        <v>2019</v>
      </c>
      <c r="C148">
        <v>1</v>
      </c>
      <c r="D148">
        <v>6.6E-3</v>
      </c>
      <c r="E148">
        <v>1597</v>
      </c>
      <c r="F148">
        <v>50193.18</v>
      </c>
      <c r="G148">
        <v>5880.68</v>
      </c>
      <c r="H148">
        <v>0</v>
      </c>
      <c r="I148">
        <v>435.78</v>
      </c>
      <c r="J148">
        <v>6137428</v>
      </c>
      <c r="K148">
        <v>61353</v>
      </c>
    </row>
    <row r="149" spans="1:11" x14ac:dyDescent="0.2">
      <c r="A149" t="s">
        <v>162</v>
      </c>
      <c r="B149">
        <v>2019</v>
      </c>
      <c r="C149">
        <v>0</v>
      </c>
      <c r="D149">
        <f>1-D148</f>
        <v>0.99339999999999995</v>
      </c>
      <c r="E149">
        <v>240372</v>
      </c>
      <c r="F149">
        <v>36820</v>
      </c>
      <c r="G149">
        <v>0</v>
      </c>
      <c r="H149">
        <v>0</v>
      </c>
      <c r="I149">
        <v>920.5</v>
      </c>
      <c r="J149">
        <v>6137428</v>
      </c>
      <c r="K149">
        <v>61353</v>
      </c>
    </row>
    <row r="150" spans="1:11" x14ac:dyDescent="0.2">
      <c r="A150" t="s">
        <v>162</v>
      </c>
      <c r="B150">
        <v>2020</v>
      </c>
      <c r="C150">
        <v>1</v>
      </c>
      <c r="D150">
        <v>7.7999999999999996E-3</v>
      </c>
      <c r="E150">
        <v>1779</v>
      </c>
      <c r="F150">
        <v>52667.5</v>
      </c>
      <c r="G150">
        <v>4955.3599999999997</v>
      </c>
      <c r="H150">
        <v>0</v>
      </c>
      <c r="I150">
        <v>353.41</v>
      </c>
      <c r="J150">
        <v>6154913</v>
      </c>
      <c r="K150">
        <v>61901</v>
      </c>
    </row>
    <row r="151" spans="1:11" x14ac:dyDescent="0.2">
      <c r="A151" t="s">
        <v>162</v>
      </c>
      <c r="B151">
        <v>2020</v>
      </c>
      <c r="C151">
        <v>0</v>
      </c>
      <c r="D151">
        <f>1-D150</f>
        <v>0.99219999999999997</v>
      </c>
      <c r="E151">
        <v>226297</v>
      </c>
      <c r="F151">
        <v>38960</v>
      </c>
      <c r="G151">
        <v>0</v>
      </c>
      <c r="H151">
        <v>0</v>
      </c>
      <c r="I151">
        <v>974</v>
      </c>
      <c r="J151">
        <v>6154913</v>
      </c>
      <c r="K151">
        <v>61901</v>
      </c>
    </row>
    <row r="152" spans="1:11" x14ac:dyDescent="0.2">
      <c r="A152" t="s">
        <v>163</v>
      </c>
      <c r="B152">
        <v>2018</v>
      </c>
      <c r="C152">
        <v>1</v>
      </c>
      <c r="D152">
        <v>3.0999999999999999E-3</v>
      </c>
      <c r="E152">
        <v>181</v>
      </c>
      <c r="F152">
        <v>49794.29</v>
      </c>
      <c r="G152">
        <v>7500</v>
      </c>
      <c r="H152">
        <v>0</v>
      </c>
      <c r="I152">
        <v>364.55</v>
      </c>
      <c r="J152">
        <v>1060665</v>
      </c>
      <c r="K152">
        <v>59457</v>
      </c>
    </row>
    <row r="153" spans="1:11" x14ac:dyDescent="0.2">
      <c r="A153" t="s">
        <v>163</v>
      </c>
      <c r="B153">
        <v>2018</v>
      </c>
      <c r="C153">
        <v>0</v>
      </c>
      <c r="D153">
        <f>1-D152</f>
        <v>0.99690000000000001</v>
      </c>
      <c r="E153">
        <v>58206</v>
      </c>
      <c r="F153">
        <v>35610</v>
      </c>
      <c r="G153">
        <v>0</v>
      </c>
      <c r="H153">
        <v>0</v>
      </c>
      <c r="I153">
        <v>890.25</v>
      </c>
      <c r="J153">
        <v>1060665</v>
      </c>
      <c r="K153">
        <v>59457</v>
      </c>
    </row>
    <row r="154" spans="1:11" x14ac:dyDescent="0.2">
      <c r="A154" t="s">
        <v>163</v>
      </c>
      <c r="B154">
        <v>2019</v>
      </c>
      <c r="C154">
        <v>1</v>
      </c>
      <c r="D154">
        <v>4.7000000000000002E-3</v>
      </c>
      <c r="E154">
        <v>230</v>
      </c>
      <c r="F154">
        <v>50193.18</v>
      </c>
      <c r="G154">
        <v>5880.68</v>
      </c>
      <c r="H154">
        <v>0</v>
      </c>
      <c r="I154">
        <v>435.78</v>
      </c>
      <c r="J154">
        <v>1068778</v>
      </c>
      <c r="K154">
        <v>60946</v>
      </c>
    </row>
    <row r="155" spans="1:11" x14ac:dyDescent="0.2">
      <c r="A155" t="s">
        <v>163</v>
      </c>
      <c r="B155">
        <v>2019</v>
      </c>
      <c r="C155">
        <v>0</v>
      </c>
      <c r="D155">
        <f>1-D154</f>
        <v>0.99529999999999996</v>
      </c>
      <c r="E155">
        <v>48706</v>
      </c>
      <c r="F155">
        <v>36820</v>
      </c>
      <c r="G155">
        <v>0</v>
      </c>
      <c r="H155">
        <v>0</v>
      </c>
      <c r="I155">
        <v>920.5</v>
      </c>
      <c r="J155">
        <v>1068778</v>
      </c>
      <c r="K155">
        <v>60946</v>
      </c>
    </row>
    <row r="156" spans="1:11" x14ac:dyDescent="0.2">
      <c r="A156" t="s">
        <v>163</v>
      </c>
      <c r="B156">
        <v>2020</v>
      </c>
      <c r="C156">
        <v>1</v>
      </c>
      <c r="D156">
        <v>6.8999999999999999E-3</v>
      </c>
      <c r="E156">
        <v>243</v>
      </c>
      <c r="F156">
        <v>52667.5</v>
      </c>
      <c r="G156">
        <v>4955.3599999999997</v>
      </c>
      <c r="H156">
        <v>0</v>
      </c>
      <c r="I156">
        <v>353.41</v>
      </c>
      <c r="J156">
        <v>1084225</v>
      </c>
      <c r="K156">
        <v>56442</v>
      </c>
    </row>
    <row r="157" spans="1:11" x14ac:dyDescent="0.2">
      <c r="A157" t="s">
        <v>163</v>
      </c>
      <c r="B157">
        <v>2020</v>
      </c>
      <c r="C157">
        <v>0</v>
      </c>
      <c r="D157">
        <f>1-D156</f>
        <v>0.99309999999999998</v>
      </c>
      <c r="E157">
        <v>34974</v>
      </c>
      <c r="F157">
        <v>38960</v>
      </c>
      <c r="G157">
        <v>0</v>
      </c>
      <c r="H157">
        <v>0</v>
      </c>
      <c r="I157">
        <v>974</v>
      </c>
      <c r="J157">
        <v>1084225</v>
      </c>
      <c r="K157">
        <v>56442</v>
      </c>
    </row>
    <row r="158" spans="1:11" x14ac:dyDescent="0.2">
      <c r="A158" t="s">
        <v>164</v>
      </c>
      <c r="B158">
        <v>2018</v>
      </c>
      <c r="C158">
        <v>1</v>
      </c>
      <c r="D158">
        <v>4.4000000000000003E-3</v>
      </c>
      <c r="E158">
        <v>375</v>
      </c>
      <c r="F158">
        <v>49794.29</v>
      </c>
      <c r="G158">
        <v>7500</v>
      </c>
      <c r="H158">
        <v>0</v>
      </c>
      <c r="I158">
        <v>364.55</v>
      </c>
      <c r="J158">
        <v>1925614</v>
      </c>
      <c r="K158">
        <v>69658</v>
      </c>
    </row>
    <row r="159" spans="1:11" x14ac:dyDescent="0.2">
      <c r="A159" t="s">
        <v>164</v>
      </c>
      <c r="B159">
        <v>2018</v>
      </c>
      <c r="C159">
        <v>0</v>
      </c>
      <c r="D159">
        <f>1-D158</f>
        <v>0.99560000000000004</v>
      </c>
      <c r="E159">
        <v>84852</v>
      </c>
      <c r="F159">
        <v>35610</v>
      </c>
      <c r="G159">
        <v>0</v>
      </c>
      <c r="H159">
        <v>0</v>
      </c>
      <c r="I159">
        <v>890.25</v>
      </c>
      <c r="J159">
        <v>1925614</v>
      </c>
      <c r="K159">
        <v>69658</v>
      </c>
    </row>
    <row r="160" spans="1:11" x14ac:dyDescent="0.2">
      <c r="A160" t="s">
        <v>164</v>
      </c>
      <c r="B160">
        <v>2019</v>
      </c>
      <c r="C160">
        <v>1</v>
      </c>
      <c r="D160">
        <v>4.8999999999999998E-3</v>
      </c>
      <c r="E160">
        <v>372</v>
      </c>
      <c r="F160">
        <v>50193.18</v>
      </c>
      <c r="G160">
        <v>5880.68</v>
      </c>
      <c r="H160">
        <v>0</v>
      </c>
      <c r="I160">
        <v>435.78</v>
      </c>
      <c r="J160">
        <v>1934408</v>
      </c>
      <c r="K160">
        <v>73983</v>
      </c>
    </row>
    <row r="161" spans="1:11" x14ac:dyDescent="0.2">
      <c r="A161" t="s">
        <v>164</v>
      </c>
      <c r="B161">
        <v>2019</v>
      </c>
      <c r="C161">
        <v>0</v>
      </c>
      <c r="D161">
        <f>1-D160</f>
        <v>0.99509999999999998</v>
      </c>
      <c r="E161">
        <v>75546</v>
      </c>
      <c r="F161">
        <v>36820</v>
      </c>
      <c r="G161">
        <v>0</v>
      </c>
      <c r="H161">
        <v>0</v>
      </c>
      <c r="I161">
        <v>920.5</v>
      </c>
      <c r="J161">
        <v>1934408</v>
      </c>
      <c r="K161">
        <v>73983</v>
      </c>
    </row>
    <row r="162" spans="1:11" x14ac:dyDescent="0.2">
      <c r="A162" t="s">
        <v>164</v>
      </c>
      <c r="B162">
        <v>2020</v>
      </c>
      <c r="C162">
        <v>1</v>
      </c>
      <c r="D162">
        <v>6.4000000000000003E-3</v>
      </c>
      <c r="E162">
        <v>474</v>
      </c>
      <c r="F162">
        <v>52667.5</v>
      </c>
      <c r="G162">
        <v>4955.3599999999997</v>
      </c>
      <c r="H162">
        <v>0</v>
      </c>
      <c r="I162">
        <v>353.41</v>
      </c>
      <c r="J162">
        <v>1961504</v>
      </c>
      <c r="K162">
        <v>72024</v>
      </c>
    </row>
    <row r="163" spans="1:11" x14ac:dyDescent="0.2">
      <c r="A163" t="s">
        <v>164</v>
      </c>
      <c r="B163">
        <v>2020</v>
      </c>
      <c r="C163">
        <v>0</v>
      </c>
      <c r="D163">
        <f>1-D162</f>
        <v>0.99360000000000004</v>
      </c>
      <c r="E163">
        <v>73588</v>
      </c>
      <c r="F163">
        <v>38960</v>
      </c>
      <c r="G163">
        <v>0</v>
      </c>
      <c r="H163">
        <v>0</v>
      </c>
      <c r="I163">
        <v>974</v>
      </c>
      <c r="J163">
        <v>1961504</v>
      </c>
      <c r="K163">
        <v>72024</v>
      </c>
    </row>
    <row r="164" spans="1:11" x14ac:dyDescent="0.2">
      <c r="A164" t="s">
        <v>165</v>
      </c>
      <c r="B164">
        <v>2018</v>
      </c>
      <c r="C164">
        <v>1</v>
      </c>
      <c r="D164">
        <v>1.17E-2</v>
      </c>
      <c r="E164">
        <v>1688</v>
      </c>
      <c r="F164">
        <v>49794.29</v>
      </c>
      <c r="G164">
        <v>7500</v>
      </c>
      <c r="H164">
        <v>0</v>
      </c>
      <c r="I164">
        <v>364.55</v>
      </c>
      <c r="J164">
        <v>3027341</v>
      </c>
      <c r="K164">
        <v>63771</v>
      </c>
    </row>
    <row r="165" spans="1:11" x14ac:dyDescent="0.2">
      <c r="A165" t="s">
        <v>165</v>
      </c>
      <c r="B165">
        <v>2018</v>
      </c>
      <c r="C165">
        <v>0</v>
      </c>
      <c r="D165">
        <f>1-D164</f>
        <v>0.98829999999999996</v>
      </c>
      <c r="E165">
        <v>142585</v>
      </c>
      <c r="F165">
        <v>35610</v>
      </c>
      <c r="G165">
        <v>0</v>
      </c>
      <c r="H165">
        <v>0</v>
      </c>
      <c r="I165">
        <v>890.25</v>
      </c>
      <c r="J165">
        <v>3027341</v>
      </c>
      <c r="K165">
        <v>63771</v>
      </c>
    </row>
    <row r="166" spans="1:11" x14ac:dyDescent="0.2">
      <c r="A166" t="s">
        <v>165</v>
      </c>
      <c r="B166">
        <v>2019</v>
      </c>
      <c r="C166">
        <v>1</v>
      </c>
      <c r="D166">
        <v>2.01E-2</v>
      </c>
      <c r="E166">
        <v>2816</v>
      </c>
      <c r="F166">
        <v>50193.18</v>
      </c>
      <c r="G166">
        <v>5880.68</v>
      </c>
      <c r="H166">
        <v>0</v>
      </c>
      <c r="I166">
        <v>435.78</v>
      </c>
      <c r="J166">
        <v>3080156</v>
      </c>
      <c r="K166">
        <v>71791</v>
      </c>
    </row>
    <row r="167" spans="1:11" x14ac:dyDescent="0.2">
      <c r="A167" t="s">
        <v>165</v>
      </c>
      <c r="B167">
        <v>2019</v>
      </c>
      <c r="C167">
        <v>0</v>
      </c>
      <c r="D167">
        <f>1-D166</f>
        <v>0.97989999999999999</v>
      </c>
      <c r="E167">
        <v>137283</v>
      </c>
      <c r="F167">
        <v>36820</v>
      </c>
      <c r="G167">
        <v>0</v>
      </c>
      <c r="H167">
        <v>0</v>
      </c>
      <c r="I167">
        <v>920.5</v>
      </c>
      <c r="J167">
        <v>3080156</v>
      </c>
      <c r="K167">
        <v>71791</v>
      </c>
    </row>
    <row r="168" spans="1:11" x14ac:dyDescent="0.2">
      <c r="A168" t="s">
        <v>165</v>
      </c>
      <c r="B168">
        <v>2020</v>
      </c>
      <c r="C168">
        <v>1</v>
      </c>
      <c r="D168">
        <v>2.63E-2</v>
      </c>
      <c r="E168">
        <v>2937</v>
      </c>
      <c r="F168">
        <v>52667.5</v>
      </c>
      <c r="G168">
        <v>4955.3599999999997</v>
      </c>
      <c r="H168">
        <v>0</v>
      </c>
      <c r="I168">
        <v>353.41</v>
      </c>
      <c r="J168">
        <v>3104614</v>
      </c>
      <c r="K168">
        <v>60956</v>
      </c>
    </row>
    <row r="169" spans="1:11" x14ac:dyDescent="0.2">
      <c r="A169" t="s">
        <v>165</v>
      </c>
      <c r="B169">
        <v>2020</v>
      </c>
      <c r="C169">
        <v>0</v>
      </c>
      <c r="D169">
        <f>1-D168</f>
        <v>0.97370000000000001</v>
      </c>
      <c r="E169">
        <v>108736</v>
      </c>
      <c r="F169">
        <v>38960</v>
      </c>
      <c r="G169">
        <v>0</v>
      </c>
      <c r="H169">
        <v>0</v>
      </c>
      <c r="I169">
        <v>974</v>
      </c>
      <c r="J169">
        <v>3104614</v>
      </c>
      <c r="K169">
        <v>60956</v>
      </c>
    </row>
    <row r="170" spans="1:11" x14ac:dyDescent="0.2">
      <c r="A170" t="s">
        <v>166</v>
      </c>
      <c r="B170">
        <v>2018</v>
      </c>
      <c r="C170">
        <v>1</v>
      </c>
      <c r="D170">
        <v>6.0000000000000001E-3</v>
      </c>
      <c r="E170">
        <v>579</v>
      </c>
      <c r="F170">
        <v>49794.29</v>
      </c>
      <c r="G170">
        <v>7500</v>
      </c>
      <c r="H170">
        <v>0</v>
      </c>
      <c r="I170">
        <v>364.55</v>
      </c>
      <c r="J170">
        <v>1353465</v>
      </c>
      <c r="K170">
        <v>83854</v>
      </c>
    </row>
    <row r="171" spans="1:11" x14ac:dyDescent="0.2">
      <c r="A171" t="s">
        <v>166</v>
      </c>
      <c r="B171">
        <v>2018</v>
      </c>
      <c r="C171">
        <v>0</v>
      </c>
      <c r="D171">
        <f>1-D170</f>
        <v>0.99399999999999999</v>
      </c>
      <c r="E171">
        <v>95921</v>
      </c>
      <c r="F171">
        <v>35610</v>
      </c>
      <c r="G171">
        <v>0</v>
      </c>
      <c r="H171">
        <v>0</v>
      </c>
      <c r="I171">
        <v>890.25</v>
      </c>
      <c r="J171">
        <v>1353465</v>
      </c>
      <c r="K171">
        <v>83854</v>
      </c>
    </row>
    <row r="172" spans="1:11" x14ac:dyDescent="0.2">
      <c r="A172" t="s">
        <v>166</v>
      </c>
      <c r="B172">
        <v>2019</v>
      </c>
      <c r="C172">
        <v>1</v>
      </c>
      <c r="D172">
        <v>8.0999999999999996E-3</v>
      </c>
      <c r="E172">
        <v>690</v>
      </c>
      <c r="F172">
        <v>50193.18</v>
      </c>
      <c r="G172">
        <v>5880.68</v>
      </c>
      <c r="H172">
        <v>0</v>
      </c>
      <c r="I172">
        <v>435.78</v>
      </c>
      <c r="J172">
        <v>1359711</v>
      </c>
      <c r="K172">
        <v>87984</v>
      </c>
    </row>
    <row r="173" spans="1:11" x14ac:dyDescent="0.2">
      <c r="A173" t="s">
        <v>166</v>
      </c>
      <c r="B173">
        <v>2019</v>
      </c>
      <c r="C173">
        <v>0</v>
      </c>
      <c r="D173">
        <f>1-D172</f>
        <v>0.9919</v>
      </c>
      <c r="E173">
        <v>84495</v>
      </c>
      <c r="F173">
        <v>36820</v>
      </c>
      <c r="G173">
        <v>0</v>
      </c>
      <c r="H173">
        <v>0</v>
      </c>
      <c r="I173">
        <v>920.5</v>
      </c>
      <c r="J173">
        <v>1359711</v>
      </c>
      <c r="K173">
        <v>87984</v>
      </c>
    </row>
    <row r="174" spans="1:11" x14ac:dyDescent="0.2">
      <c r="A174" t="s">
        <v>166</v>
      </c>
      <c r="B174">
        <v>2020</v>
      </c>
      <c r="C174">
        <v>1</v>
      </c>
      <c r="D174">
        <v>9.4999999999999998E-3</v>
      </c>
      <c r="E174">
        <v>712</v>
      </c>
      <c r="F174">
        <v>52667.5</v>
      </c>
      <c r="G174">
        <v>4955.3599999999997</v>
      </c>
      <c r="H174">
        <v>0</v>
      </c>
      <c r="I174">
        <v>353.41</v>
      </c>
      <c r="J174">
        <v>1377529</v>
      </c>
      <c r="K174">
        <v>88235</v>
      </c>
    </row>
    <row r="175" spans="1:11" x14ac:dyDescent="0.2">
      <c r="A175" t="s">
        <v>166</v>
      </c>
      <c r="B175">
        <v>2020</v>
      </c>
      <c r="C175">
        <v>0</v>
      </c>
      <c r="D175">
        <f>1-D174</f>
        <v>0.99050000000000005</v>
      </c>
      <c r="E175">
        <v>74235</v>
      </c>
      <c r="F175">
        <v>38960</v>
      </c>
      <c r="G175">
        <v>0</v>
      </c>
      <c r="H175">
        <v>0</v>
      </c>
      <c r="I175">
        <v>974</v>
      </c>
      <c r="J175">
        <v>1377529</v>
      </c>
      <c r="K175">
        <v>88235</v>
      </c>
    </row>
    <row r="176" spans="1:11" x14ac:dyDescent="0.2">
      <c r="A176" t="s">
        <v>167</v>
      </c>
      <c r="B176">
        <v>2018</v>
      </c>
      <c r="C176">
        <v>1</v>
      </c>
      <c r="D176">
        <v>9.7000000000000003E-3</v>
      </c>
      <c r="E176">
        <v>5651</v>
      </c>
      <c r="F176">
        <v>49794.29</v>
      </c>
      <c r="G176">
        <v>7500</v>
      </c>
      <c r="H176">
        <v>0</v>
      </c>
      <c r="I176">
        <v>364.55</v>
      </c>
      <c r="J176">
        <v>8886025</v>
      </c>
      <c r="K176">
        <v>76463</v>
      </c>
    </row>
    <row r="177" spans="1:11" x14ac:dyDescent="0.2">
      <c r="A177" t="s">
        <v>167</v>
      </c>
      <c r="B177">
        <v>2018</v>
      </c>
      <c r="C177">
        <v>0</v>
      </c>
      <c r="D177">
        <f>1-D176</f>
        <v>0.99029999999999996</v>
      </c>
      <c r="E177">
        <v>576926</v>
      </c>
      <c r="F177">
        <v>35610</v>
      </c>
      <c r="G177">
        <v>0</v>
      </c>
      <c r="H177">
        <v>0</v>
      </c>
      <c r="I177">
        <v>890.25</v>
      </c>
      <c r="J177">
        <v>8886025</v>
      </c>
      <c r="K177">
        <v>76463</v>
      </c>
    </row>
    <row r="178" spans="1:11" x14ac:dyDescent="0.2">
      <c r="A178" t="s">
        <v>167</v>
      </c>
      <c r="B178">
        <v>2019</v>
      </c>
      <c r="C178">
        <v>1</v>
      </c>
      <c r="D178">
        <v>1.2699999999999999E-2</v>
      </c>
      <c r="E178">
        <v>7276</v>
      </c>
      <c r="F178">
        <v>50193.18</v>
      </c>
      <c r="G178">
        <v>5880.68</v>
      </c>
      <c r="H178">
        <v>0</v>
      </c>
      <c r="I178">
        <v>435.78</v>
      </c>
      <c r="J178">
        <v>8882190</v>
      </c>
      <c r="K178">
        <v>88821</v>
      </c>
    </row>
    <row r="179" spans="1:11" x14ac:dyDescent="0.2">
      <c r="A179" t="s">
        <v>167</v>
      </c>
      <c r="B179">
        <v>2019</v>
      </c>
      <c r="C179">
        <v>0</v>
      </c>
      <c r="D179">
        <f>1-D178</f>
        <v>0.98729999999999996</v>
      </c>
      <c r="E179">
        <v>565637</v>
      </c>
      <c r="F179">
        <v>36820</v>
      </c>
      <c r="G179">
        <v>0</v>
      </c>
      <c r="H179">
        <v>0</v>
      </c>
      <c r="I179">
        <v>920.5</v>
      </c>
      <c r="J179">
        <v>8882190</v>
      </c>
      <c r="K179">
        <v>88821</v>
      </c>
    </row>
    <row r="180" spans="1:11" x14ac:dyDescent="0.2">
      <c r="A180" t="s">
        <v>167</v>
      </c>
      <c r="B180">
        <v>2020</v>
      </c>
      <c r="C180">
        <v>1</v>
      </c>
      <c r="D180">
        <v>2.4899999999999999E-2</v>
      </c>
      <c r="E180">
        <v>11547</v>
      </c>
      <c r="F180">
        <v>52667.5</v>
      </c>
      <c r="G180">
        <v>4955.3599999999997</v>
      </c>
      <c r="H180">
        <v>2051.7856999999999</v>
      </c>
      <c r="I180">
        <v>353.41</v>
      </c>
      <c r="J180">
        <v>9288994</v>
      </c>
      <c r="K180">
        <v>85239</v>
      </c>
    </row>
    <row r="181" spans="1:11" x14ac:dyDescent="0.2">
      <c r="A181" t="s">
        <v>167</v>
      </c>
      <c r="B181">
        <v>2020</v>
      </c>
      <c r="C181">
        <v>0</v>
      </c>
      <c r="D181">
        <f>1-D180</f>
        <v>0.97509999999999997</v>
      </c>
      <c r="E181">
        <v>452187</v>
      </c>
      <c r="F181">
        <v>38960</v>
      </c>
      <c r="G181">
        <v>0</v>
      </c>
      <c r="H181">
        <v>0</v>
      </c>
      <c r="I181">
        <v>974</v>
      </c>
      <c r="J181">
        <v>9288994</v>
      </c>
      <c r="K181">
        <v>85239</v>
      </c>
    </row>
    <row r="182" spans="1:11" x14ac:dyDescent="0.2">
      <c r="A182" t="s">
        <v>189</v>
      </c>
      <c r="B182">
        <v>2018</v>
      </c>
      <c r="C182">
        <v>1</v>
      </c>
      <c r="D182">
        <v>4.4999999999999997E-3</v>
      </c>
      <c r="E182">
        <v>396</v>
      </c>
      <c r="F182">
        <v>49794.29</v>
      </c>
      <c r="G182">
        <v>7500</v>
      </c>
      <c r="H182">
        <v>0</v>
      </c>
      <c r="I182">
        <v>364.55</v>
      </c>
      <c r="J182">
        <v>2092741</v>
      </c>
      <c r="K182">
        <v>49771</v>
      </c>
    </row>
    <row r="183" spans="1:11" x14ac:dyDescent="0.2">
      <c r="A183" t="s">
        <v>189</v>
      </c>
      <c r="B183">
        <v>2018</v>
      </c>
      <c r="C183">
        <v>0</v>
      </c>
      <c r="D183">
        <f>1-D182</f>
        <v>0.99550000000000005</v>
      </c>
      <c r="E183">
        <v>87604</v>
      </c>
      <c r="F183">
        <v>35610</v>
      </c>
      <c r="G183">
        <v>0</v>
      </c>
      <c r="H183">
        <v>0</v>
      </c>
      <c r="I183">
        <v>890.25</v>
      </c>
      <c r="J183">
        <v>2092741</v>
      </c>
      <c r="K183">
        <v>49771</v>
      </c>
    </row>
    <row r="184" spans="1:11" x14ac:dyDescent="0.2">
      <c r="A184" t="s">
        <v>189</v>
      </c>
      <c r="B184">
        <v>2019</v>
      </c>
      <c r="C184">
        <v>1</v>
      </c>
      <c r="D184">
        <v>6.8999999999999999E-3</v>
      </c>
      <c r="E184">
        <v>539</v>
      </c>
      <c r="F184">
        <v>50193.18</v>
      </c>
      <c r="G184">
        <v>5880.68</v>
      </c>
      <c r="H184">
        <v>0</v>
      </c>
      <c r="I184">
        <v>435.78</v>
      </c>
      <c r="J184">
        <v>2096829</v>
      </c>
      <c r="K184">
        <v>53776</v>
      </c>
    </row>
    <row r="185" spans="1:11" x14ac:dyDescent="0.2">
      <c r="A185" t="s">
        <v>189</v>
      </c>
      <c r="B185">
        <v>2019</v>
      </c>
      <c r="C185">
        <v>0</v>
      </c>
      <c r="D185">
        <f>1-D184</f>
        <v>0.99309999999999998</v>
      </c>
      <c r="E185">
        <v>77576</v>
      </c>
      <c r="F185">
        <v>36820</v>
      </c>
      <c r="G185">
        <v>0</v>
      </c>
      <c r="H185">
        <v>0</v>
      </c>
      <c r="I185">
        <v>920.5</v>
      </c>
      <c r="J185">
        <v>2096829</v>
      </c>
      <c r="K185">
        <v>53776</v>
      </c>
    </row>
    <row r="186" spans="1:11" x14ac:dyDescent="0.2">
      <c r="A186" t="s">
        <v>189</v>
      </c>
      <c r="B186">
        <v>2020</v>
      </c>
      <c r="C186">
        <v>1</v>
      </c>
      <c r="D186">
        <v>8.2000000000000007E-3</v>
      </c>
      <c r="E186">
        <v>527</v>
      </c>
      <c r="F186">
        <v>52667.5</v>
      </c>
      <c r="G186">
        <v>4955.3599999999997</v>
      </c>
      <c r="H186">
        <v>0</v>
      </c>
      <c r="I186">
        <v>353.41</v>
      </c>
      <c r="J186">
        <v>2117522</v>
      </c>
      <c r="K186">
        <v>50822</v>
      </c>
    </row>
    <row r="187" spans="1:11" x14ac:dyDescent="0.2">
      <c r="A187" t="s">
        <v>189</v>
      </c>
      <c r="B187">
        <v>2020</v>
      </c>
      <c r="C187">
        <v>0</v>
      </c>
      <c r="D187">
        <f>1-D186</f>
        <v>0.99180000000000001</v>
      </c>
      <c r="E187">
        <v>63741</v>
      </c>
      <c r="F187">
        <v>38960</v>
      </c>
      <c r="G187">
        <v>0</v>
      </c>
      <c r="H187">
        <v>0</v>
      </c>
      <c r="I187">
        <v>974</v>
      </c>
      <c r="J187">
        <v>2117522</v>
      </c>
      <c r="K187">
        <v>50822</v>
      </c>
    </row>
    <row r="188" spans="1:11" x14ac:dyDescent="0.2">
      <c r="A188" t="s">
        <v>168</v>
      </c>
      <c r="B188">
        <v>2018</v>
      </c>
      <c r="C188">
        <v>1</v>
      </c>
      <c r="D188">
        <v>6.7999999999999996E-3</v>
      </c>
      <c r="E188">
        <v>6903</v>
      </c>
      <c r="F188">
        <v>49794.29</v>
      </c>
      <c r="G188">
        <v>7500</v>
      </c>
      <c r="H188">
        <v>785.71429999999998</v>
      </c>
      <c r="I188">
        <v>364.55</v>
      </c>
      <c r="J188">
        <v>19530351</v>
      </c>
      <c r="K188">
        <v>69348</v>
      </c>
    </row>
    <row r="189" spans="1:11" x14ac:dyDescent="0.2">
      <c r="A189" t="s">
        <v>168</v>
      </c>
      <c r="B189">
        <v>2018</v>
      </c>
      <c r="C189">
        <v>0</v>
      </c>
      <c r="D189">
        <f>1-D188</f>
        <v>0.99319999999999997</v>
      </c>
      <c r="E189">
        <v>1008244</v>
      </c>
      <c r="F189">
        <v>35610</v>
      </c>
      <c r="G189">
        <v>0</v>
      </c>
      <c r="H189">
        <v>0</v>
      </c>
      <c r="I189">
        <v>890.25</v>
      </c>
      <c r="J189">
        <v>19530351</v>
      </c>
      <c r="K189">
        <v>69348</v>
      </c>
    </row>
    <row r="190" spans="1:11" x14ac:dyDescent="0.2">
      <c r="A190" t="s">
        <v>168</v>
      </c>
      <c r="B190">
        <v>2019</v>
      </c>
      <c r="C190">
        <v>1</v>
      </c>
      <c r="D190">
        <v>8.9999999999999993E-3</v>
      </c>
      <c r="E190">
        <v>8830</v>
      </c>
      <c r="F190">
        <v>50193.18</v>
      </c>
      <c r="G190">
        <v>5880.68</v>
      </c>
      <c r="H190">
        <v>1000</v>
      </c>
      <c r="I190">
        <v>435.78</v>
      </c>
      <c r="J190">
        <v>19453561</v>
      </c>
      <c r="K190">
        <v>72752</v>
      </c>
    </row>
    <row r="191" spans="1:11" x14ac:dyDescent="0.2">
      <c r="A191" t="s">
        <v>168</v>
      </c>
      <c r="B191">
        <v>2019</v>
      </c>
      <c r="C191">
        <v>0</v>
      </c>
      <c r="D191">
        <f>1-D190</f>
        <v>0.99099999999999999</v>
      </c>
      <c r="E191">
        <v>972281</v>
      </c>
      <c r="F191">
        <v>36820</v>
      </c>
      <c r="G191">
        <v>0</v>
      </c>
      <c r="H191">
        <v>0</v>
      </c>
      <c r="I191">
        <v>920.5</v>
      </c>
      <c r="J191">
        <v>19453561</v>
      </c>
      <c r="K191">
        <v>72752</v>
      </c>
    </row>
    <row r="192" spans="1:11" x14ac:dyDescent="0.2">
      <c r="A192" t="s">
        <v>168</v>
      </c>
      <c r="B192">
        <v>2020</v>
      </c>
      <c r="C192">
        <v>1</v>
      </c>
      <c r="D192">
        <v>1.3899999999999999E-2</v>
      </c>
      <c r="E192">
        <v>11520</v>
      </c>
      <c r="F192">
        <v>52667.5</v>
      </c>
      <c r="G192">
        <v>4955.3599999999997</v>
      </c>
      <c r="H192">
        <v>928.57140000000004</v>
      </c>
      <c r="I192">
        <v>353.41</v>
      </c>
      <c r="J192">
        <v>20201249</v>
      </c>
      <c r="K192">
        <v>68304</v>
      </c>
    </row>
    <row r="193" spans="1:11" x14ac:dyDescent="0.2">
      <c r="A193" t="s">
        <v>168</v>
      </c>
      <c r="B193">
        <v>2020</v>
      </c>
      <c r="C193">
        <v>0</v>
      </c>
      <c r="D193">
        <f>1-D192</f>
        <v>0.98609999999999998</v>
      </c>
      <c r="E193">
        <v>817257</v>
      </c>
      <c r="F193">
        <v>38960</v>
      </c>
      <c r="G193">
        <v>0</v>
      </c>
      <c r="H193">
        <v>0</v>
      </c>
      <c r="I193">
        <v>974</v>
      </c>
      <c r="J193">
        <v>20201249</v>
      </c>
      <c r="K193">
        <v>68304</v>
      </c>
    </row>
    <row r="194" spans="1:11" x14ac:dyDescent="0.2">
      <c r="A194" t="s">
        <v>169</v>
      </c>
      <c r="B194">
        <v>2018</v>
      </c>
      <c r="C194">
        <v>1</v>
      </c>
      <c r="D194">
        <v>7.1000000000000004E-3</v>
      </c>
      <c r="E194">
        <v>3293</v>
      </c>
      <c r="F194">
        <v>49794.29</v>
      </c>
      <c r="G194">
        <v>7500</v>
      </c>
      <c r="H194">
        <v>0</v>
      </c>
      <c r="I194">
        <v>364.55</v>
      </c>
      <c r="J194">
        <v>10381615</v>
      </c>
      <c r="K194">
        <v>55014</v>
      </c>
    </row>
    <row r="195" spans="1:11" x14ac:dyDescent="0.2">
      <c r="A195" t="s">
        <v>169</v>
      </c>
      <c r="B195">
        <v>2018</v>
      </c>
      <c r="C195">
        <v>0</v>
      </c>
      <c r="D195">
        <f>1-D194</f>
        <v>0.9929</v>
      </c>
      <c r="E195">
        <v>460509</v>
      </c>
      <c r="F195">
        <v>35610</v>
      </c>
      <c r="G195">
        <v>0</v>
      </c>
      <c r="H195">
        <v>0</v>
      </c>
      <c r="I195">
        <v>890.25</v>
      </c>
      <c r="J195">
        <v>10381615</v>
      </c>
      <c r="K195">
        <v>55014</v>
      </c>
    </row>
    <row r="196" spans="1:11" x14ac:dyDescent="0.2">
      <c r="A196" t="s">
        <v>169</v>
      </c>
      <c r="B196">
        <v>2019</v>
      </c>
      <c r="C196">
        <v>1</v>
      </c>
      <c r="D196">
        <v>1.1299999999999999E-2</v>
      </c>
      <c r="E196">
        <v>4483</v>
      </c>
      <c r="F196">
        <v>50193.18</v>
      </c>
      <c r="G196">
        <v>5880.68</v>
      </c>
      <c r="H196">
        <v>0</v>
      </c>
      <c r="I196">
        <v>435.78</v>
      </c>
      <c r="J196">
        <v>10488084</v>
      </c>
      <c r="K196">
        <v>61922</v>
      </c>
    </row>
    <row r="197" spans="1:11" x14ac:dyDescent="0.2">
      <c r="A197" t="s">
        <v>169</v>
      </c>
      <c r="B197">
        <v>2019</v>
      </c>
      <c r="C197">
        <v>0</v>
      </c>
      <c r="D197">
        <f>1-D196</f>
        <v>0.98870000000000002</v>
      </c>
      <c r="E197">
        <v>392242</v>
      </c>
      <c r="F197">
        <v>36820</v>
      </c>
      <c r="G197">
        <v>0</v>
      </c>
      <c r="H197">
        <v>0</v>
      </c>
      <c r="I197">
        <v>920.5</v>
      </c>
      <c r="J197">
        <v>10488084</v>
      </c>
      <c r="K197">
        <v>61922</v>
      </c>
    </row>
    <row r="198" spans="1:11" x14ac:dyDescent="0.2">
      <c r="A198" t="s">
        <v>169</v>
      </c>
      <c r="B198">
        <v>2020</v>
      </c>
      <c r="C198">
        <v>1</v>
      </c>
      <c r="D198">
        <v>1.18E-2</v>
      </c>
      <c r="E198">
        <v>4495</v>
      </c>
      <c r="F198">
        <v>52667.5</v>
      </c>
      <c r="G198">
        <v>4955.3599999999997</v>
      </c>
      <c r="H198">
        <v>0</v>
      </c>
      <c r="I198">
        <v>353.41</v>
      </c>
      <c r="J198">
        <v>10439388</v>
      </c>
      <c r="K198">
        <v>60266</v>
      </c>
    </row>
    <row r="199" spans="1:11" x14ac:dyDescent="0.2">
      <c r="A199" t="s">
        <v>169</v>
      </c>
      <c r="B199">
        <v>2020</v>
      </c>
      <c r="C199">
        <v>0</v>
      </c>
      <c r="D199">
        <f>1-D198</f>
        <v>0.98819999999999997</v>
      </c>
      <c r="E199">
        <v>376437</v>
      </c>
      <c r="F199">
        <v>38960</v>
      </c>
      <c r="G199">
        <v>0</v>
      </c>
      <c r="H199">
        <v>0</v>
      </c>
      <c r="I199">
        <v>974</v>
      </c>
      <c r="J199">
        <v>10439388</v>
      </c>
      <c r="K199">
        <v>60266</v>
      </c>
    </row>
    <row r="200" spans="1:11" x14ac:dyDescent="0.2">
      <c r="A200" t="s">
        <v>170</v>
      </c>
      <c r="B200">
        <v>2018</v>
      </c>
      <c r="C200">
        <v>1</v>
      </c>
      <c r="D200">
        <v>1.2999999999999999E-3</v>
      </c>
      <c r="E200">
        <v>50</v>
      </c>
      <c r="F200">
        <v>49794.29</v>
      </c>
      <c r="G200">
        <v>7500</v>
      </c>
      <c r="H200">
        <v>0</v>
      </c>
      <c r="I200">
        <v>364.55</v>
      </c>
      <c r="J200">
        <v>758080</v>
      </c>
      <c r="K200">
        <v>68555</v>
      </c>
    </row>
    <row r="201" spans="1:11" x14ac:dyDescent="0.2">
      <c r="A201" t="s">
        <v>170</v>
      </c>
      <c r="B201">
        <v>2018</v>
      </c>
      <c r="C201">
        <v>0</v>
      </c>
      <c r="D201">
        <f>1-D200</f>
        <v>0.99870000000000003</v>
      </c>
      <c r="E201">
        <v>38411</v>
      </c>
      <c r="F201">
        <v>35610</v>
      </c>
      <c r="G201">
        <v>0</v>
      </c>
      <c r="H201">
        <v>0</v>
      </c>
      <c r="I201">
        <v>890.25</v>
      </c>
      <c r="J201">
        <v>758080</v>
      </c>
      <c r="K201">
        <v>68555</v>
      </c>
    </row>
    <row r="202" spans="1:11" x14ac:dyDescent="0.2">
      <c r="A202" t="s">
        <v>170</v>
      </c>
      <c r="B202">
        <v>2019</v>
      </c>
      <c r="C202">
        <v>1</v>
      </c>
      <c r="D202">
        <v>2.5000000000000001E-3</v>
      </c>
      <c r="E202">
        <v>92</v>
      </c>
      <c r="F202">
        <v>50193.18</v>
      </c>
      <c r="G202">
        <v>5880.68</v>
      </c>
      <c r="H202">
        <v>0</v>
      </c>
      <c r="I202">
        <v>435.78</v>
      </c>
      <c r="J202">
        <v>762062</v>
      </c>
      <c r="K202">
        <v>70905</v>
      </c>
    </row>
    <row r="203" spans="1:11" x14ac:dyDescent="0.2">
      <c r="A203" t="s">
        <v>170</v>
      </c>
      <c r="B203">
        <v>2019</v>
      </c>
      <c r="C203">
        <v>0</v>
      </c>
      <c r="D203">
        <f>1-D202</f>
        <v>0.99750000000000005</v>
      </c>
      <c r="E203">
        <v>36708</v>
      </c>
      <c r="F203">
        <v>36820</v>
      </c>
      <c r="G203">
        <v>0</v>
      </c>
      <c r="H203">
        <v>0</v>
      </c>
      <c r="I203">
        <v>920.5</v>
      </c>
      <c r="J203">
        <v>762062</v>
      </c>
      <c r="K203">
        <v>70905</v>
      </c>
    </row>
    <row r="204" spans="1:11" x14ac:dyDescent="0.2">
      <c r="A204" t="s">
        <v>170</v>
      </c>
      <c r="B204">
        <v>2020</v>
      </c>
      <c r="C204">
        <v>1</v>
      </c>
      <c r="D204">
        <v>1.6000000000000001E-3</v>
      </c>
      <c r="E204">
        <v>48</v>
      </c>
      <c r="F204">
        <v>52667.5</v>
      </c>
      <c r="G204">
        <v>4955.3599999999997</v>
      </c>
      <c r="H204">
        <v>0</v>
      </c>
      <c r="I204">
        <v>353.41</v>
      </c>
      <c r="J204">
        <v>779094</v>
      </c>
      <c r="K204">
        <v>63657</v>
      </c>
    </row>
    <row r="205" spans="1:11" x14ac:dyDescent="0.2">
      <c r="A205" t="s">
        <v>170</v>
      </c>
      <c r="B205">
        <v>2020</v>
      </c>
      <c r="C205">
        <v>0</v>
      </c>
      <c r="D205">
        <f>1-D204</f>
        <v>0.99839999999999995</v>
      </c>
      <c r="E205">
        <v>29952</v>
      </c>
      <c r="F205">
        <v>38960</v>
      </c>
      <c r="G205">
        <v>0</v>
      </c>
      <c r="H205">
        <v>0</v>
      </c>
      <c r="I205">
        <v>974</v>
      </c>
      <c r="J205">
        <v>779094</v>
      </c>
      <c r="K205">
        <v>63657</v>
      </c>
    </row>
    <row r="206" spans="1:11" x14ac:dyDescent="0.2">
      <c r="A206" t="s">
        <v>171</v>
      </c>
      <c r="B206">
        <v>2018</v>
      </c>
      <c r="C206">
        <v>1</v>
      </c>
      <c r="D206">
        <v>5.0000000000000001E-3</v>
      </c>
      <c r="E206">
        <v>3006</v>
      </c>
      <c r="F206">
        <v>49794.29</v>
      </c>
      <c r="G206">
        <v>7500</v>
      </c>
      <c r="H206">
        <v>0</v>
      </c>
      <c r="I206">
        <v>364.55</v>
      </c>
      <c r="J206">
        <v>11676341</v>
      </c>
      <c r="K206">
        <v>63533</v>
      </c>
    </row>
    <row r="207" spans="1:11" x14ac:dyDescent="0.2">
      <c r="A207" t="s">
        <v>171</v>
      </c>
      <c r="B207">
        <v>2018</v>
      </c>
      <c r="C207">
        <v>0</v>
      </c>
      <c r="D207">
        <f>1-D206</f>
        <v>0.995</v>
      </c>
      <c r="E207">
        <v>598194</v>
      </c>
      <c r="F207">
        <v>35610</v>
      </c>
      <c r="G207">
        <v>0</v>
      </c>
      <c r="H207">
        <v>0</v>
      </c>
      <c r="I207">
        <v>890.25</v>
      </c>
      <c r="J207">
        <v>11676341</v>
      </c>
      <c r="K207">
        <v>63533</v>
      </c>
    </row>
    <row r="208" spans="1:11" x14ac:dyDescent="0.2">
      <c r="A208" t="s">
        <v>171</v>
      </c>
      <c r="B208">
        <v>2019</v>
      </c>
      <c r="C208">
        <v>1</v>
      </c>
      <c r="D208">
        <v>8.0999999999999996E-3</v>
      </c>
      <c r="E208">
        <v>4744</v>
      </c>
      <c r="F208">
        <v>50193.18</v>
      </c>
      <c r="G208">
        <v>5880.68</v>
      </c>
      <c r="H208">
        <v>0</v>
      </c>
      <c r="I208">
        <v>435.78</v>
      </c>
      <c r="J208">
        <v>11689100</v>
      </c>
      <c r="K208">
        <v>65470</v>
      </c>
    </row>
    <row r="209" spans="1:11" x14ac:dyDescent="0.2">
      <c r="A209" t="s">
        <v>171</v>
      </c>
      <c r="B209">
        <v>2019</v>
      </c>
      <c r="C209">
        <v>0</v>
      </c>
      <c r="D209">
        <f>1-D208</f>
        <v>0.9919</v>
      </c>
      <c r="E209">
        <v>580935</v>
      </c>
      <c r="F209">
        <v>36820</v>
      </c>
      <c r="G209">
        <v>0</v>
      </c>
      <c r="H209">
        <v>0</v>
      </c>
      <c r="I209">
        <v>920.5</v>
      </c>
      <c r="J209">
        <v>11689100</v>
      </c>
      <c r="K209">
        <v>65470</v>
      </c>
    </row>
    <row r="210" spans="1:11" x14ac:dyDescent="0.2">
      <c r="A210" t="s">
        <v>171</v>
      </c>
      <c r="B210">
        <v>2020</v>
      </c>
      <c r="C210">
        <v>1</v>
      </c>
      <c r="D210">
        <v>8.6E-3</v>
      </c>
      <c r="E210">
        <v>4317</v>
      </c>
      <c r="F210">
        <v>52667.5</v>
      </c>
      <c r="G210">
        <v>4955.3599999999997</v>
      </c>
      <c r="H210">
        <v>0</v>
      </c>
      <c r="I210">
        <v>353.41</v>
      </c>
      <c r="J210">
        <v>11799448</v>
      </c>
      <c r="K210">
        <v>60110</v>
      </c>
    </row>
    <row r="211" spans="1:11" x14ac:dyDescent="0.2">
      <c r="A211" t="s">
        <v>171</v>
      </c>
      <c r="B211">
        <v>2020</v>
      </c>
      <c r="C211">
        <v>0</v>
      </c>
      <c r="D211">
        <f>1-D210</f>
        <v>0.99139999999999995</v>
      </c>
      <c r="E211">
        <v>497659</v>
      </c>
      <c r="F211">
        <v>38960</v>
      </c>
      <c r="G211">
        <v>0</v>
      </c>
      <c r="H211">
        <v>0</v>
      </c>
      <c r="I211">
        <v>974</v>
      </c>
      <c r="J211">
        <v>11799448</v>
      </c>
      <c r="K211">
        <v>60110</v>
      </c>
    </row>
    <row r="212" spans="1:11" x14ac:dyDescent="0.2">
      <c r="A212" t="s">
        <v>172</v>
      </c>
      <c r="B212">
        <v>2018</v>
      </c>
      <c r="C212">
        <v>1</v>
      </c>
      <c r="D212">
        <v>3.0999999999999999E-3</v>
      </c>
      <c r="E212">
        <v>2402</v>
      </c>
      <c r="F212">
        <v>49794.29</v>
      </c>
      <c r="G212">
        <v>7500</v>
      </c>
      <c r="H212">
        <v>0</v>
      </c>
      <c r="I212">
        <v>364.55</v>
      </c>
      <c r="J212">
        <v>3940235</v>
      </c>
      <c r="K212">
        <v>56112</v>
      </c>
    </row>
    <row r="213" spans="1:11" x14ac:dyDescent="0.2">
      <c r="A213" t="s">
        <v>172</v>
      </c>
      <c r="B213">
        <v>2018</v>
      </c>
      <c r="C213">
        <v>0</v>
      </c>
      <c r="D213">
        <f>1-D212</f>
        <v>0.99690000000000001</v>
      </c>
      <c r="E213">
        <v>772436</v>
      </c>
      <c r="F213">
        <v>35610</v>
      </c>
      <c r="G213">
        <v>0</v>
      </c>
      <c r="H213">
        <v>0</v>
      </c>
      <c r="I213">
        <v>890.25</v>
      </c>
      <c r="J213">
        <v>3940235</v>
      </c>
      <c r="K213">
        <v>56112</v>
      </c>
    </row>
    <row r="214" spans="1:11" x14ac:dyDescent="0.2">
      <c r="A214" t="s">
        <v>172</v>
      </c>
      <c r="B214">
        <v>2019</v>
      </c>
      <c r="C214">
        <v>1</v>
      </c>
      <c r="D214">
        <v>2.3E-3</v>
      </c>
      <c r="E214">
        <v>551</v>
      </c>
      <c r="F214">
        <v>50193.18</v>
      </c>
      <c r="G214">
        <v>5880.68</v>
      </c>
      <c r="H214">
        <v>0</v>
      </c>
      <c r="I214">
        <v>435.78</v>
      </c>
      <c r="J214">
        <v>3956971</v>
      </c>
      <c r="K214">
        <v>60138</v>
      </c>
    </row>
    <row r="215" spans="1:11" x14ac:dyDescent="0.2">
      <c r="A215" t="s">
        <v>172</v>
      </c>
      <c r="B215">
        <v>2019</v>
      </c>
      <c r="C215">
        <v>0</v>
      </c>
      <c r="D215">
        <f>1-D214</f>
        <v>0.99770000000000003</v>
      </c>
      <c r="E215">
        <v>239014</v>
      </c>
      <c r="F215">
        <v>36820</v>
      </c>
      <c r="G215">
        <v>0</v>
      </c>
      <c r="H215">
        <v>0</v>
      </c>
      <c r="I215">
        <v>920.5</v>
      </c>
      <c r="J215">
        <v>3956971</v>
      </c>
      <c r="K215">
        <v>60138</v>
      </c>
    </row>
    <row r="216" spans="1:11" x14ac:dyDescent="0.2">
      <c r="A216" t="s">
        <v>172</v>
      </c>
      <c r="B216">
        <v>2020</v>
      </c>
      <c r="C216">
        <v>1</v>
      </c>
      <c r="D216">
        <v>1.4E-3</v>
      </c>
      <c r="E216">
        <v>591</v>
      </c>
      <c r="F216">
        <v>52667.5</v>
      </c>
      <c r="G216">
        <v>4955.3599999999997</v>
      </c>
      <c r="H216">
        <v>0</v>
      </c>
      <c r="I216">
        <v>353.41</v>
      </c>
      <c r="J216">
        <v>3959353</v>
      </c>
      <c r="K216">
        <v>52341</v>
      </c>
    </row>
    <row r="217" spans="1:11" x14ac:dyDescent="0.2">
      <c r="A217" t="s">
        <v>172</v>
      </c>
      <c r="B217">
        <v>2020</v>
      </c>
      <c r="C217">
        <v>0</v>
      </c>
      <c r="D217">
        <f>1-D216</f>
        <v>0.99860000000000004</v>
      </c>
      <c r="E217">
        <v>421552</v>
      </c>
      <c r="F217">
        <v>38960</v>
      </c>
      <c r="G217">
        <v>0</v>
      </c>
      <c r="H217">
        <v>0</v>
      </c>
      <c r="I217">
        <v>974</v>
      </c>
      <c r="J217">
        <v>3959353</v>
      </c>
      <c r="K217">
        <v>52341</v>
      </c>
    </row>
    <row r="218" spans="1:11" x14ac:dyDescent="0.2">
      <c r="A218" t="s">
        <v>173</v>
      </c>
      <c r="B218">
        <v>2018</v>
      </c>
      <c r="C218">
        <v>1</v>
      </c>
      <c r="D218">
        <v>2.0500000000000001E-2</v>
      </c>
      <c r="E218">
        <v>3600</v>
      </c>
      <c r="F218">
        <v>49794.29</v>
      </c>
      <c r="G218">
        <v>7500</v>
      </c>
      <c r="H218">
        <v>1785.7143000000001</v>
      </c>
      <c r="I218">
        <v>364.55</v>
      </c>
      <c r="J218">
        <v>4181886</v>
      </c>
      <c r="K218">
        <v>71297</v>
      </c>
    </row>
    <row r="219" spans="1:11" x14ac:dyDescent="0.2">
      <c r="A219" t="s">
        <v>173</v>
      </c>
      <c r="B219">
        <v>2018</v>
      </c>
      <c r="C219">
        <v>0</v>
      </c>
      <c r="D219">
        <f>1-D218</f>
        <v>0.97950000000000004</v>
      </c>
      <c r="E219">
        <v>172009</v>
      </c>
      <c r="F219">
        <v>35610</v>
      </c>
      <c r="G219">
        <v>0</v>
      </c>
      <c r="H219">
        <v>0</v>
      </c>
      <c r="I219">
        <v>890.25</v>
      </c>
      <c r="J219">
        <v>4181886</v>
      </c>
      <c r="K219">
        <v>71297</v>
      </c>
    </row>
    <row r="220" spans="1:11" x14ac:dyDescent="0.2">
      <c r="A220" t="s">
        <v>173</v>
      </c>
      <c r="B220">
        <v>2019</v>
      </c>
      <c r="C220">
        <v>1</v>
      </c>
      <c r="D220">
        <v>3.32E-2</v>
      </c>
      <c r="E220">
        <v>5366</v>
      </c>
      <c r="F220">
        <v>50193.18</v>
      </c>
      <c r="G220">
        <v>5880.68</v>
      </c>
      <c r="H220">
        <v>3409.0909000000001</v>
      </c>
      <c r="I220">
        <v>435.78</v>
      </c>
      <c r="J220">
        <v>4217737</v>
      </c>
      <c r="K220">
        <v>75342</v>
      </c>
    </row>
    <row r="221" spans="1:11" x14ac:dyDescent="0.2">
      <c r="A221" t="s">
        <v>173</v>
      </c>
      <c r="B221">
        <v>2019</v>
      </c>
      <c r="C221">
        <v>0</v>
      </c>
      <c r="D221">
        <f>1-D220</f>
        <v>0.96679999999999999</v>
      </c>
      <c r="E221">
        <v>156260</v>
      </c>
      <c r="F221">
        <v>36820</v>
      </c>
      <c r="G221">
        <v>0</v>
      </c>
      <c r="H221">
        <v>0</v>
      </c>
      <c r="I221">
        <v>920.5</v>
      </c>
      <c r="J221">
        <v>4217737</v>
      </c>
      <c r="K221">
        <v>75342</v>
      </c>
    </row>
    <row r="222" spans="1:11" x14ac:dyDescent="0.2">
      <c r="A222" t="s">
        <v>173</v>
      </c>
      <c r="B222">
        <v>2020</v>
      </c>
      <c r="C222">
        <v>1</v>
      </c>
      <c r="D222">
        <v>3.9600000000000003E-2</v>
      </c>
      <c r="E222">
        <v>4880</v>
      </c>
      <c r="F222">
        <v>52667.5</v>
      </c>
      <c r="G222">
        <v>4955.3599999999997</v>
      </c>
      <c r="H222">
        <v>3392.8571000000002</v>
      </c>
      <c r="I222">
        <v>353.41</v>
      </c>
      <c r="J222">
        <v>4237256</v>
      </c>
      <c r="K222">
        <v>76554</v>
      </c>
    </row>
    <row r="223" spans="1:11" x14ac:dyDescent="0.2">
      <c r="A223" t="s">
        <v>173</v>
      </c>
      <c r="B223">
        <v>2020</v>
      </c>
      <c r="C223">
        <v>0</v>
      </c>
      <c r="D223">
        <f>1-D222</f>
        <v>0.96040000000000003</v>
      </c>
      <c r="E223">
        <v>118352</v>
      </c>
      <c r="F223">
        <v>38960</v>
      </c>
      <c r="G223">
        <v>0</v>
      </c>
      <c r="H223">
        <v>0</v>
      </c>
      <c r="I223">
        <v>974</v>
      </c>
      <c r="J223">
        <v>4237256</v>
      </c>
      <c r="K223">
        <v>76554</v>
      </c>
    </row>
    <row r="224" spans="1:11" x14ac:dyDescent="0.2">
      <c r="A224" t="s">
        <v>174</v>
      </c>
      <c r="B224">
        <v>2018</v>
      </c>
      <c r="C224">
        <v>1</v>
      </c>
      <c r="D224">
        <v>5.7000000000000002E-3</v>
      </c>
      <c r="E224">
        <v>3801</v>
      </c>
      <c r="F224">
        <v>49794.29</v>
      </c>
      <c r="G224">
        <v>7500</v>
      </c>
      <c r="H224">
        <v>0</v>
      </c>
      <c r="I224">
        <v>364.55</v>
      </c>
      <c r="J224">
        <v>12800922</v>
      </c>
      <c r="K224">
        <v>66513</v>
      </c>
    </row>
    <row r="225" spans="1:11" x14ac:dyDescent="0.2">
      <c r="A225" t="s">
        <v>174</v>
      </c>
      <c r="B225">
        <v>2018</v>
      </c>
      <c r="C225">
        <v>0</v>
      </c>
      <c r="D225">
        <f>1-D224</f>
        <v>0.99429999999999996</v>
      </c>
      <c r="E225">
        <v>663041</v>
      </c>
      <c r="F225">
        <v>35610</v>
      </c>
      <c r="G225">
        <v>0</v>
      </c>
      <c r="H225">
        <v>0</v>
      </c>
      <c r="I225">
        <v>890.25</v>
      </c>
      <c r="J225">
        <v>12800922</v>
      </c>
      <c r="K225">
        <v>66513</v>
      </c>
    </row>
    <row r="226" spans="1:11" x14ac:dyDescent="0.2">
      <c r="A226" t="s">
        <v>174</v>
      </c>
      <c r="B226">
        <v>2019</v>
      </c>
      <c r="C226">
        <v>1</v>
      </c>
      <c r="D226">
        <v>6.7999999999999996E-3</v>
      </c>
      <c r="E226">
        <v>4339</v>
      </c>
      <c r="F226">
        <v>50193.18</v>
      </c>
      <c r="G226">
        <v>5880.68</v>
      </c>
      <c r="H226" s="5">
        <v>477.27269999999999</v>
      </c>
      <c r="I226">
        <v>435.78</v>
      </c>
      <c r="J226">
        <v>12801989</v>
      </c>
      <c r="K226">
        <v>71463</v>
      </c>
    </row>
    <row r="227" spans="1:11" x14ac:dyDescent="0.2">
      <c r="A227" t="s">
        <v>174</v>
      </c>
      <c r="B227">
        <v>2019</v>
      </c>
      <c r="C227">
        <v>0</v>
      </c>
      <c r="D227">
        <f>1-D226</f>
        <v>0.99319999999999997</v>
      </c>
      <c r="E227">
        <v>633749</v>
      </c>
      <c r="F227">
        <v>36820</v>
      </c>
      <c r="G227">
        <v>0</v>
      </c>
      <c r="H227">
        <v>0</v>
      </c>
      <c r="I227">
        <v>920.5</v>
      </c>
      <c r="J227">
        <v>12801989</v>
      </c>
      <c r="K227">
        <v>71463</v>
      </c>
    </row>
    <row r="228" spans="1:11" x14ac:dyDescent="0.2">
      <c r="A228" t="s">
        <v>174</v>
      </c>
      <c r="B228">
        <v>2020</v>
      </c>
      <c r="C228">
        <v>1</v>
      </c>
      <c r="D228">
        <v>1.12E-2</v>
      </c>
      <c r="E228">
        <v>5648</v>
      </c>
      <c r="F228">
        <v>52667.5</v>
      </c>
      <c r="G228">
        <v>4955.3599999999997</v>
      </c>
      <c r="H228">
        <v>482.14280000000002</v>
      </c>
      <c r="I228">
        <v>353.41</v>
      </c>
      <c r="J228">
        <v>13002700</v>
      </c>
      <c r="K228">
        <v>70117</v>
      </c>
    </row>
    <row r="229" spans="1:11" x14ac:dyDescent="0.2">
      <c r="A229" t="s">
        <v>174</v>
      </c>
      <c r="B229">
        <v>2020</v>
      </c>
      <c r="C229">
        <v>0</v>
      </c>
      <c r="D229">
        <f>1-D228</f>
        <v>0.98880000000000001</v>
      </c>
      <c r="E229">
        <v>498637</v>
      </c>
      <c r="F229">
        <v>38960</v>
      </c>
      <c r="G229">
        <v>0</v>
      </c>
      <c r="H229">
        <v>0</v>
      </c>
      <c r="I229">
        <v>974</v>
      </c>
      <c r="J229">
        <v>13002700</v>
      </c>
      <c r="K229">
        <v>70117</v>
      </c>
    </row>
    <row r="230" spans="1:11" x14ac:dyDescent="0.2">
      <c r="A230" t="s">
        <v>175</v>
      </c>
      <c r="B230">
        <v>2018</v>
      </c>
      <c r="C230">
        <v>1</v>
      </c>
      <c r="D230">
        <v>5.5999999999999999E-3</v>
      </c>
      <c r="E230">
        <v>276</v>
      </c>
      <c r="F230">
        <v>49794.29</v>
      </c>
      <c r="G230">
        <v>7500</v>
      </c>
      <c r="H230">
        <v>0</v>
      </c>
      <c r="I230">
        <v>364.55</v>
      </c>
      <c r="J230">
        <v>1058287</v>
      </c>
      <c r="K230">
        <v>64186</v>
      </c>
    </row>
    <row r="231" spans="1:11" x14ac:dyDescent="0.2">
      <c r="A231" t="s">
        <v>175</v>
      </c>
      <c r="B231">
        <v>2018</v>
      </c>
      <c r="C231">
        <v>0</v>
      </c>
      <c r="D231">
        <f>1-D230</f>
        <v>0.99439999999999995</v>
      </c>
      <c r="E231">
        <v>49009</v>
      </c>
      <c r="F231">
        <v>35610</v>
      </c>
      <c r="G231">
        <v>0</v>
      </c>
      <c r="H231">
        <v>0</v>
      </c>
      <c r="I231">
        <v>890.25</v>
      </c>
      <c r="J231">
        <v>1058287</v>
      </c>
      <c r="K231">
        <v>64186</v>
      </c>
    </row>
    <row r="232" spans="1:11" x14ac:dyDescent="0.2">
      <c r="A232" t="s">
        <v>175</v>
      </c>
      <c r="B232">
        <v>2019</v>
      </c>
      <c r="C232">
        <v>1</v>
      </c>
      <c r="D232">
        <v>7.6E-3</v>
      </c>
      <c r="E232">
        <v>405</v>
      </c>
      <c r="F232">
        <v>50193.18</v>
      </c>
      <c r="G232">
        <v>5880.68</v>
      </c>
      <c r="H232">
        <v>0</v>
      </c>
      <c r="I232">
        <v>435.78</v>
      </c>
      <c r="J232">
        <v>1059361</v>
      </c>
      <c r="K232">
        <v>71027</v>
      </c>
    </row>
    <row r="233" spans="1:11" x14ac:dyDescent="0.2">
      <c r="A233" t="s">
        <v>175</v>
      </c>
      <c r="B233">
        <v>2019</v>
      </c>
      <c r="C233">
        <v>0</v>
      </c>
      <c r="D233">
        <f>1-D232</f>
        <v>0.99239999999999995</v>
      </c>
      <c r="E233">
        <v>52884</v>
      </c>
      <c r="F233">
        <v>36820</v>
      </c>
      <c r="G233">
        <v>0</v>
      </c>
      <c r="H233">
        <v>0</v>
      </c>
      <c r="I233">
        <v>920.5</v>
      </c>
      <c r="J233">
        <v>1059361</v>
      </c>
      <c r="K233">
        <v>71027</v>
      </c>
    </row>
    <row r="234" spans="1:11" x14ac:dyDescent="0.2">
      <c r="A234" t="s">
        <v>175</v>
      </c>
      <c r="B234">
        <v>2020</v>
      </c>
      <c r="C234">
        <v>1</v>
      </c>
      <c r="D234">
        <v>1.18E-2</v>
      </c>
      <c r="E234">
        <v>469</v>
      </c>
      <c r="F234">
        <v>52667.5</v>
      </c>
      <c r="G234">
        <v>4955.3599999999997</v>
      </c>
      <c r="H234">
        <v>0</v>
      </c>
      <c r="I234">
        <v>353.41</v>
      </c>
      <c r="J234">
        <v>1097379</v>
      </c>
      <c r="K234">
        <v>80012</v>
      </c>
    </row>
    <row r="235" spans="1:11" x14ac:dyDescent="0.2">
      <c r="A235" t="s">
        <v>175</v>
      </c>
      <c r="B235">
        <v>2020</v>
      </c>
      <c r="C235">
        <v>0</v>
      </c>
      <c r="D235">
        <f>1-D234</f>
        <v>0.98819999999999997</v>
      </c>
      <c r="E235">
        <v>39276</v>
      </c>
      <c r="F235">
        <v>38960</v>
      </c>
      <c r="G235">
        <v>0</v>
      </c>
      <c r="H235">
        <v>0</v>
      </c>
      <c r="I235">
        <v>974</v>
      </c>
      <c r="J235">
        <v>1097379</v>
      </c>
      <c r="K235">
        <v>80012</v>
      </c>
    </row>
    <row r="236" spans="1:11" x14ac:dyDescent="0.2">
      <c r="A236" t="s">
        <v>176</v>
      </c>
      <c r="B236">
        <v>2018</v>
      </c>
      <c r="C236">
        <v>1</v>
      </c>
      <c r="D236">
        <v>3.2000000000000002E-3</v>
      </c>
      <c r="E236">
        <v>689</v>
      </c>
      <c r="F236">
        <v>49794.29</v>
      </c>
      <c r="G236">
        <v>7500</v>
      </c>
      <c r="H236">
        <v>0</v>
      </c>
      <c r="I236">
        <v>364.55</v>
      </c>
      <c r="J236">
        <v>5084156</v>
      </c>
      <c r="K236">
        <v>59215</v>
      </c>
    </row>
    <row r="237" spans="1:11" x14ac:dyDescent="0.2">
      <c r="A237" t="s">
        <v>176</v>
      </c>
      <c r="B237">
        <v>2018</v>
      </c>
      <c r="C237">
        <v>0</v>
      </c>
      <c r="D237">
        <f>1-D236</f>
        <v>0.99680000000000002</v>
      </c>
      <c r="E237">
        <v>214623</v>
      </c>
      <c r="F237">
        <v>35610</v>
      </c>
      <c r="G237">
        <v>0</v>
      </c>
      <c r="H237">
        <v>0</v>
      </c>
      <c r="I237">
        <v>890.25</v>
      </c>
      <c r="J237">
        <v>5084156</v>
      </c>
      <c r="K237">
        <v>59215</v>
      </c>
    </row>
    <row r="238" spans="1:11" x14ac:dyDescent="0.2">
      <c r="A238" t="s">
        <v>176</v>
      </c>
      <c r="B238">
        <v>2019</v>
      </c>
      <c r="C238">
        <v>1</v>
      </c>
      <c r="D238">
        <v>4.5999999999999999E-3</v>
      </c>
      <c r="E238">
        <v>956</v>
      </c>
      <c r="F238">
        <v>50193.18</v>
      </c>
      <c r="G238">
        <v>5880.68</v>
      </c>
      <c r="H238">
        <v>0</v>
      </c>
      <c r="I238">
        <v>435.78</v>
      </c>
      <c r="J238">
        <v>5148714</v>
      </c>
      <c r="K238">
        <v>62803</v>
      </c>
    </row>
    <row r="239" spans="1:11" x14ac:dyDescent="0.2">
      <c r="A239" t="s">
        <v>176</v>
      </c>
      <c r="B239">
        <v>2019</v>
      </c>
      <c r="C239">
        <v>0</v>
      </c>
      <c r="D239">
        <f>1-D238</f>
        <v>0.99539999999999995</v>
      </c>
      <c r="E239">
        <v>206870</v>
      </c>
      <c r="F239">
        <v>36820</v>
      </c>
      <c r="G239">
        <v>0</v>
      </c>
      <c r="H239">
        <v>0</v>
      </c>
      <c r="I239">
        <v>920.5</v>
      </c>
      <c r="J239">
        <v>5148714</v>
      </c>
      <c r="K239">
        <v>62803</v>
      </c>
    </row>
    <row r="240" spans="1:11" x14ac:dyDescent="0.2">
      <c r="A240" t="s">
        <v>176</v>
      </c>
      <c r="B240">
        <v>2020</v>
      </c>
      <c r="C240">
        <v>1</v>
      </c>
      <c r="D240">
        <v>6.4999999999999997E-3</v>
      </c>
      <c r="E240">
        <v>1212</v>
      </c>
      <c r="F240">
        <v>52667.5</v>
      </c>
      <c r="G240">
        <v>4955.3599999999997</v>
      </c>
      <c r="H240">
        <v>0</v>
      </c>
      <c r="I240">
        <v>353.41</v>
      </c>
      <c r="J240">
        <v>5118425</v>
      </c>
      <c r="K240">
        <v>60097</v>
      </c>
    </row>
    <row r="241" spans="1:11" x14ac:dyDescent="0.2">
      <c r="A241" t="s">
        <v>176</v>
      </c>
      <c r="B241">
        <v>2020</v>
      </c>
      <c r="C241">
        <v>0</v>
      </c>
      <c r="D241">
        <f>1-D240</f>
        <v>0.99350000000000005</v>
      </c>
      <c r="E241">
        <v>185249</v>
      </c>
      <c r="F241">
        <v>38960</v>
      </c>
      <c r="G241">
        <v>0</v>
      </c>
      <c r="H241">
        <v>0</v>
      </c>
      <c r="I241">
        <v>974</v>
      </c>
      <c r="J241">
        <v>5118425</v>
      </c>
      <c r="K241">
        <v>60097</v>
      </c>
    </row>
    <row r="242" spans="1:11" x14ac:dyDescent="0.2">
      <c r="A242" t="s">
        <v>177</v>
      </c>
      <c r="B242">
        <v>2018</v>
      </c>
      <c r="C242">
        <v>1</v>
      </c>
      <c r="D242">
        <v>1.8E-3</v>
      </c>
      <c r="E242">
        <v>69</v>
      </c>
      <c r="F242">
        <v>49794.29</v>
      </c>
      <c r="G242">
        <v>7500</v>
      </c>
      <c r="H242">
        <v>0</v>
      </c>
      <c r="I242">
        <v>364.55</v>
      </c>
      <c r="J242">
        <v>878698</v>
      </c>
      <c r="K242">
        <v>61296</v>
      </c>
    </row>
    <row r="243" spans="1:11" x14ac:dyDescent="0.2">
      <c r="A243" t="s">
        <v>177</v>
      </c>
      <c r="B243">
        <v>2018</v>
      </c>
      <c r="C243">
        <v>0</v>
      </c>
      <c r="D243">
        <f>1-D242</f>
        <v>0.99819999999999998</v>
      </c>
      <c r="E243">
        <v>38264</v>
      </c>
      <c r="F243">
        <v>35610</v>
      </c>
      <c r="G243">
        <v>0</v>
      </c>
      <c r="H243">
        <v>0</v>
      </c>
      <c r="I243">
        <v>890.25</v>
      </c>
      <c r="J243">
        <v>878698</v>
      </c>
      <c r="K243">
        <v>61296</v>
      </c>
    </row>
    <row r="244" spans="1:11" x14ac:dyDescent="0.2">
      <c r="A244" t="s">
        <v>177</v>
      </c>
      <c r="B244">
        <v>2019</v>
      </c>
      <c r="C244">
        <v>1</v>
      </c>
      <c r="D244">
        <v>3.0000000000000001E-3</v>
      </c>
      <c r="E244">
        <v>109</v>
      </c>
      <c r="F244">
        <v>50193.18</v>
      </c>
      <c r="G244">
        <v>5880.68</v>
      </c>
      <c r="H244">
        <v>0</v>
      </c>
      <c r="I244">
        <v>435.78</v>
      </c>
      <c r="J244">
        <v>884659</v>
      </c>
      <c r="K244">
        <v>65057</v>
      </c>
    </row>
    <row r="245" spans="1:11" x14ac:dyDescent="0.2">
      <c r="A245" t="s">
        <v>177</v>
      </c>
      <c r="B245">
        <v>2019</v>
      </c>
      <c r="C245">
        <v>0</v>
      </c>
      <c r="D245">
        <f>1-D244</f>
        <v>0.997</v>
      </c>
      <c r="E245">
        <v>36224</v>
      </c>
      <c r="F245">
        <v>36820</v>
      </c>
      <c r="G245">
        <v>0</v>
      </c>
      <c r="H245">
        <v>0</v>
      </c>
      <c r="I245">
        <v>920.5</v>
      </c>
      <c r="J245">
        <v>884659</v>
      </c>
      <c r="K245">
        <v>65057</v>
      </c>
    </row>
    <row r="246" spans="1:11" x14ac:dyDescent="0.2">
      <c r="A246" t="s">
        <v>177</v>
      </c>
      <c r="B246">
        <v>2020</v>
      </c>
      <c r="C246">
        <v>1</v>
      </c>
      <c r="D246">
        <v>2.7000000000000001E-3</v>
      </c>
      <c r="E246">
        <v>86</v>
      </c>
      <c r="F246">
        <v>52667.5</v>
      </c>
      <c r="G246">
        <v>4955.3599999999997</v>
      </c>
      <c r="H246">
        <v>0</v>
      </c>
      <c r="I246">
        <v>353.41</v>
      </c>
      <c r="J246">
        <v>886667</v>
      </c>
      <c r="K246">
        <v>69787</v>
      </c>
    </row>
    <row r="247" spans="1:11" x14ac:dyDescent="0.2">
      <c r="A247" t="s">
        <v>177</v>
      </c>
      <c r="B247">
        <v>2020</v>
      </c>
      <c r="C247">
        <v>0</v>
      </c>
      <c r="D247">
        <f>1-D246</f>
        <v>0.99729999999999996</v>
      </c>
      <c r="E247">
        <v>31765</v>
      </c>
      <c r="F247">
        <v>38960</v>
      </c>
      <c r="G247">
        <v>0</v>
      </c>
      <c r="H247">
        <v>0</v>
      </c>
      <c r="I247">
        <v>974</v>
      </c>
      <c r="J247">
        <v>886667</v>
      </c>
      <c r="K247">
        <v>69787</v>
      </c>
    </row>
    <row r="248" spans="1:11" x14ac:dyDescent="0.2">
      <c r="A248" t="s">
        <v>178</v>
      </c>
      <c r="B248">
        <v>2018</v>
      </c>
      <c r="C248">
        <v>1</v>
      </c>
      <c r="D248">
        <v>5.1000000000000004E-3</v>
      </c>
      <c r="E248">
        <v>1387</v>
      </c>
      <c r="F248">
        <v>49794.29</v>
      </c>
      <c r="G248">
        <v>7500</v>
      </c>
      <c r="H248">
        <v>0</v>
      </c>
      <c r="I248">
        <v>364.55</v>
      </c>
      <c r="J248">
        <v>6771631</v>
      </c>
      <c r="K248">
        <v>57788</v>
      </c>
    </row>
    <row r="249" spans="1:11" x14ac:dyDescent="0.2">
      <c r="A249" t="s">
        <v>178</v>
      </c>
      <c r="B249">
        <v>2018</v>
      </c>
      <c r="C249">
        <v>0</v>
      </c>
      <c r="D249">
        <f>1-D248</f>
        <v>0.99490000000000001</v>
      </c>
      <c r="E249">
        <v>270573</v>
      </c>
      <c r="F249">
        <v>35610</v>
      </c>
      <c r="G249">
        <v>0</v>
      </c>
      <c r="H249">
        <v>0</v>
      </c>
      <c r="I249">
        <v>890.25</v>
      </c>
      <c r="J249">
        <v>6771631</v>
      </c>
      <c r="K249">
        <v>57788</v>
      </c>
    </row>
    <row r="250" spans="1:11" x14ac:dyDescent="0.2">
      <c r="A250" t="s">
        <v>178</v>
      </c>
      <c r="B250">
        <v>2019</v>
      </c>
      <c r="C250">
        <v>1</v>
      </c>
      <c r="D250">
        <v>7.0000000000000001E-3</v>
      </c>
      <c r="E250">
        <v>1773</v>
      </c>
      <c r="F250">
        <v>50193.18</v>
      </c>
      <c r="G250">
        <v>5880.68</v>
      </c>
      <c r="H250">
        <v>0</v>
      </c>
      <c r="I250">
        <v>435.78</v>
      </c>
      <c r="J250">
        <v>6829174</v>
      </c>
      <c r="K250">
        <v>57334</v>
      </c>
    </row>
    <row r="251" spans="1:11" x14ac:dyDescent="0.2">
      <c r="A251" t="s">
        <v>178</v>
      </c>
      <c r="B251">
        <v>2019</v>
      </c>
      <c r="C251">
        <v>0</v>
      </c>
      <c r="D251">
        <f>1-D250</f>
        <v>0.99299999999999999</v>
      </c>
      <c r="E251">
        <v>251512</v>
      </c>
      <c r="F251">
        <v>36820</v>
      </c>
      <c r="G251">
        <v>0</v>
      </c>
      <c r="H251">
        <v>0</v>
      </c>
      <c r="I251">
        <v>920.5</v>
      </c>
      <c r="J251">
        <v>6829174</v>
      </c>
      <c r="K251">
        <v>57334</v>
      </c>
    </row>
    <row r="252" spans="1:11" x14ac:dyDescent="0.2">
      <c r="A252" t="s">
        <v>178</v>
      </c>
      <c r="B252">
        <v>2020</v>
      </c>
      <c r="C252">
        <v>1</v>
      </c>
      <c r="D252">
        <v>8.9999999999999993E-3</v>
      </c>
      <c r="E252">
        <v>2084</v>
      </c>
      <c r="F252">
        <v>52667.5</v>
      </c>
      <c r="G252">
        <v>4955.3599999999997</v>
      </c>
      <c r="H252">
        <v>0</v>
      </c>
      <c r="I252">
        <v>353.41</v>
      </c>
      <c r="J252">
        <v>6910840</v>
      </c>
      <c r="K252">
        <v>54665</v>
      </c>
    </row>
    <row r="253" spans="1:11" x14ac:dyDescent="0.2">
      <c r="A253" t="s">
        <v>178</v>
      </c>
      <c r="B253">
        <v>2020</v>
      </c>
      <c r="C253">
        <v>0</v>
      </c>
      <c r="D253">
        <f>1-D252</f>
        <v>0.99099999999999999</v>
      </c>
      <c r="E253">
        <v>229471</v>
      </c>
      <c r="F253">
        <v>38960</v>
      </c>
      <c r="G253">
        <v>0</v>
      </c>
      <c r="H253">
        <v>0</v>
      </c>
      <c r="I253">
        <v>974</v>
      </c>
      <c r="J253">
        <v>6910840</v>
      </c>
      <c r="K253">
        <v>54665</v>
      </c>
    </row>
    <row r="254" spans="1:11" x14ac:dyDescent="0.2">
      <c r="A254" t="s">
        <v>179</v>
      </c>
      <c r="B254">
        <v>2018</v>
      </c>
      <c r="C254">
        <v>1</v>
      </c>
      <c r="D254">
        <v>5.4000000000000003E-3</v>
      </c>
      <c r="E254">
        <v>8232</v>
      </c>
      <c r="F254">
        <v>49794.29</v>
      </c>
      <c r="G254">
        <v>7500</v>
      </c>
      <c r="H254">
        <v>0</v>
      </c>
      <c r="I254">
        <v>364.55</v>
      </c>
      <c r="J254">
        <v>28628666</v>
      </c>
      <c r="K254">
        <v>61628</v>
      </c>
    </row>
    <row r="255" spans="1:11" x14ac:dyDescent="0.2">
      <c r="A255" t="s">
        <v>179</v>
      </c>
      <c r="B255">
        <v>2018</v>
      </c>
      <c r="C255">
        <v>0</v>
      </c>
      <c r="D255">
        <f>1-D254</f>
        <v>0.99460000000000004</v>
      </c>
      <c r="E255">
        <v>1516212</v>
      </c>
      <c r="F255">
        <v>35610</v>
      </c>
      <c r="G255">
        <v>0</v>
      </c>
      <c r="H255">
        <v>0</v>
      </c>
      <c r="I255">
        <v>890.25</v>
      </c>
      <c r="J255">
        <v>28628666</v>
      </c>
      <c r="K255">
        <v>61628</v>
      </c>
    </row>
    <row r="256" spans="1:11" x14ac:dyDescent="0.2">
      <c r="A256" t="s">
        <v>179</v>
      </c>
      <c r="B256">
        <v>2019</v>
      </c>
      <c r="C256">
        <v>1</v>
      </c>
      <c r="D256">
        <v>2.8E-3</v>
      </c>
      <c r="E256">
        <v>3460</v>
      </c>
      <c r="F256">
        <v>50193.18</v>
      </c>
      <c r="G256">
        <v>5880.68</v>
      </c>
      <c r="H256">
        <v>2500</v>
      </c>
      <c r="I256">
        <v>435.78</v>
      </c>
      <c r="J256">
        <v>28995881</v>
      </c>
      <c r="K256">
        <v>68286</v>
      </c>
    </row>
    <row r="257" spans="1:11" x14ac:dyDescent="0.2">
      <c r="A257" t="s">
        <v>179</v>
      </c>
      <c r="B257">
        <v>2019</v>
      </c>
      <c r="C257">
        <v>0</v>
      </c>
      <c r="D257">
        <f>1-D256</f>
        <v>0.99719999999999998</v>
      </c>
      <c r="E257">
        <v>1232254</v>
      </c>
      <c r="F257">
        <v>36820</v>
      </c>
      <c r="G257">
        <v>0</v>
      </c>
      <c r="H257">
        <v>0</v>
      </c>
      <c r="I257">
        <v>920.5</v>
      </c>
      <c r="J257">
        <v>28995881</v>
      </c>
      <c r="K257">
        <v>68286</v>
      </c>
    </row>
    <row r="258" spans="1:11" x14ac:dyDescent="0.2">
      <c r="A258" t="s">
        <v>179</v>
      </c>
      <c r="B258">
        <v>2020</v>
      </c>
      <c r="C258">
        <v>1</v>
      </c>
      <c r="D258">
        <v>1.0200000000000001E-2</v>
      </c>
      <c r="E258">
        <v>12335</v>
      </c>
      <c r="F258">
        <v>52667.5</v>
      </c>
      <c r="G258">
        <v>4955.3599999999997</v>
      </c>
      <c r="H258">
        <v>2500</v>
      </c>
      <c r="I258">
        <v>353.41</v>
      </c>
      <c r="J258">
        <v>29145505</v>
      </c>
      <c r="K258">
        <v>68093</v>
      </c>
    </row>
    <row r="259" spans="1:11" x14ac:dyDescent="0.2">
      <c r="A259" t="s">
        <v>179</v>
      </c>
      <c r="B259">
        <v>2020</v>
      </c>
      <c r="C259">
        <v>0</v>
      </c>
      <c r="D259">
        <f>1-D258</f>
        <v>0.98980000000000001</v>
      </c>
      <c r="E259">
        <v>1196978</v>
      </c>
      <c r="F259">
        <v>38960</v>
      </c>
      <c r="G259">
        <v>0</v>
      </c>
      <c r="H259">
        <v>0</v>
      </c>
      <c r="I259">
        <v>974</v>
      </c>
      <c r="J259">
        <v>29145505</v>
      </c>
      <c r="K259">
        <v>68093</v>
      </c>
    </row>
    <row r="260" spans="1:11" x14ac:dyDescent="0.2">
      <c r="A260" t="s">
        <v>180</v>
      </c>
      <c r="B260">
        <v>2018</v>
      </c>
      <c r="C260">
        <v>1</v>
      </c>
      <c r="D260">
        <v>1.14E-2</v>
      </c>
      <c r="E260">
        <v>1627</v>
      </c>
      <c r="F260">
        <v>49794.29</v>
      </c>
      <c r="G260">
        <v>7500</v>
      </c>
      <c r="H260">
        <v>0</v>
      </c>
      <c r="I260">
        <v>364.55</v>
      </c>
      <c r="J260">
        <v>3153550</v>
      </c>
      <c r="K260">
        <v>79443</v>
      </c>
    </row>
    <row r="261" spans="1:11" x14ac:dyDescent="0.2">
      <c r="A261" t="s">
        <v>180</v>
      </c>
      <c r="B261">
        <v>2018</v>
      </c>
      <c r="C261">
        <v>0</v>
      </c>
      <c r="D261">
        <f>1-D260</f>
        <v>0.98860000000000003</v>
      </c>
      <c r="E261">
        <v>141092</v>
      </c>
      <c r="F261">
        <v>35610</v>
      </c>
      <c r="G261">
        <v>0</v>
      </c>
      <c r="H261">
        <v>0</v>
      </c>
      <c r="I261">
        <v>890.25</v>
      </c>
      <c r="J261">
        <v>3153550</v>
      </c>
      <c r="K261">
        <v>79443</v>
      </c>
    </row>
    <row r="262" spans="1:11" x14ac:dyDescent="0.2">
      <c r="A262" t="s">
        <v>180</v>
      </c>
      <c r="B262">
        <v>2019</v>
      </c>
      <c r="C262">
        <v>1</v>
      </c>
      <c r="D262">
        <v>1.4200000000000001E-2</v>
      </c>
      <c r="E262">
        <v>2327</v>
      </c>
      <c r="F262">
        <v>50193.18</v>
      </c>
      <c r="G262">
        <v>5880.68</v>
      </c>
      <c r="H262">
        <v>0</v>
      </c>
      <c r="I262">
        <v>435.78</v>
      </c>
      <c r="J262">
        <v>3205958</v>
      </c>
      <c r="K262">
        <v>85578</v>
      </c>
    </row>
    <row r="263" spans="1:11" x14ac:dyDescent="0.2">
      <c r="A263" t="s">
        <v>180</v>
      </c>
      <c r="B263">
        <v>2019</v>
      </c>
      <c r="C263">
        <v>0</v>
      </c>
      <c r="D263">
        <f>1-D262</f>
        <v>0.98580000000000001</v>
      </c>
      <c r="E263">
        <v>161546</v>
      </c>
      <c r="F263">
        <v>36820</v>
      </c>
      <c r="G263">
        <v>0</v>
      </c>
      <c r="H263">
        <v>0</v>
      </c>
      <c r="I263">
        <v>920.5</v>
      </c>
      <c r="J263">
        <v>3205958</v>
      </c>
      <c r="K263">
        <v>85578</v>
      </c>
    </row>
    <row r="264" spans="1:11" x14ac:dyDescent="0.2">
      <c r="A264" t="s">
        <v>180</v>
      </c>
      <c r="B264">
        <v>2020</v>
      </c>
      <c r="C264">
        <v>1</v>
      </c>
      <c r="D264">
        <v>2.2499999999999999E-2</v>
      </c>
      <c r="E264">
        <v>2306</v>
      </c>
      <c r="F264">
        <v>52667.5</v>
      </c>
      <c r="G264">
        <v>4955.3599999999997</v>
      </c>
      <c r="H264">
        <v>0</v>
      </c>
      <c r="I264">
        <v>353.41</v>
      </c>
      <c r="J264">
        <v>3271616</v>
      </c>
      <c r="K264">
        <v>83670</v>
      </c>
    </row>
    <row r="265" spans="1:11" x14ac:dyDescent="0.2">
      <c r="A265" t="s">
        <v>180</v>
      </c>
      <c r="B265">
        <v>2020</v>
      </c>
      <c r="C265">
        <v>0</v>
      </c>
      <c r="D265">
        <f>1-D264</f>
        <v>0.97750000000000004</v>
      </c>
      <c r="E265">
        <v>100182</v>
      </c>
      <c r="F265">
        <v>38960</v>
      </c>
      <c r="G265">
        <v>0</v>
      </c>
      <c r="H265">
        <v>0</v>
      </c>
      <c r="I265">
        <v>974</v>
      </c>
      <c r="J265">
        <v>3271616</v>
      </c>
      <c r="K265">
        <v>83670</v>
      </c>
    </row>
    <row r="266" spans="1:11" x14ac:dyDescent="0.2">
      <c r="A266" t="s">
        <v>181</v>
      </c>
      <c r="B266">
        <v>2018</v>
      </c>
      <c r="C266">
        <v>1</v>
      </c>
      <c r="D266">
        <v>8.3000000000000001E-3</v>
      </c>
      <c r="E266">
        <v>355</v>
      </c>
      <c r="F266">
        <v>49794.29</v>
      </c>
      <c r="G266">
        <v>7500</v>
      </c>
      <c r="H266">
        <v>0</v>
      </c>
      <c r="I266">
        <v>364.55</v>
      </c>
      <c r="J266">
        <v>624358</v>
      </c>
      <c r="K266">
        <v>72226</v>
      </c>
    </row>
    <row r="267" spans="1:11" x14ac:dyDescent="0.2">
      <c r="A267" t="s">
        <v>181</v>
      </c>
      <c r="B267">
        <v>2018</v>
      </c>
      <c r="C267">
        <v>0</v>
      </c>
      <c r="D267">
        <f>1-D266</f>
        <v>0.99170000000000003</v>
      </c>
      <c r="E267">
        <v>42416</v>
      </c>
      <c r="F267">
        <v>35610</v>
      </c>
      <c r="G267">
        <v>0</v>
      </c>
      <c r="H267">
        <v>0</v>
      </c>
      <c r="I267">
        <v>890.25</v>
      </c>
      <c r="J267">
        <v>624358</v>
      </c>
      <c r="K267">
        <v>72226</v>
      </c>
    </row>
    <row r="268" spans="1:11" x14ac:dyDescent="0.2">
      <c r="A268" t="s">
        <v>181</v>
      </c>
      <c r="B268">
        <v>2019</v>
      </c>
      <c r="C268">
        <v>1</v>
      </c>
      <c r="D268">
        <v>1.54E-2</v>
      </c>
      <c r="E268">
        <v>662</v>
      </c>
      <c r="F268">
        <v>50193.18</v>
      </c>
      <c r="G268">
        <v>5880.68</v>
      </c>
      <c r="H268">
        <v>0</v>
      </c>
      <c r="I268">
        <v>435.78</v>
      </c>
      <c r="J268">
        <v>623989</v>
      </c>
      <c r="K268">
        <v>75233</v>
      </c>
    </row>
    <row r="269" spans="1:11" x14ac:dyDescent="0.2">
      <c r="A269" t="s">
        <v>181</v>
      </c>
      <c r="B269">
        <v>2019</v>
      </c>
      <c r="C269">
        <v>0</v>
      </c>
      <c r="D269">
        <f>1-D268</f>
        <v>0.98460000000000003</v>
      </c>
      <c r="E269">
        <v>42325</v>
      </c>
      <c r="F269">
        <v>36820</v>
      </c>
      <c r="G269">
        <v>0</v>
      </c>
      <c r="H269">
        <v>0</v>
      </c>
      <c r="I269">
        <v>920.5</v>
      </c>
      <c r="J269">
        <v>623989</v>
      </c>
      <c r="K269">
        <v>75233</v>
      </c>
    </row>
    <row r="270" spans="1:11" x14ac:dyDescent="0.2">
      <c r="A270" t="s">
        <v>181</v>
      </c>
      <c r="B270">
        <v>2020</v>
      </c>
      <c r="C270">
        <v>1</v>
      </c>
      <c r="D270">
        <v>1.8599999999999998E-2</v>
      </c>
      <c r="E270">
        <v>635</v>
      </c>
      <c r="F270">
        <v>52667.5</v>
      </c>
      <c r="G270">
        <v>4955.3599999999997</v>
      </c>
      <c r="H270">
        <v>1250</v>
      </c>
      <c r="I270">
        <v>353.41</v>
      </c>
      <c r="J270">
        <v>643077</v>
      </c>
      <c r="K270">
        <v>66902</v>
      </c>
    </row>
    <row r="271" spans="1:11" x14ac:dyDescent="0.2">
      <c r="A271" t="s">
        <v>181</v>
      </c>
      <c r="B271">
        <v>2020</v>
      </c>
      <c r="C271">
        <v>0</v>
      </c>
      <c r="D271">
        <f>1-D270</f>
        <v>0.98140000000000005</v>
      </c>
      <c r="E271">
        <v>33504</v>
      </c>
      <c r="F271">
        <v>38960</v>
      </c>
      <c r="G271">
        <v>0</v>
      </c>
      <c r="H271">
        <v>0</v>
      </c>
      <c r="I271">
        <v>974</v>
      </c>
      <c r="J271">
        <v>643077</v>
      </c>
      <c r="K271">
        <v>66902</v>
      </c>
    </row>
    <row r="272" spans="1:11" x14ac:dyDescent="0.2">
      <c r="A272" t="s">
        <v>182</v>
      </c>
      <c r="B272">
        <v>2018</v>
      </c>
      <c r="C272">
        <v>1</v>
      </c>
      <c r="D272">
        <v>1.18E-2</v>
      </c>
      <c r="E272">
        <v>4502</v>
      </c>
      <c r="F272">
        <v>49794.29</v>
      </c>
      <c r="G272">
        <v>7500</v>
      </c>
      <c r="H272">
        <v>0</v>
      </c>
      <c r="I272">
        <v>364.55</v>
      </c>
      <c r="J272">
        <v>8501286</v>
      </c>
      <c r="K272">
        <v>79529</v>
      </c>
    </row>
    <row r="273" spans="1:11" x14ac:dyDescent="0.2">
      <c r="A273" t="s">
        <v>182</v>
      </c>
      <c r="B273">
        <v>2018</v>
      </c>
      <c r="C273">
        <v>0</v>
      </c>
      <c r="D273">
        <f>1-D272</f>
        <v>0.98819999999999997</v>
      </c>
      <c r="E273">
        <v>377023</v>
      </c>
      <c r="F273">
        <v>35610</v>
      </c>
      <c r="G273">
        <v>0</v>
      </c>
      <c r="H273">
        <v>0</v>
      </c>
      <c r="I273">
        <v>890.25</v>
      </c>
      <c r="J273">
        <v>8501286</v>
      </c>
      <c r="K273">
        <v>79529</v>
      </c>
    </row>
    <row r="274" spans="1:11" x14ac:dyDescent="0.2">
      <c r="A274" t="s">
        <v>182</v>
      </c>
      <c r="B274">
        <v>2019</v>
      </c>
      <c r="C274">
        <v>1</v>
      </c>
      <c r="D274">
        <v>1.5299999999999999E-2</v>
      </c>
      <c r="E274">
        <v>5677</v>
      </c>
      <c r="F274">
        <v>50193.18</v>
      </c>
      <c r="G274">
        <v>5880.68</v>
      </c>
      <c r="H274">
        <v>0</v>
      </c>
      <c r="I274">
        <v>435.78</v>
      </c>
      <c r="J274">
        <v>8535519</v>
      </c>
      <c r="K274">
        <v>82328</v>
      </c>
    </row>
    <row r="275" spans="1:11" x14ac:dyDescent="0.2">
      <c r="A275" t="s">
        <v>182</v>
      </c>
      <c r="B275">
        <v>2019</v>
      </c>
      <c r="C275">
        <v>0</v>
      </c>
      <c r="D275">
        <f>1-D274</f>
        <v>0.98470000000000002</v>
      </c>
      <c r="E275">
        <v>365368</v>
      </c>
      <c r="F275">
        <v>36820</v>
      </c>
      <c r="G275">
        <v>0</v>
      </c>
      <c r="H275">
        <v>0</v>
      </c>
      <c r="I275">
        <v>920.5</v>
      </c>
      <c r="J275">
        <v>8535519</v>
      </c>
      <c r="K275">
        <v>82328</v>
      </c>
    </row>
    <row r="276" spans="1:11" x14ac:dyDescent="0.2">
      <c r="A276" t="s">
        <v>182</v>
      </c>
      <c r="B276">
        <v>2020</v>
      </c>
      <c r="C276">
        <v>1</v>
      </c>
      <c r="D276">
        <v>1.66E-2</v>
      </c>
      <c r="E276">
        <v>4973</v>
      </c>
      <c r="F276">
        <v>52667.5</v>
      </c>
      <c r="G276">
        <v>4955.3599999999997</v>
      </c>
      <c r="H276">
        <v>0</v>
      </c>
      <c r="I276">
        <v>353.41</v>
      </c>
      <c r="J276">
        <v>8631393</v>
      </c>
      <c r="K276">
        <v>81947</v>
      </c>
    </row>
    <row r="277" spans="1:11" x14ac:dyDescent="0.2">
      <c r="A277" t="s">
        <v>182</v>
      </c>
      <c r="B277">
        <v>2020</v>
      </c>
      <c r="C277">
        <v>0</v>
      </c>
      <c r="D277">
        <f>1-D276</f>
        <v>0.98340000000000005</v>
      </c>
      <c r="E277">
        <v>294605</v>
      </c>
      <c r="F277">
        <v>38960</v>
      </c>
      <c r="G277">
        <v>0</v>
      </c>
      <c r="H277">
        <v>0</v>
      </c>
      <c r="I277">
        <v>974</v>
      </c>
      <c r="J277">
        <v>8631393</v>
      </c>
      <c r="K277">
        <v>81947</v>
      </c>
    </row>
    <row r="278" spans="1:11" x14ac:dyDescent="0.2">
      <c r="A278" t="s">
        <v>183</v>
      </c>
      <c r="B278">
        <v>2018</v>
      </c>
      <c r="C278">
        <v>1</v>
      </c>
      <c r="D278">
        <v>3.0599999999999999E-2</v>
      </c>
      <c r="E278">
        <v>9039</v>
      </c>
      <c r="F278">
        <v>49794.29</v>
      </c>
      <c r="G278">
        <v>7500</v>
      </c>
      <c r="H278">
        <v>0</v>
      </c>
      <c r="I278">
        <v>364.55</v>
      </c>
      <c r="J278">
        <v>7523869</v>
      </c>
      <c r="K278">
        <v>82184</v>
      </c>
    </row>
    <row r="279" spans="1:11" x14ac:dyDescent="0.2">
      <c r="A279" t="s">
        <v>183</v>
      </c>
      <c r="B279">
        <v>2018</v>
      </c>
      <c r="C279">
        <v>0</v>
      </c>
      <c r="D279">
        <f>1-D278</f>
        <v>0.96940000000000004</v>
      </c>
      <c r="E279">
        <v>286353</v>
      </c>
      <c r="F279">
        <v>35610</v>
      </c>
      <c r="G279">
        <v>0</v>
      </c>
      <c r="H279">
        <v>0</v>
      </c>
      <c r="I279">
        <v>890.25</v>
      </c>
      <c r="J279">
        <v>7523869</v>
      </c>
      <c r="K279">
        <v>82184</v>
      </c>
    </row>
    <row r="280" spans="1:11" x14ac:dyDescent="0.2">
      <c r="A280" t="s">
        <v>183</v>
      </c>
      <c r="B280">
        <v>2019</v>
      </c>
      <c r="C280">
        <v>1</v>
      </c>
      <c r="D280">
        <v>3.5900000000000001E-2</v>
      </c>
      <c r="E280">
        <v>10256</v>
      </c>
      <c r="F280">
        <v>50193.18</v>
      </c>
      <c r="G280">
        <v>5880.68</v>
      </c>
      <c r="H280">
        <v>0</v>
      </c>
      <c r="I280">
        <v>435.78</v>
      </c>
      <c r="J280">
        <v>7614893</v>
      </c>
      <c r="K280">
        <v>83483</v>
      </c>
    </row>
    <row r="281" spans="1:11" x14ac:dyDescent="0.2">
      <c r="A281" t="s">
        <v>183</v>
      </c>
      <c r="B281">
        <v>2019</v>
      </c>
      <c r="C281">
        <v>0</v>
      </c>
      <c r="D281">
        <f>1-D280</f>
        <v>0.96409999999999996</v>
      </c>
      <c r="E281">
        <v>275426</v>
      </c>
      <c r="F281">
        <v>36820</v>
      </c>
      <c r="G281">
        <v>0</v>
      </c>
      <c r="H281">
        <v>0</v>
      </c>
      <c r="I281">
        <v>920.5</v>
      </c>
      <c r="J281">
        <v>7614893</v>
      </c>
      <c r="K281">
        <v>83483</v>
      </c>
    </row>
    <row r="282" spans="1:11" x14ac:dyDescent="0.2">
      <c r="A282" t="s">
        <v>183</v>
      </c>
      <c r="B282">
        <v>2020</v>
      </c>
      <c r="C282">
        <v>1</v>
      </c>
      <c r="D282">
        <v>4.7199999999999999E-2</v>
      </c>
      <c r="E282">
        <v>10227</v>
      </c>
      <c r="F282">
        <v>52667.5</v>
      </c>
      <c r="G282">
        <v>4955.3599999999997</v>
      </c>
      <c r="H282">
        <v>0</v>
      </c>
      <c r="I282">
        <v>353.41</v>
      </c>
      <c r="J282">
        <v>7705281</v>
      </c>
      <c r="K282">
        <v>81083</v>
      </c>
    </row>
    <row r="283" spans="1:11" x14ac:dyDescent="0.2">
      <c r="A283" t="s">
        <v>183</v>
      </c>
      <c r="B283">
        <v>2020</v>
      </c>
      <c r="C283">
        <v>0</v>
      </c>
      <c r="D283">
        <f>1-D282</f>
        <v>0.95279999999999998</v>
      </c>
      <c r="E283">
        <v>206446</v>
      </c>
      <c r="F283">
        <v>38960</v>
      </c>
      <c r="G283">
        <v>0</v>
      </c>
      <c r="H283">
        <v>0</v>
      </c>
      <c r="I283">
        <v>974</v>
      </c>
      <c r="J283">
        <v>7705281</v>
      </c>
      <c r="K283">
        <v>81083</v>
      </c>
    </row>
    <row r="284" spans="1:11" x14ac:dyDescent="0.2">
      <c r="A284" t="s">
        <v>184</v>
      </c>
      <c r="B284">
        <v>2018</v>
      </c>
      <c r="C284">
        <v>1</v>
      </c>
      <c r="D284">
        <v>1.1999999999999999E-3</v>
      </c>
      <c r="E284">
        <v>95</v>
      </c>
      <c r="F284">
        <v>49794.29</v>
      </c>
      <c r="G284">
        <v>7500</v>
      </c>
      <c r="H284">
        <v>0</v>
      </c>
      <c r="I284">
        <v>364.55</v>
      </c>
      <c r="J284">
        <v>1804291</v>
      </c>
      <c r="K284">
        <v>52132</v>
      </c>
    </row>
    <row r="285" spans="1:11" x14ac:dyDescent="0.2">
      <c r="A285" t="s">
        <v>184</v>
      </c>
      <c r="B285">
        <v>2018</v>
      </c>
      <c r="C285">
        <v>0</v>
      </c>
      <c r="D285">
        <f>1-D284</f>
        <v>0.99880000000000002</v>
      </c>
      <c r="E285">
        <v>79071</v>
      </c>
      <c r="F285">
        <v>35610</v>
      </c>
      <c r="G285">
        <v>0</v>
      </c>
      <c r="H285">
        <v>0</v>
      </c>
      <c r="I285">
        <v>890.25</v>
      </c>
      <c r="J285">
        <v>1804291</v>
      </c>
      <c r="K285">
        <v>52132</v>
      </c>
    </row>
    <row r="286" spans="1:11" x14ac:dyDescent="0.2">
      <c r="A286" t="s">
        <v>184</v>
      </c>
      <c r="B286">
        <v>2019</v>
      </c>
      <c r="C286">
        <v>1</v>
      </c>
      <c r="D286">
        <v>3.5000000000000001E-3</v>
      </c>
      <c r="E286">
        <v>179</v>
      </c>
      <c r="F286">
        <v>50193.18</v>
      </c>
      <c r="G286">
        <v>5880.68</v>
      </c>
      <c r="H286">
        <v>0</v>
      </c>
      <c r="I286">
        <v>435.78</v>
      </c>
      <c r="J286">
        <v>1792147</v>
      </c>
      <c r="K286">
        <v>54376</v>
      </c>
    </row>
    <row r="287" spans="1:11" x14ac:dyDescent="0.2">
      <c r="A287" t="s">
        <v>184</v>
      </c>
      <c r="B287">
        <v>2019</v>
      </c>
      <c r="C287">
        <v>0</v>
      </c>
      <c r="D287">
        <f>1-D286</f>
        <v>0.99650000000000005</v>
      </c>
      <c r="E287">
        <v>50963</v>
      </c>
      <c r="F287">
        <v>36820</v>
      </c>
      <c r="G287">
        <v>0</v>
      </c>
      <c r="H287">
        <v>0</v>
      </c>
      <c r="I287">
        <v>920.5</v>
      </c>
      <c r="J287">
        <v>1792147</v>
      </c>
      <c r="K287">
        <v>54376</v>
      </c>
    </row>
    <row r="288" spans="1:11" x14ac:dyDescent="0.2">
      <c r="A288" t="s">
        <v>184</v>
      </c>
      <c r="B288">
        <v>2020</v>
      </c>
      <c r="C288">
        <v>1</v>
      </c>
      <c r="D288">
        <v>2.8999999999999998E-3</v>
      </c>
      <c r="E288">
        <v>195</v>
      </c>
      <c r="F288">
        <v>52667.5</v>
      </c>
      <c r="G288">
        <v>4955.3599999999997</v>
      </c>
      <c r="H288">
        <v>0</v>
      </c>
      <c r="I288">
        <v>353.41</v>
      </c>
      <c r="J288">
        <v>1793716</v>
      </c>
      <c r="K288">
        <v>51615</v>
      </c>
    </row>
    <row r="289" spans="1:11" x14ac:dyDescent="0.2">
      <c r="A289" t="s">
        <v>184</v>
      </c>
      <c r="B289">
        <v>2020</v>
      </c>
      <c r="C289">
        <v>0</v>
      </c>
      <c r="D289">
        <f>1-D288</f>
        <v>0.99709999999999999</v>
      </c>
      <c r="E289">
        <v>67046</v>
      </c>
      <c r="F289">
        <v>38960</v>
      </c>
      <c r="G289">
        <v>0</v>
      </c>
      <c r="H289">
        <v>0</v>
      </c>
      <c r="I289">
        <v>974</v>
      </c>
      <c r="J289">
        <v>1793716</v>
      </c>
      <c r="K289">
        <v>51615</v>
      </c>
    </row>
    <row r="290" spans="1:11" x14ac:dyDescent="0.2">
      <c r="A290" t="s">
        <v>185</v>
      </c>
      <c r="B290">
        <v>2018</v>
      </c>
      <c r="C290">
        <v>1</v>
      </c>
      <c r="D290">
        <v>4.4000000000000003E-3</v>
      </c>
      <c r="E290">
        <v>1168</v>
      </c>
      <c r="F290">
        <v>49794.29</v>
      </c>
      <c r="G290">
        <v>7500</v>
      </c>
      <c r="H290">
        <v>0</v>
      </c>
      <c r="I290">
        <v>364.55</v>
      </c>
      <c r="J290">
        <v>5807406</v>
      </c>
      <c r="K290">
        <v>64560</v>
      </c>
    </row>
    <row r="291" spans="1:11" x14ac:dyDescent="0.2">
      <c r="A291" t="s">
        <v>185</v>
      </c>
      <c r="B291">
        <v>2018</v>
      </c>
      <c r="C291">
        <v>0</v>
      </c>
      <c r="D291">
        <f>1-D290</f>
        <v>0.99560000000000004</v>
      </c>
      <c r="E291">
        <v>264286</v>
      </c>
      <c r="F291">
        <v>35610</v>
      </c>
      <c r="G291">
        <v>0</v>
      </c>
      <c r="H291">
        <v>0</v>
      </c>
      <c r="I291">
        <v>890.25</v>
      </c>
      <c r="J291">
        <v>5807406</v>
      </c>
      <c r="K291">
        <v>64560</v>
      </c>
    </row>
    <row r="292" spans="1:11" x14ac:dyDescent="0.2">
      <c r="A292" t="s">
        <v>185</v>
      </c>
      <c r="B292">
        <v>2019</v>
      </c>
      <c r="C292">
        <v>1</v>
      </c>
      <c r="D292">
        <v>5.1000000000000004E-3</v>
      </c>
      <c r="E292">
        <v>1381</v>
      </c>
      <c r="F292">
        <v>50193.18</v>
      </c>
      <c r="G292">
        <v>5880.68</v>
      </c>
      <c r="H292">
        <v>0</v>
      </c>
      <c r="I292">
        <v>435.78</v>
      </c>
      <c r="J292">
        <v>5822434</v>
      </c>
      <c r="K292">
        <v>68196</v>
      </c>
    </row>
    <row r="293" spans="1:11" x14ac:dyDescent="0.2">
      <c r="A293" t="s">
        <v>185</v>
      </c>
      <c r="B293">
        <v>2019</v>
      </c>
      <c r="C293">
        <v>0</v>
      </c>
      <c r="D293">
        <f>1-D292</f>
        <v>0.99490000000000001</v>
      </c>
      <c r="E293">
        <v>269403</v>
      </c>
      <c r="F293">
        <v>36820</v>
      </c>
      <c r="G293">
        <v>0</v>
      </c>
      <c r="H293">
        <v>0</v>
      </c>
      <c r="I293">
        <v>920.5</v>
      </c>
      <c r="J293">
        <v>5822434</v>
      </c>
      <c r="K293">
        <v>68196</v>
      </c>
    </row>
    <row r="294" spans="1:11" x14ac:dyDescent="0.2">
      <c r="A294" t="s">
        <v>185</v>
      </c>
      <c r="B294">
        <v>2020</v>
      </c>
      <c r="C294">
        <v>1</v>
      </c>
      <c r="D294">
        <v>7.4000000000000003E-3</v>
      </c>
      <c r="E294">
        <v>1495</v>
      </c>
      <c r="F294">
        <v>52667.5</v>
      </c>
      <c r="G294">
        <v>4955.3599999999997</v>
      </c>
      <c r="H294">
        <v>0</v>
      </c>
      <c r="I294">
        <v>353.41</v>
      </c>
      <c r="J294">
        <v>5893718</v>
      </c>
      <c r="K294">
        <v>67094</v>
      </c>
    </row>
    <row r="295" spans="1:11" x14ac:dyDescent="0.2">
      <c r="A295" t="s">
        <v>185</v>
      </c>
      <c r="B295">
        <v>2020</v>
      </c>
      <c r="C295">
        <v>0</v>
      </c>
      <c r="D295">
        <f>1-D294</f>
        <v>0.99260000000000004</v>
      </c>
      <c r="E295">
        <v>200532</v>
      </c>
      <c r="F295">
        <v>38960</v>
      </c>
      <c r="G295">
        <v>0</v>
      </c>
      <c r="H295">
        <v>0</v>
      </c>
      <c r="I295">
        <v>974</v>
      </c>
      <c r="J295">
        <v>5893718</v>
      </c>
      <c r="K295">
        <v>67094</v>
      </c>
    </row>
    <row r="296" spans="1:11" x14ac:dyDescent="0.2">
      <c r="A296" t="s">
        <v>186</v>
      </c>
      <c r="B296">
        <v>2018</v>
      </c>
      <c r="C296">
        <v>1</v>
      </c>
      <c r="D296">
        <v>2.3E-3</v>
      </c>
      <c r="E296">
        <v>61</v>
      </c>
      <c r="F296">
        <v>49794.29</v>
      </c>
      <c r="G296">
        <v>7500</v>
      </c>
      <c r="H296">
        <v>0</v>
      </c>
      <c r="I296">
        <v>364.55</v>
      </c>
      <c r="J296">
        <v>577601</v>
      </c>
      <c r="K296">
        <v>64467</v>
      </c>
    </row>
    <row r="297" spans="1:11" x14ac:dyDescent="0.2">
      <c r="A297" t="s">
        <v>186</v>
      </c>
      <c r="B297">
        <v>2018</v>
      </c>
      <c r="C297">
        <v>0</v>
      </c>
      <c r="D297">
        <f>1-D296</f>
        <v>0.99770000000000003</v>
      </c>
      <c r="E297">
        <v>26460</v>
      </c>
      <c r="F297">
        <v>35610</v>
      </c>
      <c r="G297">
        <v>0</v>
      </c>
      <c r="H297">
        <v>0</v>
      </c>
      <c r="I297">
        <v>890.25</v>
      </c>
      <c r="J297">
        <v>577601</v>
      </c>
      <c r="K297">
        <v>64467</v>
      </c>
    </row>
    <row r="298" spans="1:11" x14ac:dyDescent="0.2">
      <c r="A298" t="s">
        <v>186</v>
      </c>
      <c r="B298">
        <v>2019</v>
      </c>
      <c r="C298">
        <v>1</v>
      </c>
      <c r="D298">
        <v>2.8E-3</v>
      </c>
      <c r="E298">
        <v>100</v>
      </c>
      <c r="F298">
        <v>50193.18</v>
      </c>
      <c r="G298">
        <v>5880.68</v>
      </c>
      <c r="H298">
        <v>0</v>
      </c>
      <c r="I298">
        <v>435.78</v>
      </c>
      <c r="J298">
        <v>578759</v>
      </c>
      <c r="K298">
        <v>65947</v>
      </c>
    </row>
    <row r="299" spans="1:11" x14ac:dyDescent="0.2">
      <c r="A299" t="s">
        <v>186</v>
      </c>
      <c r="B299">
        <v>2019</v>
      </c>
      <c r="C299">
        <v>0</v>
      </c>
      <c r="D299">
        <f>1-D298</f>
        <v>0.99719999999999998</v>
      </c>
      <c r="E299">
        <v>35614</v>
      </c>
      <c r="F299">
        <v>36820</v>
      </c>
      <c r="G299">
        <v>0</v>
      </c>
      <c r="H299">
        <v>0</v>
      </c>
      <c r="I299">
        <v>920.5</v>
      </c>
      <c r="J299">
        <v>578759</v>
      </c>
      <c r="K299">
        <v>65947</v>
      </c>
    </row>
    <row r="300" spans="1:11" x14ac:dyDescent="0.2">
      <c r="A300" t="s">
        <v>186</v>
      </c>
      <c r="B300">
        <v>2020</v>
      </c>
      <c r="C300">
        <v>1</v>
      </c>
      <c r="D300">
        <v>5.1999999999999998E-3</v>
      </c>
      <c r="E300">
        <v>95</v>
      </c>
      <c r="F300">
        <v>52667.5</v>
      </c>
      <c r="G300">
        <v>4955.3599999999997</v>
      </c>
      <c r="H300">
        <v>0</v>
      </c>
      <c r="I300">
        <v>353.41</v>
      </c>
      <c r="J300">
        <v>576851</v>
      </c>
      <c r="K300">
        <v>65108</v>
      </c>
    </row>
    <row r="301" spans="1:11" x14ac:dyDescent="0.2">
      <c r="A301" t="s">
        <v>186</v>
      </c>
      <c r="B301">
        <v>2020</v>
      </c>
      <c r="C301">
        <v>0</v>
      </c>
      <c r="D301">
        <f>1-D300</f>
        <v>0.99480000000000002</v>
      </c>
      <c r="E301">
        <v>18174</v>
      </c>
      <c r="F301">
        <v>38960</v>
      </c>
      <c r="G301">
        <v>0</v>
      </c>
      <c r="H301">
        <v>0</v>
      </c>
      <c r="I301">
        <v>974</v>
      </c>
      <c r="J301">
        <v>576851</v>
      </c>
      <c r="K301">
        <v>65108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01A0-60A6-6643-8954-09FA51BEEFBF}">
  <dimension ref="A1:K62"/>
  <sheetViews>
    <sheetView workbookViewId="0">
      <selection activeCell="A57" sqref="A57"/>
    </sheetView>
  </sheetViews>
  <sheetFormatPr baseColWidth="10" defaultRowHeight="16" x14ac:dyDescent="0.2"/>
  <sheetData>
    <row r="1" spans="1:1" x14ac:dyDescent="0.2">
      <c r="A1" t="s">
        <v>239</v>
      </c>
    </row>
    <row r="2" spans="1:1" x14ac:dyDescent="0.2">
      <c r="A2" t="s">
        <v>271</v>
      </c>
    </row>
    <row r="3" spans="1:1" x14ac:dyDescent="0.2">
      <c r="A3" t="s">
        <v>272</v>
      </c>
    </row>
    <row r="5" spans="1:1" x14ac:dyDescent="0.2">
      <c r="A5" s="4" t="s">
        <v>244</v>
      </c>
    </row>
    <row r="6" spans="1:1" x14ac:dyDescent="0.2">
      <c r="A6" t="s">
        <v>245</v>
      </c>
    </row>
    <row r="7" spans="1:1" x14ac:dyDescent="0.2">
      <c r="A7" t="s">
        <v>246</v>
      </c>
    </row>
    <row r="9" spans="1:1" x14ac:dyDescent="0.2">
      <c r="A9" s="4" t="s">
        <v>249</v>
      </c>
    </row>
    <row r="10" spans="1:1" x14ac:dyDescent="0.2">
      <c r="A10" t="s">
        <v>250</v>
      </c>
    </row>
    <row r="12" spans="1:1" x14ac:dyDescent="0.2">
      <c r="A12" s="4" t="s">
        <v>251</v>
      </c>
    </row>
    <row r="13" spans="1:1" x14ac:dyDescent="0.2">
      <c r="A13" t="s">
        <v>252</v>
      </c>
    </row>
    <row r="15" spans="1:1" x14ac:dyDescent="0.2">
      <c r="A15" s="4" t="s">
        <v>253</v>
      </c>
    </row>
    <row r="16" spans="1:1" x14ac:dyDescent="0.2">
      <c r="A16" t="s">
        <v>254</v>
      </c>
    </row>
    <row r="18" spans="1:11" x14ac:dyDescent="0.2">
      <c r="A18" s="4" t="s">
        <v>225</v>
      </c>
      <c r="E18" t="s">
        <v>265</v>
      </c>
    </row>
    <row r="19" spans="1:11" x14ac:dyDescent="0.2">
      <c r="A19" s="4" t="s">
        <v>255</v>
      </c>
    </row>
    <row r="20" spans="1:11" x14ac:dyDescent="0.2">
      <c r="A20" t="s">
        <v>266</v>
      </c>
      <c r="I20" t="s">
        <v>267</v>
      </c>
    </row>
    <row r="21" spans="1:11" x14ac:dyDescent="0.2">
      <c r="A21" t="s">
        <v>256</v>
      </c>
    </row>
    <row r="23" spans="1:11" x14ac:dyDescent="0.2">
      <c r="A23" s="4" t="s">
        <v>257</v>
      </c>
    </row>
    <row r="24" spans="1:11" x14ac:dyDescent="0.2">
      <c r="A24" t="s">
        <v>258</v>
      </c>
    </row>
    <row r="26" spans="1:11" x14ac:dyDescent="0.2">
      <c r="A26" s="4" t="s">
        <v>314</v>
      </c>
      <c r="D26" t="s">
        <v>315</v>
      </c>
    </row>
    <row r="27" spans="1:11" x14ac:dyDescent="0.2">
      <c r="A27" s="4" t="s">
        <v>259</v>
      </c>
      <c r="D27" t="s">
        <v>283</v>
      </c>
    </row>
    <row r="28" spans="1:11" x14ac:dyDescent="0.2">
      <c r="A28" s="4" t="s">
        <v>268</v>
      </c>
      <c r="H28" t="s">
        <v>280</v>
      </c>
      <c r="K28" t="s">
        <v>282</v>
      </c>
    </row>
    <row r="29" spans="1:11" x14ac:dyDescent="0.2">
      <c r="A29" s="4" t="s">
        <v>281</v>
      </c>
      <c r="E29" t="s">
        <v>294</v>
      </c>
    </row>
    <row r="30" spans="1:11" x14ac:dyDescent="0.2">
      <c r="A30" s="4" t="s">
        <v>316</v>
      </c>
      <c r="E30" t="s">
        <v>317</v>
      </c>
    </row>
    <row r="31" spans="1:11" x14ac:dyDescent="0.2">
      <c r="A31" s="4" t="s">
        <v>284</v>
      </c>
      <c r="F31" t="s">
        <v>286</v>
      </c>
    </row>
    <row r="32" spans="1:11" x14ac:dyDescent="0.2">
      <c r="A32" s="4" t="s">
        <v>296</v>
      </c>
      <c r="H32" t="s">
        <v>297</v>
      </c>
    </row>
    <row r="33" spans="1:11" x14ac:dyDescent="0.2">
      <c r="A33" s="4" t="s">
        <v>300</v>
      </c>
      <c r="F33" t="s">
        <v>301</v>
      </c>
    </row>
    <row r="34" spans="1:11" x14ac:dyDescent="0.2">
      <c r="A34" s="4" t="s">
        <v>306</v>
      </c>
      <c r="F34" t="s">
        <v>307</v>
      </c>
      <c r="I34" s="4" t="s">
        <v>308</v>
      </c>
    </row>
    <row r="35" spans="1:11" x14ac:dyDescent="0.2">
      <c r="A35" s="4" t="s">
        <v>309</v>
      </c>
      <c r="I35" t="s">
        <v>310</v>
      </c>
    </row>
    <row r="36" spans="1:11" x14ac:dyDescent="0.2">
      <c r="A36" s="4" t="s">
        <v>318</v>
      </c>
      <c r="G36" t="s">
        <v>319</v>
      </c>
    </row>
    <row r="37" spans="1:11" x14ac:dyDescent="0.2">
      <c r="A37" s="4" t="s">
        <v>322</v>
      </c>
      <c r="G37" t="s">
        <v>323</v>
      </c>
    </row>
    <row r="38" spans="1:11" x14ac:dyDescent="0.2">
      <c r="A38" s="4" t="s">
        <v>326</v>
      </c>
      <c r="F38" t="s">
        <v>327</v>
      </c>
      <c r="J38" s="4" t="s">
        <v>328</v>
      </c>
    </row>
    <row r="39" spans="1:11" x14ac:dyDescent="0.2">
      <c r="A39" s="4" t="s">
        <v>331</v>
      </c>
      <c r="F39" t="s">
        <v>333</v>
      </c>
      <c r="K39" s="4" t="s">
        <v>332</v>
      </c>
    </row>
    <row r="40" spans="1:11" x14ac:dyDescent="0.2">
      <c r="A40" s="4" t="s">
        <v>336</v>
      </c>
      <c r="F40" t="s">
        <v>338</v>
      </c>
      <c r="I40" s="4" t="s">
        <v>337</v>
      </c>
    </row>
    <row r="41" spans="1:11" x14ac:dyDescent="0.2">
      <c r="A41" s="4" t="s">
        <v>341</v>
      </c>
      <c r="F41" t="s">
        <v>342</v>
      </c>
    </row>
    <row r="42" spans="1:11" x14ac:dyDescent="0.2">
      <c r="A42" s="4" t="s">
        <v>346</v>
      </c>
      <c r="E42" t="s">
        <v>347</v>
      </c>
      <c r="J42" s="4" t="s">
        <v>345</v>
      </c>
    </row>
    <row r="43" spans="1:11" x14ac:dyDescent="0.2">
      <c r="A43" t="s">
        <v>295</v>
      </c>
    </row>
    <row r="44" spans="1:11" x14ac:dyDescent="0.2">
      <c r="A44" s="4"/>
    </row>
    <row r="46" spans="1:11" x14ac:dyDescent="0.2">
      <c r="A46" t="s">
        <v>264</v>
      </c>
    </row>
    <row r="47" spans="1:11" x14ac:dyDescent="0.2">
      <c r="A47" t="s">
        <v>261</v>
      </c>
    </row>
    <row r="48" spans="1:11" x14ac:dyDescent="0.2">
      <c r="A48" t="s">
        <v>262</v>
      </c>
    </row>
    <row r="49" spans="1:1" x14ac:dyDescent="0.2">
      <c r="A49" t="s">
        <v>263</v>
      </c>
    </row>
    <row r="51" spans="1:1" x14ac:dyDescent="0.2">
      <c r="A51" s="4" t="s">
        <v>269</v>
      </c>
    </row>
    <row r="52" spans="1:1" x14ac:dyDescent="0.2">
      <c r="A52" t="s">
        <v>270</v>
      </c>
    </row>
    <row r="54" spans="1:1" x14ac:dyDescent="0.2">
      <c r="A54" s="4" t="s">
        <v>273</v>
      </c>
    </row>
    <row r="55" spans="1:1" x14ac:dyDescent="0.2">
      <c r="A55" t="s">
        <v>274</v>
      </c>
    </row>
    <row r="57" spans="1:1" x14ac:dyDescent="0.2">
      <c r="A57" s="4" t="s">
        <v>275</v>
      </c>
    </row>
    <row r="58" spans="1:1" x14ac:dyDescent="0.2">
      <c r="A58" t="s">
        <v>276</v>
      </c>
    </row>
    <row r="59" spans="1:1" x14ac:dyDescent="0.2">
      <c r="A59" t="s">
        <v>277</v>
      </c>
    </row>
    <row r="61" spans="1:1" x14ac:dyDescent="0.2">
      <c r="A61" s="4" t="s">
        <v>278</v>
      </c>
    </row>
    <row r="62" spans="1:1" x14ac:dyDescent="0.2">
      <c r="A62" t="s">
        <v>279</v>
      </c>
    </row>
  </sheetData>
  <hyperlinks>
    <hyperlink ref="A23" r:id="rId1" xr:uid="{7648D862-B166-C347-BB07-D884EAB074FD}"/>
    <hyperlink ref="A27" r:id="rId2" xr:uid="{1AF3610F-18A8-E949-AF11-FC33D2673DDD}"/>
    <hyperlink ref="A28" r:id="rId3" xr:uid="{6F0D2F1E-B724-A44B-959D-37AF90F17547}"/>
    <hyperlink ref="A29" r:id="rId4" xr:uid="{DF2BC427-9274-1444-AA26-02104B345993}"/>
    <hyperlink ref="A31" r:id="rId5" xr:uid="{5A5EAE24-46F6-1D45-8C25-404FFCF3BA60}"/>
    <hyperlink ref="A5" r:id="rId6" xr:uid="{C50492A5-5EB0-9B48-913E-61B619A3AAC2}"/>
    <hyperlink ref="A9" r:id="rId7" location="invoice" xr:uid="{43960875-4A16-9A4E-9BD0-F92CC2A4A54E}"/>
    <hyperlink ref="A12" r:id="rId8" xr:uid="{B6A87B29-16A8-CC44-94F6-5C193140F537}"/>
    <hyperlink ref="A15" r:id="rId9" xr:uid="{C60F209B-7429-CD48-9317-8E0A96A0681B}"/>
    <hyperlink ref="A18" r:id="rId10" xr:uid="{EC72654B-36D7-5247-85EE-6D497538F1C2}"/>
    <hyperlink ref="A19" r:id="rId11" xr:uid="{DB7FAC6D-6BFD-B246-B68E-CE0094178EA9}"/>
    <hyperlink ref="A51" r:id="rId12" xr:uid="{4E42C601-A25A-7747-BA2B-DAB2441DE4BB}"/>
    <hyperlink ref="A54" r:id="rId13" xr:uid="{B8932972-1E64-4D4E-B5EB-DB1164DCBF1A}"/>
    <hyperlink ref="A57" r:id="rId14" xr:uid="{4AE0AF56-A813-174F-81C3-603F3BA37015}"/>
    <hyperlink ref="A61" r:id="rId15" xr:uid="{33F457C0-A99E-A24E-B68D-075FC1CAB1D6}"/>
    <hyperlink ref="A26" r:id="rId16" xr:uid="{F0C9F97E-383C-A74D-AEAF-9982BFB3F1B7}"/>
    <hyperlink ref="A30" r:id="rId17" xr:uid="{26A100F7-03BF-F64F-AD7D-9C23D5ED146F}"/>
    <hyperlink ref="A32" r:id="rId18" xr:uid="{7E5E30AD-CAC8-F94B-B0E3-F057697FA541}"/>
    <hyperlink ref="A33" r:id="rId19" xr:uid="{5CE4D322-5EE9-4C44-8525-F9C05F484A10}"/>
    <hyperlink ref="A34" r:id="rId20" xr:uid="{80CC4DAD-0854-4D41-8D29-472588348674}"/>
    <hyperlink ref="I34" r:id="rId21" location="General4" xr:uid="{4A698F32-7724-8F47-BEF6-0CDC44EB0F9C}"/>
    <hyperlink ref="A35" r:id="rId22" xr:uid="{F045247F-EA54-5546-B1D9-840A07B1A7ED}"/>
    <hyperlink ref="A36" r:id="rId23" xr:uid="{48CC73E1-19AF-484A-B732-E8C06F7B0422}"/>
    <hyperlink ref="A37" r:id="rId24" xr:uid="{71B5C98F-57ED-CF47-A949-8543261C9FA6}"/>
    <hyperlink ref="A38" r:id="rId25" xr:uid="{00B6E125-D0FD-7847-9CDE-31B66C887403}"/>
    <hyperlink ref="J38" r:id="rId26" xr:uid="{61870EEC-2DAF-5941-87B6-20912EAEC788}"/>
    <hyperlink ref="A39" r:id="rId27" xr:uid="{3ACC8205-70F4-0C41-8C32-5DB944EA9A6D}"/>
    <hyperlink ref="K39" r:id="rId28" xr:uid="{F65F3D08-BEA7-9B49-A164-8964B08F4F79}"/>
    <hyperlink ref="A40" r:id="rId29" location=".Vl9K83arSUk" xr:uid="{9D490A95-AAFE-2045-B777-B08F6E6F3A68}"/>
    <hyperlink ref="I40" r:id="rId30" xr:uid="{E5D78F3A-5347-3841-9FAD-01CD1D5980C1}"/>
    <hyperlink ref="A41" r:id="rId31" xr:uid="{BEDC52E8-DA17-E348-909D-23C85E11C817}"/>
    <hyperlink ref="A42" r:id="rId32" xr:uid="{28BCB315-31CB-2D4C-9127-6F6A6185FC99}"/>
    <hyperlink ref="J42" r:id="rId33" xr:uid="{E5A8412D-80F4-994E-B680-D23D8988DD85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F1CD-9720-F24D-AFEE-BE8039F7E012}">
  <dimension ref="A1:V70"/>
  <sheetViews>
    <sheetView tabSelected="1" topLeftCell="M1" workbookViewId="0">
      <selection activeCell="B37" sqref="B37"/>
    </sheetView>
  </sheetViews>
  <sheetFormatPr baseColWidth="10" defaultRowHeight="16" x14ac:dyDescent="0.2"/>
  <cols>
    <col min="3" max="3" width="17.33203125" customWidth="1"/>
    <col min="7" max="20" width="13.1640625" customWidth="1"/>
    <col min="21" max="21" width="13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24</v>
      </c>
      <c r="E1" t="s">
        <v>210</v>
      </c>
      <c r="F1" t="s">
        <v>211</v>
      </c>
      <c r="G1" t="s">
        <v>212</v>
      </c>
      <c r="H1" t="s">
        <v>343</v>
      </c>
      <c r="I1" t="s">
        <v>339</v>
      </c>
      <c r="J1" t="s">
        <v>334</v>
      </c>
      <c r="K1" t="s">
        <v>329</v>
      </c>
      <c r="L1" t="s">
        <v>324</v>
      </c>
      <c r="M1" t="s">
        <v>311</v>
      </c>
      <c r="N1" t="s">
        <v>304</v>
      </c>
      <c r="O1" t="s">
        <v>302</v>
      </c>
      <c r="P1" t="s">
        <v>298</v>
      </c>
      <c r="Q1" t="s">
        <v>288</v>
      </c>
      <c r="R1" t="s">
        <v>287</v>
      </c>
      <c r="S1" t="s">
        <v>289</v>
      </c>
      <c r="T1" t="s">
        <v>321</v>
      </c>
      <c r="U1" t="s">
        <v>214</v>
      </c>
    </row>
    <row r="2" spans="1:22" x14ac:dyDescent="0.2">
      <c r="A2">
        <v>2018</v>
      </c>
      <c r="B2" t="s">
        <v>8</v>
      </c>
      <c r="C2" t="s">
        <v>190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216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217</v>
      </c>
    </row>
    <row r="3" spans="1:22" x14ac:dyDescent="0.2">
      <c r="B3" t="s">
        <v>9</v>
      </c>
      <c r="C3" t="s">
        <v>10</v>
      </c>
      <c r="D3">
        <v>44450</v>
      </c>
      <c r="E3">
        <v>41840</v>
      </c>
      <c r="F3">
        <v>0</v>
      </c>
      <c r="G3">
        <v>0</v>
      </c>
      <c r="H3">
        <v>0</v>
      </c>
      <c r="I3">
        <v>0</v>
      </c>
      <c r="J3">
        <v>2500</v>
      </c>
      <c r="K3">
        <v>0</v>
      </c>
      <c r="L3">
        <v>2000</v>
      </c>
      <c r="M3">
        <v>0</v>
      </c>
      <c r="N3">
        <v>2500</v>
      </c>
      <c r="O3">
        <v>3000</v>
      </c>
      <c r="P3">
        <v>2500</v>
      </c>
      <c r="Q3">
        <v>0</v>
      </c>
      <c r="R3">
        <v>3500</v>
      </c>
      <c r="S3">
        <v>5000</v>
      </c>
      <c r="T3">
        <v>2500</v>
      </c>
      <c r="U3">
        <v>7500</v>
      </c>
    </row>
    <row r="4" spans="1:22" x14ac:dyDescent="0.2">
      <c r="B4" t="s">
        <v>64</v>
      </c>
      <c r="C4" t="s">
        <v>191</v>
      </c>
      <c r="D4">
        <v>36620</v>
      </c>
      <c r="E4">
        <v>35155</v>
      </c>
      <c r="F4">
        <v>0.03</v>
      </c>
      <c r="G4">
        <f>F4*D4</f>
        <v>1098.5999999999999</v>
      </c>
      <c r="H4">
        <v>0</v>
      </c>
      <c r="I4">
        <v>0</v>
      </c>
      <c r="J4">
        <v>2500</v>
      </c>
      <c r="K4">
        <v>0</v>
      </c>
      <c r="L4">
        <v>2000</v>
      </c>
      <c r="M4">
        <v>2000</v>
      </c>
      <c r="N4">
        <v>2500</v>
      </c>
      <c r="O4">
        <v>3000</v>
      </c>
      <c r="P4">
        <v>2500</v>
      </c>
      <c r="Q4">
        <v>2250</v>
      </c>
      <c r="R4">
        <v>3500</v>
      </c>
      <c r="S4">
        <v>5000</v>
      </c>
      <c r="T4">
        <v>2500</v>
      </c>
      <c r="U4">
        <v>7500</v>
      </c>
    </row>
    <row r="5" spans="1:22" x14ac:dyDescent="0.2">
      <c r="B5" t="s">
        <v>15</v>
      </c>
      <c r="C5" t="s">
        <v>192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218</v>
      </c>
    </row>
    <row r="6" spans="1:22" x14ac:dyDescent="0.2">
      <c r="B6" t="s">
        <v>17</v>
      </c>
      <c r="C6" t="s">
        <v>133</v>
      </c>
      <c r="D6">
        <v>29500</v>
      </c>
      <c r="E6">
        <v>28439</v>
      </c>
      <c r="F6">
        <v>0.03</v>
      </c>
      <c r="G6">
        <f>F6*D6</f>
        <v>885</v>
      </c>
      <c r="H6">
        <v>0</v>
      </c>
      <c r="I6">
        <v>0</v>
      </c>
      <c r="J6">
        <v>2500</v>
      </c>
      <c r="K6">
        <v>0</v>
      </c>
      <c r="L6">
        <v>2000</v>
      </c>
      <c r="M6">
        <v>1000</v>
      </c>
      <c r="N6">
        <v>2500</v>
      </c>
      <c r="O6">
        <v>3000</v>
      </c>
      <c r="P6">
        <v>2500</v>
      </c>
      <c r="Q6">
        <v>2250</v>
      </c>
      <c r="R6">
        <v>2000</v>
      </c>
      <c r="S6">
        <v>5000</v>
      </c>
      <c r="T6">
        <v>2500</v>
      </c>
      <c r="U6">
        <v>7500</v>
      </c>
    </row>
    <row r="7" spans="1:22" x14ac:dyDescent="0.2">
      <c r="B7" t="s">
        <v>17</v>
      </c>
      <c r="C7" t="s">
        <v>111</v>
      </c>
      <c r="D7" t="s">
        <v>216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219</v>
      </c>
    </row>
    <row r="8" spans="1:22" x14ac:dyDescent="0.2">
      <c r="B8" t="s">
        <v>193</v>
      </c>
      <c r="C8" t="s">
        <v>194</v>
      </c>
      <c r="D8" t="s">
        <v>216</v>
      </c>
      <c r="E8" t="s">
        <v>216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219</v>
      </c>
    </row>
    <row r="9" spans="1:22" x14ac:dyDescent="0.2">
      <c r="B9" t="s">
        <v>19</v>
      </c>
      <c r="C9" t="s">
        <v>121</v>
      </c>
      <c r="D9" t="s">
        <v>216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219</v>
      </c>
    </row>
    <row r="10" spans="1:22" x14ac:dyDescent="0.2">
      <c r="B10" t="s">
        <v>195</v>
      </c>
      <c r="C10" t="s">
        <v>196</v>
      </c>
      <c r="D10" t="s">
        <v>216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220</v>
      </c>
    </row>
    <row r="11" spans="1:22" x14ac:dyDescent="0.2">
      <c r="B11" t="s">
        <v>22</v>
      </c>
      <c r="C11" t="s">
        <v>23</v>
      </c>
      <c r="D11">
        <v>29990</v>
      </c>
      <c r="E11">
        <v>28412</v>
      </c>
      <c r="F11">
        <v>0.02</v>
      </c>
      <c r="G11">
        <f>F11*E11</f>
        <v>568.24</v>
      </c>
      <c r="H11">
        <v>0</v>
      </c>
      <c r="I11">
        <v>0</v>
      </c>
      <c r="J11">
        <v>2500</v>
      </c>
      <c r="K11">
        <v>0</v>
      </c>
      <c r="L11">
        <v>2000</v>
      </c>
      <c r="M11">
        <v>1000</v>
      </c>
      <c r="N11">
        <v>2500</v>
      </c>
      <c r="O11">
        <v>3000</v>
      </c>
      <c r="P11">
        <v>2500</v>
      </c>
      <c r="Q11">
        <v>2250</v>
      </c>
      <c r="R11">
        <v>3500</v>
      </c>
      <c r="S11">
        <v>5000</v>
      </c>
      <c r="T11">
        <v>2500</v>
      </c>
      <c r="U11">
        <v>7500</v>
      </c>
    </row>
    <row r="12" spans="1:22" x14ac:dyDescent="0.2">
      <c r="B12" t="s">
        <v>197</v>
      </c>
      <c r="C12" t="s">
        <v>198</v>
      </c>
      <c r="D12" t="s">
        <v>216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218</v>
      </c>
    </row>
    <row r="13" spans="1:22" x14ac:dyDescent="0.2">
      <c r="B13" t="s">
        <v>199</v>
      </c>
      <c r="C13" t="s">
        <v>200</v>
      </c>
      <c r="D13" t="s">
        <v>216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220</v>
      </c>
    </row>
    <row r="14" spans="1:22" x14ac:dyDescent="0.2">
      <c r="B14" t="s">
        <v>201</v>
      </c>
      <c r="C14" t="s">
        <v>202</v>
      </c>
      <c r="D14">
        <v>46000</v>
      </c>
      <c r="E14">
        <v>0</v>
      </c>
      <c r="F14">
        <v>0</v>
      </c>
      <c r="G14">
        <v>0</v>
      </c>
      <c r="H14">
        <v>0</v>
      </c>
      <c r="I14">
        <v>0</v>
      </c>
      <c r="J14">
        <v>2500</v>
      </c>
      <c r="K14">
        <v>0</v>
      </c>
      <c r="L14">
        <v>2000</v>
      </c>
      <c r="M14">
        <v>500</v>
      </c>
      <c r="N14">
        <v>2500</v>
      </c>
      <c r="O14">
        <v>3000</v>
      </c>
      <c r="P14">
        <v>2500</v>
      </c>
      <c r="Q14">
        <v>2250</v>
      </c>
      <c r="R14">
        <v>3500</v>
      </c>
      <c r="S14">
        <v>5000</v>
      </c>
      <c r="T14">
        <v>2500</v>
      </c>
      <c r="U14">
        <v>7500</v>
      </c>
    </row>
    <row r="15" spans="1:22" x14ac:dyDescent="0.2">
      <c r="B15" t="s">
        <v>201</v>
      </c>
      <c r="C15" t="s">
        <v>203</v>
      </c>
      <c r="D15">
        <v>78000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500</v>
      </c>
      <c r="N15">
        <v>0</v>
      </c>
      <c r="O15">
        <v>0</v>
      </c>
      <c r="P15">
        <v>0</v>
      </c>
      <c r="Q15">
        <v>0</v>
      </c>
      <c r="R15">
        <v>1500</v>
      </c>
      <c r="S15">
        <v>5000</v>
      </c>
      <c r="T15">
        <v>2500</v>
      </c>
      <c r="U15">
        <v>7500</v>
      </c>
    </row>
    <row r="16" spans="1:22" x14ac:dyDescent="0.2">
      <c r="B16" t="s">
        <v>201</v>
      </c>
      <c r="C16" t="s">
        <v>204</v>
      </c>
      <c r="D16">
        <v>84000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5000</v>
      </c>
      <c r="T16">
        <v>2500</v>
      </c>
      <c r="U16">
        <v>7500</v>
      </c>
    </row>
    <row r="17" spans="1:22" x14ac:dyDescent="0.2">
      <c r="B17" t="s">
        <v>201</v>
      </c>
      <c r="C17" t="s">
        <v>205</v>
      </c>
      <c r="D17" t="s">
        <v>216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220</v>
      </c>
    </row>
    <row r="18" spans="1:22" x14ac:dyDescent="0.2">
      <c r="B18" t="s">
        <v>206</v>
      </c>
      <c r="C18" t="s">
        <v>207</v>
      </c>
      <c r="D18" t="s">
        <v>216</v>
      </c>
      <c r="E18" t="s">
        <v>216</v>
      </c>
      <c r="F18" t="s">
        <v>216</v>
      </c>
      <c r="G18" t="s">
        <v>216</v>
      </c>
      <c r="H18" t="s">
        <v>216</v>
      </c>
      <c r="I18" t="s">
        <v>216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218</v>
      </c>
    </row>
    <row r="19" spans="1:22" x14ac:dyDescent="0.2">
      <c r="B19" t="s">
        <v>208</v>
      </c>
      <c r="C19" t="s">
        <v>209</v>
      </c>
      <c r="D19" t="s">
        <v>216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218</v>
      </c>
    </row>
    <row r="21" spans="1:22" x14ac:dyDescent="0.2">
      <c r="B21" s="3">
        <v>2018</v>
      </c>
      <c r="C21" s="3" t="s">
        <v>228</v>
      </c>
      <c r="D21" s="3" t="s">
        <v>229</v>
      </c>
      <c r="E21" s="3" t="s">
        <v>230</v>
      </c>
      <c r="F21" s="3"/>
      <c r="G21" s="3" t="s">
        <v>231</v>
      </c>
      <c r="H21" s="3" t="s">
        <v>344</v>
      </c>
      <c r="I21" s="3" t="s">
        <v>340</v>
      </c>
      <c r="J21" s="3" t="s">
        <v>335</v>
      </c>
      <c r="K21" s="3" t="s">
        <v>330</v>
      </c>
      <c r="L21" s="3" t="s">
        <v>325</v>
      </c>
      <c r="M21" s="3" t="s">
        <v>312</v>
      </c>
      <c r="N21" s="3" t="s">
        <v>305</v>
      </c>
      <c r="O21" s="3" t="s">
        <v>303</v>
      </c>
      <c r="P21" s="3" t="s">
        <v>299</v>
      </c>
      <c r="Q21" s="3" t="s">
        <v>292</v>
      </c>
      <c r="R21" s="3" t="s">
        <v>291</v>
      </c>
      <c r="S21" s="3" t="s">
        <v>290</v>
      </c>
      <c r="T21" s="3" t="s">
        <v>320</v>
      </c>
      <c r="U21" s="3" t="s">
        <v>232</v>
      </c>
    </row>
    <row r="22" spans="1:22" x14ac:dyDescent="0.2">
      <c r="D22">
        <f>AVERAGE(D3,D4,D6,D11,D14,D15,D16)</f>
        <v>49794.285714285717</v>
      </c>
      <c r="E22">
        <f>AVERAGE(E16,E15,E14,E11,E6,E4,E3)</f>
        <v>19120.857142857141</v>
      </c>
      <c r="G22">
        <f>AVERAGE(G3,G4,G6,G11,G14,G15,G16)</f>
        <v>364.54857142857145</v>
      </c>
      <c r="H22">
        <v>0</v>
      </c>
      <c r="I22">
        <v>0</v>
      </c>
      <c r="J22">
        <f>AVERAGE(J3,J4,J6,J11,J14:J16)</f>
        <v>1785.7142857142858</v>
      </c>
      <c r="K22">
        <f>AVERAGE(K3:K4,K6,K11,K14:K16)</f>
        <v>0</v>
      </c>
      <c r="L22">
        <f>AVERAGE(L3,L4,L6,L11,L14:L16)</f>
        <v>1428.5714285714287</v>
      </c>
      <c r="M22">
        <f>AVERAGE(M3:M4,M6,M11,M14:M16)</f>
        <v>785.71428571428567</v>
      </c>
      <c r="N22">
        <f>AVERAGE(N3:N4,N6,N11,N14:N16)</f>
        <v>1785.7142857142858</v>
      </c>
      <c r="O22">
        <f>AVERAGE(O3:O4,O6,O11,O14:O16)</f>
        <v>2142.8571428571427</v>
      </c>
      <c r="P22">
        <f>AVERAGE(P6,P3:P4,P11,P14:P16)</f>
        <v>1785.7142857142858</v>
      </c>
      <c r="Q22">
        <f>AVERAGE(Q3,Q4,Q6,Q11,Q14,Q15,Q16)</f>
        <v>1285.7142857142858</v>
      </c>
      <c r="R22">
        <f>AVERAGE(R3,R4,R6,R11,R14,R15,R16)</f>
        <v>2714.2857142857142</v>
      </c>
      <c r="S22">
        <v>5000</v>
      </c>
      <c r="T22">
        <v>2500</v>
      </c>
      <c r="U22">
        <f>AVERAGE(U16,U15,U14,U11,U6,U4,U3)</f>
        <v>7500</v>
      </c>
    </row>
    <row r="23" spans="1:22" x14ac:dyDescent="0.2">
      <c r="D23">
        <v>49794.29</v>
      </c>
      <c r="G23">
        <v>364.55</v>
      </c>
      <c r="J23">
        <v>1785.7143000000001</v>
      </c>
      <c r="L23">
        <v>1428.5714</v>
      </c>
      <c r="M23">
        <v>785.71429999999998</v>
      </c>
      <c r="N23">
        <v>1785.7143000000001</v>
      </c>
      <c r="O23">
        <v>2142.8571000000002</v>
      </c>
      <c r="P23">
        <v>1785.7143000000001</v>
      </c>
      <c r="Q23">
        <v>1285.7143000000001</v>
      </c>
      <c r="R23">
        <v>2714.2856999999999</v>
      </c>
      <c r="S23">
        <v>5000</v>
      </c>
      <c r="U23">
        <v>7500</v>
      </c>
    </row>
    <row r="25" spans="1:22" x14ac:dyDescent="0.2">
      <c r="A25">
        <v>2019</v>
      </c>
      <c r="B25" t="s">
        <v>8</v>
      </c>
      <c r="C25" t="s">
        <v>190</v>
      </c>
      <c r="D25">
        <v>74800</v>
      </c>
      <c r="E25">
        <v>70312</v>
      </c>
      <c r="F25">
        <v>0</v>
      </c>
      <c r="G25">
        <v>0</v>
      </c>
      <c r="H25">
        <v>0</v>
      </c>
      <c r="I25">
        <v>0</v>
      </c>
      <c r="J25">
        <v>2500</v>
      </c>
      <c r="K25">
        <v>0</v>
      </c>
      <c r="L25">
        <v>0</v>
      </c>
      <c r="M25">
        <v>500</v>
      </c>
      <c r="N25">
        <v>0</v>
      </c>
      <c r="O25">
        <v>0</v>
      </c>
      <c r="P25">
        <v>0</v>
      </c>
      <c r="Q25">
        <v>0</v>
      </c>
      <c r="R25">
        <v>1500</v>
      </c>
      <c r="S25">
        <v>5000</v>
      </c>
      <c r="T25">
        <v>2500</v>
      </c>
      <c r="U25">
        <v>7500</v>
      </c>
    </row>
    <row r="26" spans="1:22" x14ac:dyDescent="0.2">
      <c r="B26" t="s">
        <v>9</v>
      </c>
      <c r="C26" t="s">
        <v>10</v>
      </c>
      <c r="D26">
        <v>44450</v>
      </c>
      <c r="E26">
        <v>41840</v>
      </c>
      <c r="F26">
        <v>0</v>
      </c>
      <c r="G26">
        <v>0</v>
      </c>
      <c r="H26">
        <v>0</v>
      </c>
      <c r="I26">
        <v>750</v>
      </c>
      <c r="J26">
        <v>5000</v>
      </c>
      <c r="K26">
        <v>0</v>
      </c>
      <c r="L26">
        <v>2000</v>
      </c>
      <c r="M26">
        <v>500</v>
      </c>
      <c r="N26">
        <v>2500</v>
      </c>
      <c r="O26">
        <v>3000</v>
      </c>
      <c r="P26">
        <v>2500</v>
      </c>
      <c r="Q26">
        <v>0</v>
      </c>
      <c r="R26">
        <v>3500</v>
      </c>
      <c r="S26">
        <v>5000</v>
      </c>
      <c r="T26">
        <v>2500</v>
      </c>
      <c r="U26">
        <v>7500</v>
      </c>
    </row>
    <row r="27" spans="1:22" x14ac:dyDescent="0.2">
      <c r="B27" t="s">
        <v>64</v>
      </c>
      <c r="C27" t="s">
        <v>191</v>
      </c>
      <c r="D27">
        <v>36620</v>
      </c>
      <c r="E27">
        <v>35302</v>
      </c>
      <c r="F27">
        <v>0.03</v>
      </c>
      <c r="G27">
        <f>F27*D27</f>
        <v>1098.5999999999999</v>
      </c>
      <c r="H27">
        <v>0</v>
      </c>
      <c r="I27">
        <v>750</v>
      </c>
      <c r="J27">
        <v>5000</v>
      </c>
      <c r="K27">
        <v>0</v>
      </c>
      <c r="L27">
        <v>2000</v>
      </c>
      <c r="M27">
        <v>2000</v>
      </c>
      <c r="N27">
        <v>2500</v>
      </c>
      <c r="O27">
        <v>3000</v>
      </c>
      <c r="P27">
        <v>2500</v>
      </c>
      <c r="Q27">
        <v>2250</v>
      </c>
      <c r="R27">
        <v>3500</v>
      </c>
      <c r="S27">
        <v>5000</v>
      </c>
      <c r="T27">
        <v>2500</v>
      </c>
      <c r="U27">
        <v>3750</v>
      </c>
    </row>
    <row r="28" spans="1:22" x14ac:dyDescent="0.2">
      <c r="B28" t="s">
        <v>15</v>
      </c>
      <c r="C28" t="s">
        <v>192</v>
      </c>
      <c r="D28" t="s">
        <v>216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</row>
    <row r="29" spans="1:22" x14ac:dyDescent="0.2">
      <c r="B29" t="s">
        <v>17</v>
      </c>
      <c r="C29" t="s">
        <v>133</v>
      </c>
      <c r="D29">
        <v>30315</v>
      </c>
      <c r="E29">
        <v>29214</v>
      </c>
      <c r="F29">
        <v>0.03</v>
      </c>
      <c r="G29">
        <f>F29*D29</f>
        <v>909.44999999999993</v>
      </c>
      <c r="H29">
        <v>0</v>
      </c>
      <c r="I29">
        <v>750</v>
      </c>
      <c r="J29">
        <v>5000</v>
      </c>
      <c r="K29">
        <v>0</v>
      </c>
      <c r="L29">
        <v>2000</v>
      </c>
      <c r="M29">
        <v>1000</v>
      </c>
      <c r="N29">
        <v>2500</v>
      </c>
      <c r="O29">
        <v>3000</v>
      </c>
      <c r="P29">
        <v>2500</v>
      </c>
      <c r="Q29">
        <v>2250</v>
      </c>
      <c r="R29">
        <v>3500</v>
      </c>
      <c r="S29">
        <v>5000</v>
      </c>
      <c r="T29">
        <v>2500</v>
      </c>
      <c r="U29">
        <v>7500</v>
      </c>
    </row>
    <row r="30" spans="1:22" x14ac:dyDescent="0.2">
      <c r="B30" t="s">
        <v>17</v>
      </c>
      <c r="C30" t="s">
        <v>111</v>
      </c>
      <c r="D30">
        <v>36950</v>
      </c>
      <c r="E30">
        <v>35979</v>
      </c>
      <c r="F30">
        <v>0.03</v>
      </c>
      <c r="G30">
        <f>F30*D30</f>
        <v>1108.5</v>
      </c>
      <c r="H30" t="s">
        <v>216</v>
      </c>
      <c r="I30">
        <v>750</v>
      </c>
      <c r="J30">
        <v>5000</v>
      </c>
      <c r="K30">
        <v>0</v>
      </c>
      <c r="L30">
        <v>2000</v>
      </c>
      <c r="M30">
        <v>2000</v>
      </c>
      <c r="N30">
        <v>2500</v>
      </c>
      <c r="O30">
        <v>3000</v>
      </c>
      <c r="P30">
        <v>2500</v>
      </c>
      <c r="Q30">
        <v>2250</v>
      </c>
      <c r="R30">
        <v>3500</v>
      </c>
      <c r="S30">
        <v>5000</v>
      </c>
      <c r="T30">
        <v>2500</v>
      </c>
      <c r="U30">
        <v>7500</v>
      </c>
    </row>
    <row r="31" spans="1:22" x14ac:dyDescent="0.2">
      <c r="B31" t="s">
        <v>193</v>
      </c>
      <c r="C31" t="s">
        <v>194</v>
      </c>
      <c r="D31">
        <v>69500</v>
      </c>
      <c r="E31">
        <v>65330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500</v>
      </c>
      <c r="N31">
        <v>0</v>
      </c>
      <c r="O31">
        <v>0</v>
      </c>
      <c r="P31">
        <v>0</v>
      </c>
      <c r="Q31">
        <v>0</v>
      </c>
      <c r="R31">
        <v>1500</v>
      </c>
      <c r="S31">
        <v>5000</v>
      </c>
      <c r="T31">
        <v>2500</v>
      </c>
      <c r="U31">
        <v>7500</v>
      </c>
    </row>
    <row r="32" spans="1:22" x14ac:dyDescent="0.2">
      <c r="B32" t="s">
        <v>19</v>
      </c>
      <c r="C32" t="s">
        <v>121</v>
      </c>
      <c r="D32">
        <v>38500</v>
      </c>
      <c r="E32">
        <v>36960</v>
      </c>
      <c r="F32">
        <v>0.03</v>
      </c>
      <c r="G32">
        <f>F32*E32</f>
        <v>1108.8</v>
      </c>
      <c r="H32">
        <v>0</v>
      </c>
      <c r="I32">
        <v>750</v>
      </c>
      <c r="J32">
        <v>5000</v>
      </c>
      <c r="K32">
        <v>0</v>
      </c>
      <c r="L32">
        <v>2000</v>
      </c>
      <c r="M32">
        <v>2000</v>
      </c>
      <c r="N32">
        <v>2500</v>
      </c>
      <c r="O32">
        <v>3000</v>
      </c>
      <c r="P32">
        <v>2500</v>
      </c>
      <c r="Q32">
        <v>2250</v>
      </c>
      <c r="R32">
        <v>3500</v>
      </c>
      <c r="S32">
        <v>5000</v>
      </c>
      <c r="T32">
        <v>2500</v>
      </c>
      <c r="U32">
        <v>7500</v>
      </c>
    </row>
    <row r="33" spans="1:21" x14ac:dyDescent="0.2">
      <c r="B33" t="s">
        <v>195</v>
      </c>
      <c r="C33" t="s">
        <v>196</v>
      </c>
      <c r="D33" t="s">
        <v>216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</row>
    <row r="34" spans="1:21" x14ac:dyDescent="0.2">
      <c r="B34" t="s">
        <v>22</v>
      </c>
      <c r="C34" t="s">
        <v>23</v>
      </c>
      <c r="D34">
        <v>29990</v>
      </c>
      <c r="E34">
        <v>28412</v>
      </c>
      <c r="F34">
        <v>0.02</v>
      </c>
      <c r="G34">
        <f>F34*E34</f>
        <v>568.24</v>
      </c>
      <c r="H34">
        <v>0</v>
      </c>
      <c r="I34">
        <v>750</v>
      </c>
      <c r="J34">
        <v>5000</v>
      </c>
      <c r="K34">
        <v>0</v>
      </c>
      <c r="L34">
        <v>2000</v>
      </c>
      <c r="M34">
        <v>1000</v>
      </c>
      <c r="N34">
        <v>2500</v>
      </c>
      <c r="O34">
        <v>3000</v>
      </c>
      <c r="P34">
        <v>2500</v>
      </c>
      <c r="Q34">
        <v>2250</v>
      </c>
      <c r="R34">
        <v>3500</v>
      </c>
      <c r="S34">
        <v>5000</v>
      </c>
      <c r="T34">
        <v>2500</v>
      </c>
      <c r="U34">
        <v>7500</v>
      </c>
    </row>
    <row r="35" spans="1:21" x14ac:dyDescent="0.2">
      <c r="B35" t="s">
        <v>197</v>
      </c>
      <c r="C35" t="s">
        <v>198</v>
      </c>
      <c r="D35" t="s">
        <v>216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</row>
    <row r="36" spans="1:21" x14ac:dyDescent="0.2">
      <c r="B36" t="s">
        <v>199</v>
      </c>
      <c r="C36" t="s">
        <v>200</v>
      </c>
      <c r="D36" t="s">
        <v>216</v>
      </c>
      <c r="E36" t="s">
        <v>216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</row>
    <row r="37" spans="1:21" x14ac:dyDescent="0.2">
      <c r="B37" t="s">
        <v>201</v>
      </c>
      <c r="C37" t="s">
        <v>202</v>
      </c>
      <c r="D37">
        <v>35000</v>
      </c>
      <c r="E37">
        <v>0</v>
      </c>
      <c r="F37">
        <v>0</v>
      </c>
      <c r="G37">
        <v>0</v>
      </c>
      <c r="H37">
        <v>0</v>
      </c>
      <c r="I37">
        <v>750</v>
      </c>
      <c r="J37">
        <v>5000</v>
      </c>
      <c r="K37">
        <v>0</v>
      </c>
      <c r="L37">
        <v>2000</v>
      </c>
      <c r="M37">
        <v>500</v>
      </c>
      <c r="N37">
        <v>2500</v>
      </c>
      <c r="O37">
        <v>3000</v>
      </c>
      <c r="P37">
        <v>2500</v>
      </c>
      <c r="Q37">
        <v>2250</v>
      </c>
      <c r="R37">
        <v>3500</v>
      </c>
      <c r="S37">
        <v>5000</v>
      </c>
      <c r="T37">
        <v>2500</v>
      </c>
      <c r="U37">
        <v>2812.5</v>
      </c>
    </row>
    <row r="38" spans="1:21" x14ac:dyDescent="0.2">
      <c r="B38" t="s">
        <v>201</v>
      </c>
      <c r="C38" t="s">
        <v>203</v>
      </c>
      <c r="D38">
        <v>75000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500</v>
      </c>
      <c r="N38">
        <v>0</v>
      </c>
      <c r="O38">
        <v>0</v>
      </c>
      <c r="P38">
        <v>0</v>
      </c>
      <c r="Q38">
        <v>0</v>
      </c>
      <c r="R38">
        <v>1500</v>
      </c>
      <c r="S38">
        <v>5000</v>
      </c>
      <c r="T38">
        <v>2500</v>
      </c>
      <c r="U38">
        <v>2812.5</v>
      </c>
    </row>
    <row r="39" spans="1:21" x14ac:dyDescent="0.2">
      <c r="B39" t="s">
        <v>201</v>
      </c>
      <c r="C39" t="s">
        <v>204</v>
      </c>
      <c r="D39">
        <v>81000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500</v>
      </c>
      <c r="N39">
        <v>0</v>
      </c>
      <c r="O39">
        <v>0</v>
      </c>
      <c r="P39">
        <v>0</v>
      </c>
      <c r="Q39">
        <v>0</v>
      </c>
      <c r="R39">
        <v>1500</v>
      </c>
      <c r="S39">
        <v>5000</v>
      </c>
      <c r="T39">
        <v>2500</v>
      </c>
      <c r="U39">
        <v>2812.5</v>
      </c>
    </row>
    <row r="40" spans="1:21" x14ac:dyDescent="0.2">
      <c r="B40" t="s">
        <v>201</v>
      </c>
      <c r="C40" t="s">
        <v>205</v>
      </c>
      <c r="D40" t="s">
        <v>216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</row>
    <row r="41" spans="1:21" x14ac:dyDescent="0.2">
      <c r="B41" t="s">
        <v>206</v>
      </c>
      <c r="C41" t="s">
        <v>207</v>
      </c>
      <c r="D41" t="s">
        <v>216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</row>
    <row r="42" spans="1:21" x14ac:dyDescent="0.2">
      <c r="B42" t="s">
        <v>208</v>
      </c>
      <c r="C42" t="s">
        <v>209</v>
      </c>
      <c r="D42" t="s">
        <v>216</v>
      </c>
      <c r="E42" t="s">
        <v>216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</row>
    <row r="44" spans="1:21" x14ac:dyDescent="0.2">
      <c r="B44" s="3">
        <v>2019</v>
      </c>
      <c r="C44" s="3" t="s">
        <v>233</v>
      </c>
      <c r="D44" s="3" t="s">
        <v>229</v>
      </c>
      <c r="E44" s="3" t="s">
        <v>230</v>
      </c>
      <c r="F44" s="3"/>
      <c r="G44" s="3" t="s">
        <v>231</v>
      </c>
      <c r="H44" s="3" t="s">
        <v>344</v>
      </c>
      <c r="I44" s="3" t="s">
        <v>340</v>
      </c>
      <c r="J44" s="3" t="s">
        <v>335</v>
      </c>
      <c r="K44" s="3" t="s">
        <v>330</v>
      </c>
      <c r="L44" s="3" t="s">
        <v>325</v>
      </c>
      <c r="M44" s="3" t="s">
        <v>312</v>
      </c>
      <c r="N44" s="3" t="s">
        <v>305</v>
      </c>
      <c r="O44" s="3" t="s">
        <v>303</v>
      </c>
      <c r="P44" s="3" t="s">
        <v>299</v>
      </c>
      <c r="Q44" s="3" t="s">
        <v>292</v>
      </c>
      <c r="R44" s="3" t="s">
        <v>291</v>
      </c>
      <c r="S44" s="3" t="s">
        <v>290</v>
      </c>
      <c r="T44" s="3" t="s">
        <v>320</v>
      </c>
      <c r="U44" s="3" t="s">
        <v>232</v>
      </c>
    </row>
    <row r="45" spans="1:21" x14ac:dyDescent="0.2">
      <c r="D45">
        <f>AVERAGE(D25,D26,D27,D29,D30,D31,D32,D34,D37,D38,D39)</f>
        <v>50193.181818181816</v>
      </c>
      <c r="E45">
        <f>AVERAGE(E25,E26,E27,E29,E30,E31,E32,E34,E37,E38,E39)</f>
        <v>31213.545454545456</v>
      </c>
      <c r="G45">
        <f>AVERAGE(G25,G26,G27,G29,G30,G31,G32,G34,G37,G38,G39)</f>
        <v>435.78090909090901</v>
      </c>
      <c r="H45">
        <v>0</v>
      </c>
      <c r="I45">
        <f>AVERAGE(I25:I27,I29:I32,I34,I37:I39)</f>
        <v>477.27272727272725</v>
      </c>
      <c r="J45">
        <f>AVERAGE(J25:J27,J29:J32,J34,J37:J39)</f>
        <v>3409.090909090909</v>
      </c>
      <c r="K45">
        <v>0</v>
      </c>
      <c r="L45">
        <f>AVERAGE(L25:L27,L29:L32,L34,L37:L39)</f>
        <v>1272.7272727272727</v>
      </c>
      <c r="M45">
        <f>AVERAGE(M37,M38:M39,M34,M25:M27,M29:M32)</f>
        <v>1000</v>
      </c>
      <c r="N45">
        <f>AVERAGE(N25:N27,N29:N32,N34,N37:N39)</f>
        <v>1590.909090909091</v>
      </c>
      <c r="O45">
        <f>AVERAGE(O25:O27,O29:O32,O34,O37:O39)</f>
        <v>1909.090909090909</v>
      </c>
      <c r="P45">
        <f>AVERAGE(P25:P27,P29:P32,P34,P37:P39)</f>
        <v>1590.909090909091</v>
      </c>
      <c r="Q45">
        <f>AVERAGE(Q25,Q26,Q27,Q29,Q30,Q31,Q32,Q34,Q37,Q38,Q39)</f>
        <v>1227.2727272727273</v>
      </c>
      <c r="R45">
        <f>AVERAGE(R25,R26,R27,R29,R30,R31,R32,R34,R37,R38,R39)</f>
        <v>2772.7272727272725</v>
      </c>
      <c r="S45">
        <v>5000</v>
      </c>
      <c r="T45">
        <v>2500</v>
      </c>
      <c r="U45">
        <f>AVERAGE(U25,U26,U27,U29,U30,U31,U32,U34,U37,U38,U39)</f>
        <v>5880.681818181818</v>
      </c>
    </row>
    <row r="46" spans="1:21" x14ac:dyDescent="0.2">
      <c r="D46">
        <v>50193.18</v>
      </c>
      <c r="G46">
        <v>435.78</v>
      </c>
      <c r="I46">
        <v>477.27269999999999</v>
      </c>
      <c r="J46">
        <v>3409.0909000000001</v>
      </c>
      <c r="L46">
        <v>1272.7273</v>
      </c>
      <c r="N46">
        <v>1590.9091000000001</v>
      </c>
      <c r="O46">
        <v>1909.0908999999999</v>
      </c>
      <c r="P46">
        <v>1590.9091000000001</v>
      </c>
      <c r="Q46">
        <v>1227.2727</v>
      </c>
      <c r="R46">
        <v>2772.7273</v>
      </c>
      <c r="U46">
        <v>5880.68</v>
      </c>
    </row>
    <row r="48" spans="1:21" x14ac:dyDescent="0.2">
      <c r="A48">
        <v>2020</v>
      </c>
      <c r="B48" t="s">
        <v>8</v>
      </c>
      <c r="C48" t="s">
        <v>190</v>
      </c>
      <c r="D48">
        <v>77400</v>
      </c>
      <c r="E48">
        <v>72756</v>
      </c>
      <c r="F48">
        <v>0</v>
      </c>
      <c r="G48">
        <v>0</v>
      </c>
      <c r="H48">
        <v>0</v>
      </c>
      <c r="I48">
        <v>0</v>
      </c>
      <c r="J48">
        <v>2500</v>
      </c>
      <c r="K48">
        <v>0</v>
      </c>
      <c r="L48">
        <v>0</v>
      </c>
      <c r="M48">
        <v>500</v>
      </c>
      <c r="N48">
        <v>0</v>
      </c>
      <c r="O48">
        <v>0</v>
      </c>
      <c r="P48">
        <v>0</v>
      </c>
      <c r="Q48">
        <v>0</v>
      </c>
      <c r="R48">
        <v>1500</v>
      </c>
      <c r="S48">
        <v>4000</v>
      </c>
      <c r="T48">
        <v>2500</v>
      </c>
      <c r="U48">
        <v>7500</v>
      </c>
    </row>
    <row r="49" spans="2:21" x14ac:dyDescent="0.2">
      <c r="B49" t="s">
        <v>9</v>
      </c>
      <c r="C49" t="s">
        <v>10</v>
      </c>
      <c r="D49">
        <v>44450</v>
      </c>
      <c r="E49">
        <v>41840</v>
      </c>
      <c r="F49">
        <v>0</v>
      </c>
      <c r="G49">
        <v>0</v>
      </c>
      <c r="H49">
        <v>0</v>
      </c>
      <c r="I49">
        <v>750</v>
      </c>
      <c r="J49">
        <v>5000</v>
      </c>
      <c r="K49">
        <v>2000</v>
      </c>
      <c r="L49">
        <v>2000</v>
      </c>
      <c r="M49">
        <v>500</v>
      </c>
      <c r="N49">
        <v>2500</v>
      </c>
      <c r="O49" s="5">
        <v>3000</v>
      </c>
      <c r="P49">
        <v>2500</v>
      </c>
      <c r="Q49">
        <v>0</v>
      </c>
      <c r="R49">
        <v>3500</v>
      </c>
      <c r="S49">
        <v>4000</v>
      </c>
      <c r="T49">
        <v>2500</v>
      </c>
      <c r="U49">
        <v>7500</v>
      </c>
    </row>
    <row r="50" spans="2:21" x14ac:dyDescent="0.2">
      <c r="B50" t="s">
        <v>64</v>
      </c>
      <c r="C50" t="s">
        <v>191</v>
      </c>
      <c r="D50">
        <v>36620</v>
      </c>
      <c r="E50">
        <v>35302</v>
      </c>
      <c r="F50">
        <v>0.03</v>
      </c>
      <c r="G50">
        <f>F50*D50</f>
        <v>1098.5999999999999</v>
      </c>
      <c r="H50">
        <v>2500</v>
      </c>
      <c r="I50">
        <v>750</v>
      </c>
      <c r="J50">
        <v>5000</v>
      </c>
      <c r="K50">
        <v>5000</v>
      </c>
      <c r="L50">
        <v>2000</v>
      </c>
      <c r="M50">
        <v>2000</v>
      </c>
      <c r="N50">
        <v>2500</v>
      </c>
      <c r="O50">
        <v>3000</v>
      </c>
      <c r="P50">
        <v>2500</v>
      </c>
      <c r="Q50">
        <v>2250</v>
      </c>
      <c r="R50">
        <v>3500</v>
      </c>
      <c r="S50">
        <v>4000</v>
      </c>
      <c r="T50">
        <v>2500</v>
      </c>
      <c r="U50">
        <v>1875</v>
      </c>
    </row>
    <row r="51" spans="2:21" x14ac:dyDescent="0.2">
      <c r="B51" t="s">
        <v>15</v>
      </c>
      <c r="C51" t="s">
        <v>192</v>
      </c>
      <c r="D51" t="s">
        <v>216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216</v>
      </c>
      <c r="L51" t="s">
        <v>216</v>
      </c>
      <c r="M51" t="s">
        <v>216</v>
      </c>
      <c r="N51" t="s">
        <v>216</v>
      </c>
      <c r="O51" t="s">
        <v>216</v>
      </c>
      <c r="P51" t="s">
        <v>216</v>
      </c>
      <c r="Q51" t="s">
        <v>216</v>
      </c>
      <c r="R51" t="s">
        <v>216</v>
      </c>
      <c r="S51" t="s">
        <v>216</v>
      </c>
      <c r="T51" t="s">
        <v>216</v>
      </c>
      <c r="U51" t="s">
        <v>216</v>
      </c>
    </row>
    <row r="52" spans="2:21" x14ac:dyDescent="0.2">
      <c r="B52" t="s">
        <v>17</v>
      </c>
      <c r="C52" t="s">
        <v>133</v>
      </c>
      <c r="D52">
        <v>33045</v>
      </c>
      <c r="E52">
        <v>31807</v>
      </c>
      <c r="F52">
        <v>0.03</v>
      </c>
      <c r="G52">
        <f>F52*D52</f>
        <v>991.34999999999991</v>
      </c>
      <c r="H52">
        <v>2500</v>
      </c>
      <c r="I52">
        <v>750</v>
      </c>
      <c r="J52">
        <v>5000</v>
      </c>
      <c r="K52">
        <v>4250</v>
      </c>
      <c r="L52">
        <v>2000</v>
      </c>
      <c r="M52">
        <v>1000</v>
      </c>
      <c r="N52">
        <v>2500</v>
      </c>
      <c r="O52">
        <v>3000</v>
      </c>
      <c r="P52">
        <v>2500</v>
      </c>
      <c r="Q52">
        <v>2250</v>
      </c>
      <c r="R52">
        <v>3500</v>
      </c>
      <c r="S52">
        <v>4000</v>
      </c>
      <c r="T52">
        <v>2500</v>
      </c>
      <c r="U52">
        <v>7500</v>
      </c>
    </row>
    <row r="53" spans="2:21" x14ac:dyDescent="0.2">
      <c r="B53" t="s">
        <v>17</v>
      </c>
      <c r="C53" t="s">
        <v>111</v>
      </c>
      <c r="D53">
        <v>37190</v>
      </c>
      <c r="E53">
        <v>37350</v>
      </c>
      <c r="F53">
        <v>0.03</v>
      </c>
      <c r="G53">
        <f>F53*D53</f>
        <v>1115.7</v>
      </c>
      <c r="H53">
        <v>2500</v>
      </c>
      <c r="I53">
        <v>750</v>
      </c>
      <c r="J53">
        <v>5000</v>
      </c>
      <c r="K53">
        <v>2000</v>
      </c>
      <c r="L53">
        <v>200</v>
      </c>
      <c r="M53">
        <v>2000</v>
      </c>
      <c r="N53">
        <v>2500</v>
      </c>
      <c r="O53">
        <v>3000</v>
      </c>
      <c r="P53">
        <v>2500</v>
      </c>
      <c r="Q53">
        <v>2250</v>
      </c>
      <c r="R53">
        <v>3500</v>
      </c>
      <c r="S53">
        <v>4000</v>
      </c>
      <c r="T53">
        <v>2500</v>
      </c>
      <c r="U53">
        <v>7500</v>
      </c>
    </row>
    <row r="54" spans="2:21" x14ac:dyDescent="0.2">
      <c r="B54" t="s">
        <v>193</v>
      </c>
      <c r="C54" t="s">
        <v>194</v>
      </c>
      <c r="D54">
        <v>69850</v>
      </c>
      <c r="E54">
        <v>67755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500</v>
      </c>
      <c r="N54">
        <v>0</v>
      </c>
      <c r="O54">
        <v>0</v>
      </c>
      <c r="P54">
        <v>0</v>
      </c>
      <c r="Q54">
        <v>0</v>
      </c>
      <c r="R54">
        <v>1500</v>
      </c>
      <c r="S54">
        <v>4000</v>
      </c>
      <c r="T54">
        <v>2500</v>
      </c>
      <c r="U54">
        <v>7500</v>
      </c>
    </row>
    <row r="55" spans="2:21" x14ac:dyDescent="0.2">
      <c r="B55" t="s">
        <v>19</v>
      </c>
      <c r="C55" t="s">
        <v>121</v>
      </c>
      <c r="D55">
        <v>39090</v>
      </c>
      <c r="E55">
        <v>38112</v>
      </c>
      <c r="F55">
        <v>0.03</v>
      </c>
      <c r="G55">
        <f>F55*E55</f>
        <v>1143.3599999999999</v>
      </c>
      <c r="H55">
        <v>2500</v>
      </c>
      <c r="I55">
        <v>750</v>
      </c>
      <c r="J55">
        <v>5000</v>
      </c>
      <c r="K55">
        <v>5000</v>
      </c>
      <c r="L55">
        <v>2000</v>
      </c>
      <c r="M55">
        <v>2000</v>
      </c>
      <c r="N55">
        <v>2500</v>
      </c>
      <c r="O55">
        <v>3000</v>
      </c>
      <c r="P55">
        <v>2500</v>
      </c>
      <c r="Q55">
        <v>2250</v>
      </c>
      <c r="R55">
        <v>3500</v>
      </c>
      <c r="S55">
        <v>4000</v>
      </c>
      <c r="T55">
        <v>2500</v>
      </c>
      <c r="U55">
        <v>7500</v>
      </c>
    </row>
    <row r="56" spans="2:21" x14ac:dyDescent="0.2">
      <c r="B56" t="s">
        <v>195</v>
      </c>
      <c r="C56" t="s">
        <v>196</v>
      </c>
      <c r="D56">
        <v>29900</v>
      </c>
      <c r="E56">
        <v>27710</v>
      </c>
      <c r="F56">
        <v>0</v>
      </c>
      <c r="G56">
        <v>0</v>
      </c>
      <c r="H56">
        <v>2500</v>
      </c>
      <c r="I56">
        <v>750</v>
      </c>
      <c r="J56">
        <v>5000</v>
      </c>
      <c r="K56">
        <v>2750</v>
      </c>
      <c r="L56">
        <v>0</v>
      </c>
      <c r="M56">
        <v>1000</v>
      </c>
      <c r="N56">
        <v>2500</v>
      </c>
      <c r="O56">
        <v>3000</v>
      </c>
      <c r="P56">
        <v>2500</v>
      </c>
      <c r="Q56">
        <v>2250</v>
      </c>
      <c r="R56">
        <v>3500</v>
      </c>
      <c r="S56">
        <v>4000</v>
      </c>
      <c r="T56">
        <v>2500</v>
      </c>
      <c r="U56">
        <v>7500</v>
      </c>
    </row>
    <row r="57" spans="2:21" x14ac:dyDescent="0.2">
      <c r="B57" t="s">
        <v>22</v>
      </c>
      <c r="C57" t="s">
        <v>23</v>
      </c>
      <c r="D57">
        <v>31600</v>
      </c>
      <c r="E57">
        <v>29935</v>
      </c>
      <c r="F57">
        <v>0.02</v>
      </c>
      <c r="G57">
        <f>F57*E57</f>
        <v>598.70000000000005</v>
      </c>
      <c r="H57">
        <v>2500</v>
      </c>
      <c r="I57">
        <v>750</v>
      </c>
      <c r="J57">
        <v>5000</v>
      </c>
      <c r="K57">
        <v>3725</v>
      </c>
      <c r="L57">
        <v>2000</v>
      </c>
      <c r="M57">
        <v>1000</v>
      </c>
      <c r="N57">
        <v>2500</v>
      </c>
      <c r="O57">
        <v>3000</v>
      </c>
      <c r="P57">
        <v>2500</v>
      </c>
      <c r="Q57">
        <v>2250</v>
      </c>
      <c r="R57">
        <v>3500</v>
      </c>
      <c r="S57">
        <v>4000</v>
      </c>
      <c r="T57">
        <v>2500</v>
      </c>
      <c r="U57">
        <v>7500</v>
      </c>
    </row>
    <row r="58" spans="2:21" x14ac:dyDescent="0.2">
      <c r="B58" t="s">
        <v>197</v>
      </c>
      <c r="C58" t="s">
        <v>198</v>
      </c>
      <c r="D58" t="s">
        <v>216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 t="s">
        <v>216</v>
      </c>
      <c r="T58" t="s">
        <v>216</v>
      </c>
      <c r="U58" t="s">
        <v>216</v>
      </c>
    </row>
    <row r="59" spans="2:21" x14ac:dyDescent="0.2">
      <c r="B59" t="s">
        <v>199</v>
      </c>
      <c r="C59" t="s">
        <v>200</v>
      </c>
      <c r="D59">
        <v>103800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500</v>
      </c>
      <c r="N59">
        <v>0</v>
      </c>
      <c r="O59">
        <v>0</v>
      </c>
      <c r="P59">
        <v>0</v>
      </c>
      <c r="Q59">
        <v>0</v>
      </c>
      <c r="R59">
        <v>1500</v>
      </c>
      <c r="S59">
        <v>4000</v>
      </c>
      <c r="T59">
        <v>2500</v>
      </c>
      <c r="U59">
        <v>7500</v>
      </c>
    </row>
    <row r="60" spans="2:21" x14ac:dyDescent="0.2">
      <c r="B60" t="s">
        <v>201</v>
      </c>
      <c r="C60" t="s">
        <v>202</v>
      </c>
      <c r="D60">
        <v>35000</v>
      </c>
      <c r="E60">
        <v>0</v>
      </c>
      <c r="F60">
        <v>0</v>
      </c>
      <c r="G60">
        <v>0</v>
      </c>
      <c r="H60">
        <v>2500</v>
      </c>
      <c r="I60">
        <v>750</v>
      </c>
      <c r="J60">
        <v>5000</v>
      </c>
      <c r="K60">
        <v>2000</v>
      </c>
      <c r="L60">
        <v>2000</v>
      </c>
      <c r="M60">
        <v>500</v>
      </c>
      <c r="N60">
        <v>2500</v>
      </c>
      <c r="O60">
        <v>3000</v>
      </c>
      <c r="P60">
        <v>2500</v>
      </c>
      <c r="Q60">
        <v>2250</v>
      </c>
      <c r="R60">
        <v>3500</v>
      </c>
      <c r="S60">
        <v>4000</v>
      </c>
      <c r="T60">
        <v>2500</v>
      </c>
      <c r="U60">
        <v>0</v>
      </c>
    </row>
    <row r="61" spans="2:21" x14ac:dyDescent="0.2">
      <c r="B61" t="s">
        <v>201</v>
      </c>
      <c r="C61" t="s">
        <v>203</v>
      </c>
      <c r="D61">
        <v>69420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500</v>
      </c>
      <c r="N61">
        <v>0</v>
      </c>
      <c r="O61">
        <v>0</v>
      </c>
      <c r="P61">
        <v>0</v>
      </c>
      <c r="Q61">
        <v>0</v>
      </c>
      <c r="R61">
        <v>1500</v>
      </c>
      <c r="S61">
        <v>4000</v>
      </c>
      <c r="T61">
        <v>2500</v>
      </c>
      <c r="U61">
        <v>0</v>
      </c>
    </row>
    <row r="62" spans="2:21" x14ac:dyDescent="0.2">
      <c r="B62" t="s">
        <v>201</v>
      </c>
      <c r="C62" t="s">
        <v>204</v>
      </c>
      <c r="D62">
        <v>79990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500</v>
      </c>
      <c r="N62">
        <v>0</v>
      </c>
      <c r="O62">
        <v>0</v>
      </c>
      <c r="P62">
        <v>0</v>
      </c>
      <c r="Q62">
        <v>0</v>
      </c>
      <c r="R62">
        <v>1500</v>
      </c>
      <c r="S62">
        <v>4000</v>
      </c>
      <c r="T62">
        <v>2500</v>
      </c>
      <c r="U62">
        <v>0</v>
      </c>
    </row>
    <row r="63" spans="2:21" x14ac:dyDescent="0.2">
      <c r="B63" t="s">
        <v>201</v>
      </c>
      <c r="C63" t="s">
        <v>205</v>
      </c>
      <c r="D63">
        <v>49990</v>
      </c>
      <c r="E63">
        <v>0</v>
      </c>
      <c r="F63">
        <v>0</v>
      </c>
      <c r="G63">
        <v>0</v>
      </c>
      <c r="H63">
        <v>0</v>
      </c>
      <c r="I63">
        <v>750</v>
      </c>
      <c r="J63">
        <v>5000</v>
      </c>
      <c r="K63">
        <v>2000</v>
      </c>
      <c r="L63">
        <v>0</v>
      </c>
      <c r="M63">
        <v>500</v>
      </c>
      <c r="N63">
        <v>2500</v>
      </c>
      <c r="O63">
        <v>3000</v>
      </c>
      <c r="P63">
        <v>2500</v>
      </c>
      <c r="Q63">
        <v>2250</v>
      </c>
      <c r="R63">
        <v>3500</v>
      </c>
      <c r="S63">
        <v>4000</v>
      </c>
      <c r="T63">
        <v>2500</v>
      </c>
      <c r="U63">
        <v>0</v>
      </c>
    </row>
    <row r="64" spans="2:21" x14ac:dyDescent="0.2">
      <c r="B64" t="s">
        <v>206</v>
      </c>
      <c r="C64" t="s">
        <v>207</v>
      </c>
      <c r="D64" t="s">
        <v>216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216</v>
      </c>
      <c r="N64" t="s">
        <v>216</v>
      </c>
      <c r="O64" t="s">
        <v>216</v>
      </c>
      <c r="P64" t="s">
        <v>216</v>
      </c>
      <c r="Q64" t="s">
        <v>216</v>
      </c>
      <c r="R64" t="s">
        <v>216</v>
      </c>
      <c r="S64" t="s">
        <v>216</v>
      </c>
      <c r="T64" t="s">
        <v>216</v>
      </c>
      <c r="U64" t="s">
        <v>216</v>
      </c>
    </row>
    <row r="65" spans="2:21" x14ac:dyDescent="0.2">
      <c r="B65" t="s">
        <v>208</v>
      </c>
      <c r="C65" t="s">
        <v>209</v>
      </c>
      <c r="D65" t="s">
        <v>216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 t="s">
        <v>216</v>
      </c>
      <c r="T65" t="s">
        <v>216</v>
      </c>
      <c r="U65" t="s">
        <v>216</v>
      </c>
    </row>
    <row r="67" spans="2:21" x14ac:dyDescent="0.2">
      <c r="B67" s="3">
        <v>2020</v>
      </c>
      <c r="C67" s="3" t="s">
        <v>234</v>
      </c>
      <c r="D67" s="3" t="s">
        <v>229</v>
      </c>
      <c r="E67" s="3" t="s">
        <v>230</v>
      </c>
      <c r="F67" s="3"/>
      <c r="G67" s="3" t="s">
        <v>231</v>
      </c>
      <c r="H67" s="3" t="s">
        <v>344</v>
      </c>
      <c r="I67" s="3" t="s">
        <v>340</v>
      </c>
      <c r="J67" s="3" t="s">
        <v>335</v>
      </c>
      <c r="K67" s="3" t="s">
        <v>330</v>
      </c>
      <c r="L67" s="3" t="s">
        <v>325</v>
      </c>
      <c r="M67" s="3" t="s">
        <v>312</v>
      </c>
      <c r="N67" s="3" t="s">
        <v>305</v>
      </c>
      <c r="O67" s="3" t="s">
        <v>303</v>
      </c>
      <c r="P67" s="3" t="s">
        <v>299</v>
      </c>
      <c r="Q67" s="3" t="s">
        <v>292</v>
      </c>
      <c r="R67" s="3" t="s">
        <v>291</v>
      </c>
      <c r="S67" s="3" t="s">
        <v>290</v>
      </c>
      <c r="T67" s="3" t="s">
        <v>320</v>
      </c>
      <c r="U67" s="3" t="s">
        <v>232</v>
      </c>
    </row>
    <row r="68" spans="2:21" x14ac:dyDescent="0.2">
      <c r="D68">
        <f>AVERAGE(D48,D49,D50,D52,D53,D54,D55,D56,D57,D59,D60,D61,D62,D63)</f>
        <v>52667.5</v>
      </c>
      <c r="E68">
        <f>AVERAGE(E48,E49,E50,E52,E53,E54,E55,E56,E57,E60,E59,E61,E62,E63)</f>
        <v>27326.214285714286</v>
      </c>
      <c r="G68">
        <f>AVERAGE(G48,G49,G50,G52,G53,G54,G56,G55,G57,G59,G60,G61,G62,G63)</f>
        <v>353.4078571428571</v>
      </c>
      <c r="H68">
        <f>AVERAGE(H48,H49:H50,H52:H57,H59:H63)</f>
        <v>1250</v>
      </c>
      <c r="I68">
        <f t="shared" ref="I68:P68" si="0">AVERAGE(I48:I50,I52:I57,I59:I63)</f>
        <v>482.14285714285717</v>
      </c>
      <c r="J68">
        <f t="shared" si="0"/>
        <v>3392.8571428571427</v>
      </c>
      <c r="K68">
        <f t="shared" si="0"/>
        <v>2051.7857142857142</v>
      </c>
      <c r="L68">
        <f t="shared" si="0"/>
        <v>871.42857142857144</v>
      </c>
      <c r="M68">
        <f t="shared" si="0"/>
        <v>928.57142857142856</v>
      </c>
      <c r="N68">
        <f t="shared" si="0"/>
        <v>1607.1428571428571</v>
      </c>
      <c r="O68">
        <f t="shared" si="0"/>
        <v>1928.5714285714287</v>
      </c>
      <c r="P68">
        <f t="shared" si="0"/>
        <v>1607.1428571428571</v>
      </c>
      <c r="Q68">
        <f>AVERAGE(Q48,Q49,Q50,Q52,Q53,Q54,Q55,Q56,Q57,Q59,Q60,Q61,Q62,Q63)</f>
        <v>1285.7142857142858</v>
      </c>
      <c r="R68">
        <f>AVERAGE(R48:R50,R52:R57,R59:R63)</f>
        <v>2785.7142857142858</v>
      </c>
      <c r="S68">
        <v>4000</v>
      </c>
      <c r="T68">
        <v>2500</v>
      </c>
      <c r="U68">
        <f>AVERAGE(U48,U49,U50,U52,U53,U54,U55,U56,U57,U59,U60,U61,U62,U63)</f>
        <v>4955.3571428571431</v>
      </c>
    </row>
    <row r="69" spans="2:21" x14ac:dyDescent="0.2">
      <c r="D69">
        <v>52667.5</v>
      </c>
      <c r="G69">
        <v>353.41</v>
      </c>
      <c r="I69">
        <v>482.14280000000002</v>
      </c>
      <c r="J69">
        <v>3392.8571000000002</v>
      </c>
      <c r="K69">
        <v>2051.7856999999999</v>
      </c>
      <c r="L69">
        <v>871.42857000000004</v>
      </c>
      <c r="M69">
        <v>928.57140000000004</v>
      </c>
      <c r="N69">
        <v>1607.1428000000001</v>
      </c>
      <c r="O69">
        <f>O68/2</f>
        <v>964.28571428571433</v>
      </c>
      <c r="P69">
        <v>1607.1428000000001</v>
      </c>
      <c r="Q69">
        <v>1285.7143000000001</v>
      </c>
      <c r="R69">
        <v>2785.7143000000001</v>
      </c>
      <c r="U69">
        <v>4955.3599999999997</v>
      </c>
    </row>
    <row r="70" spans="2:21" x14ac:dyDescent="0.2">
      <c r="O70">
        <v>964.28570000000002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9BF1-A630-4B43-9C7B-227391EE620D}">
  <dimension ref="A1:K26"/>
  <sheetViews>
    <sheetView workbookViewId="0">
      <selection activeCell="A12" sqref="A12"/>
    </sheetView>
  </sheetViews>
  <sheetFormatPr baseColWidth="10" defaultRowHeight="16" x14ac:dyDescent="0.2"/>
  <sheetData>
    <row r="1" spans="1:5" x14ac:dyDescent="0.2">
      <c r="A1" t="s">
        <v>85</v>
      </c>
      <c r="E1" s="4" t="s">
        <v>348</v>
      </c>
    </row>
    <row r="2" spans="1:5" x14ac:dyDescent="0.2">
      <c r="A2" t="s">
        <v>215</v>
      </c>
    </row>
    <row r="3" spans="1:5" x14ac:dyDescent="0.2">
      <c r="A3" s="4" t="s">
        <v>241</v>
      </c>
    </row>
    <row r="4" spans="1:5" x14ac:dyDescent="0.2">
      <c r="A4" t="s">
        <v>242</v>
      </c>
    </row>
    <row r="6" spans="1:5" x14ac:dyDescent="0.2">
      <c r="A6" s="4" t="s">
        <v>221</v>
      </c>
    </row>
    <row r="7" spans="1:5" x14ac:dyDescent="0.2">
      <c r="A7" t="s">
        <v>222</v>
      </c>
    </row>
    <row r="9" spans="1:5" x14ac:dyDescent="0.2">
      <c r="A9" s="4" t="s">
        <v>223</v>
      </c>
    </row>
    <row r="10" spans="1:5" x14ac:dyDescent="0.2">
      <c r="A10" t="s">
        <v>224</v>
      </c>
    </row>
    <row r="12" spans="1:5" x14ac:dyDescent="0.2">
      <c r="A12" s="4" t="s">
        <v>225</v>
      </c>
    </row>
    <row r="13" spans="1:5" x14ac:dyDescent="0.2">
      <c r="A13" t="s">
        <v>226</v>
      </c>
    </row>
    <row r="14" spans="1:5" x14ac:dyDescent="0.2">
      <c r="A14" t="s">
        <v>227</v>
      </c>
    </row>
    <row r="16" spans="1:5" x14ac:dyDescent="0.2">
      <c r="A16" s="4" t="s">
        <v>236</v>
      </c>
    </row>
    <row r="17" spans="1:11" x14ac:dyDescent="0.2">
      <c r="A17" t="s">
        <v>237</v>
      </c>
    </row>
    <row r="19" spans="1:11" x14ac:dyDescent="0.2">
      <c r="A19" s="4" t="s">
        <v>240</v>
      </c>
    </row>
    <row r="20" spans="1:11" x14ac:dyDescent="0.2">
      <c r="A20" t="s">
        <v>238</v>
      </c>
    </row>
    <row r="22" spans="1:11" x14ac:dyDescent="0.2">
      <c r="A22" s="4" t="s">
        <v>259</v>
      </c>
      <c r="D22" t="s">
        <v>283</v>
      </c>
    </row>
    <row r="23" spans="1:11" x14ac:dyDescent="0.2">
      <c r="A23" s="4" t="s">
        <v>268</v>
      </c>
      <c r="H23" t="s">
        <v>280</v>
      </c>
      <c r="K23" t="s">
        <v>282</v>
      </c>
    </row>
    <row r="24" spans="1:11" x14ac:dyDescent="0.2">
      <c r="A24" s="4" t="s">
        <v>281</v>
      </c>
      <c r="E24" t="s">
        <v>285</v>
      </c>
    </row>
    <row r="25" spans="1:11" x14ac:dyDescent="0.2">
      <c r="A25" s="4" t="s">
        <v>284</v>
      </c>
      <c r="F25" t="s">
        <v>286</v>
      </c>
    </row>
    <row r="26" spans="1:11" x14ac:dyDescent="0.2">
      <c r="A26" t="s">
        <v>260</v>
      </c>
    </row>
  </sheetData>
  <hyperlinks>
    <hyperlink ref="A19" r:id="rId1" xr:uid="{CBF698BB-BB77-AE42-BD7A-2B98F3DEF4EA}"/>
    <hyperlink ref="A22" r:id="rId2" xr:uid="{34EE4FE7-87BA-E446-81D4-CDE9A9C850EC}"/>
    <hyperlink ref="A23" r:id="rId3" xr:uid="{64225856-3A50-5747-8831-33A255FB7C0E}"/>
    <hyperlink ref="A24" r:id="rId4" xr:uid="{85FBEEC0-4D8C-9648-A630-84B902832DCA}"/>
    <hyperlink ref="A25" r:id="rId5" xr:uid="{2F343A98-1A52-B34F-A7CE-D302113DB0AB}"/>
    <hyperlink ref="A9" r:id="rId6" location=":~:text=Rather%20than%20working%20like%20a,sells%20directly%20to%20its%20customers.&amp;text=Because%20of%20the%20franchise%20laws,from%20in%2Dperson%20direct%20sales." display="https://thenewswheel.com/tesla-stores-what-are-they-and-how-are-they-different-than-dealerships/#:~:text=Rather%20than%20working%20like%20a,sells%20directly%20to%20its%20customers.&amp;text=Because%20of%20the%20franchise%20laws,from%20in%2Dperson%20direct%20sales." xr:uid="{BCE77C10-1823-104E-821C-68508210D927}"/>
    <hyperlink ref="A6" r:id="rId7" xr:uid="{D7A2D399-8331-044C-8EC0-DEACD070D340}"/>
    <hyperlink ref="E1" r:id="rId8" xr:uid="{4A85F35E-95A1-B244-AB36-4FF9308DDF62}"/>
    <hyperlink ref="A3" r:id="rId9" xr:uid="{76785C9B-05C0-794E-9C2A-B772D71E84EE}"/>
    <hyperlink ref="A16" r:id="rId10" xr:uid="{BD317F8D-1A4F-5E47-9E68-C5E41538E1E9}"/>
    <hyperlink ref="A12" r:id="rId11" xr:uid="{74B5BE56-546A-CE46-9D71-1FDA517887B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36C0-FAFE-CB4C-B661-E6D2B34E56C3}">
  <dimension ref="A1:Q153"/>
  <sheetViews>
    <sheetView workbookViewId="0">
      <selection activeCell="J153" sqref="J153"/>
    </sheetView>
  </sheetViews>
  <sheetFormatPr baseColWidth="10" defaultRowHeight="16" x14ac:dyDescent="0.2"/>
  <cols>
    <col min="3" max="3" width="12.5" customWidth="1"/>
    <col min="7" max="7" width="11.6640625" customWidth="1"/>
    <col min="9" max="9" width="15.33203125" customWidth="1"/>
    <col min="10" max="10" width="12.1640625" customWidth="1"/>
    <col min="11" max="11" width="11.83203125" customWidth="1"/>
    <col min="12" max="12" width="15" customWidth="1"/>
  </cols>
  <sheetData>
    <row r="1" spans="1:17" x14ac:dyDescent="0.2">
      <c r="A1" t="s">
        <v>7</v>
      </c>
      <c r="B1" t="s">
        <v>6</v>
      </c>
      <c r="C1" t="s">
        <v>5</v>
      </c>
      <c r="D1" t="s">
        <v>3</v>
      </c>
      <c r="E1" t="s">
        <v>108</v>
      </c>
      <c r="F1" t="s">
        <v>110</v>
      </c>
      <c r="G1" t="s">
        <v>4</v>
      </c>
      <c r="H1" t="s">
        <v>24</v>
      </c>
      <c r="I1" t="s">
        <v>82</v>
      </c>
      <c r="J1" t="s">
        <v>73</v>
      </c>
      <c r="K1" t="s">
        <v>81</v>
      </c>
      <c r="L1" t="s">
        <v>134</v>
      </c>
      <c r="M1" t="s">
        <v>135</v>
      </c>
      <c r="Q1" t="s">
        <v>136</v>
      </c>
    </row>
    <row r="2" spans="1:17" x14ac:dyDescent="0.2">
      <c r="A2">
        <v>2019</v>
      </c>
      <c r="B2" t="s">
        <v>8</v>
      </c>
      <c r="C2" t="s">
        <v>32</v>
      </c>
      <c r="D2">
        <v>0</v>
      </c>
      <c r="E2">
        <v>0</v>
      </c>
      <c r="F2">
        <v>0</v>
      </c>
      <c r="G2">
        <v>0</v>
      </c>
      <c r="H2">
        <v>32500</v>
      </c>
      <c r="I2">
        <v>0</v>
      </c>
      <c r="J2">
        <v>30552</v>
      </c>
      <c r="K2">
        <v>0</v>
      </c>
    </row>
    <row r="3" spans="1:17" x14ac:dyDescent="0.2">
      <c r="A3">
        <v>2019</v>
      </c>
      <c r="B3" t="s">
        <v>8</v>
      </c>
      <c r="C3" t="s">
        <v>45</v>
      </c>
      <c r="D3">
        <v>0</v>
      </c>
      <c r="E3">
        <v>0</v>
      </c>
      <c r="F3">
        <v>0</v>
      </c>
      <c r="G3">
        <v>0</v>
      </c>
      <c r="H3">
        <v>37400</v>
      </c>
      <c r="I3">
        <v>0</v>
      </c>
      <c r="J3">
        <v>35156</v>
      </c>
      <c r="K3">
        <v>0</v>
      </c>
    </row>
    <row r="4" spans="1:17" x14ac:dyDescent="0.2">
      <c r="A4">
        <v>2019</v>
      </c>
      <c r="B4" t="s">
        <v>8</v>
      </c>
      <c r="C4" t="s">
        <v>46</v>
      </c>
      <c r="D4">
        <v>0</v>
      </c>
      <c r="E4">
        <v>0</v>
      </c>
      <c r="F4">
        <v>0</v>
      </c>
      <c r="G4">
        <v>0</v>
      </c>
      <c r="H4">
        <v>44200</v>
      </c>
      <c r="I4">
        <v>0</v>
      </c>
      <c r="J4">
        <v>41548</v>
      </c>
      <c r="K4">
        <v>0</v>
      </c>
    </row>
    <row r="5" spans="1:17" x14ac:dyDescent="0.2">
      <c r="A5">
        <v>2019</v>
      </c>
      <c r="B5" t="s">
        <v>8</v>
      </c>
      <c r="C5" t="s">
        <v>47</v>
      </c>
      <c r="D5">
        <v>0</v>
      </c>
      <c r="E5">
        <v>0</v>
      </c>
      <c r="F5">
        <v>0</v>
      </c>
      <c r="G5">
        <v>0</v>
      </c>
      <c r="H5">
        <v>54100</v>
      </c>
      <c r="I5">
        <v>0</v>
      </c>
      <c r="J5">
        <v>50856</v>
      </c>
      <c r="K5">
        <v>0</v>
      </c>
    </row>
    <row r="6" spans="1:17" x14ac:dyDescent="0.2">
      <c r="A6">
        <v>2019</v>
      </c>
      <c r="B6" t="s">
        <v>8</v>
      </c>
      <c r="C6" t="s">
        <v>48</v>
      </c>
      <c r="D6">
        <v>0</v>
      </c>
      <c r="E6">
        <v>0</v>
      </c>
      <c r="F6">
        <v>0</v>
      </c>
      <c r="G6">
        <v>0</v>
      </c>
      <c r="H6">
        <v>68000</v>
      </c>
      <c r="I6">
        <v>0</v>
      </c>
      <c r="J6">
        <v>63920</v>
      </c>
      <c r="K6">
        <v>0</v>
      </c>
    </row>
    <row r="7" spans="1:17" x14ac:dyDescent="0.2">
      <c r="A7">
        <v>2019</v>
      </c>
      <c r="B7" t="s">
        <v>8</v>
      </c>
      <c r="C7" t="s">
        <v>49</v>
      </c>
      <c r="D7">
        <v>0</v>
      </c>
      <c r="E7">
        <v>0</v>
      </c>
      <c r="F7">
        <v>0</v>
      </c>
      <c r="G7">
        <v>0</v>
      </c>
      <c r="H7">
        <v>83800</v>
      </c>
      <c r="I7">
        <v>0</v>
      </c>
      <c r="J7">
        <v>78772</v>
      </c>
      <c r="K7">
        <v>0</v>
      </c>
    </row>
    <row r="8" spans="1:17" x14ac:dyDescent="0.2">
      <c r="A8">
        <v>2019</v>
      </c>
      <c r="B8" t="s">
        <v>8</v>
      </c>
      <c r="C8" t="s">
        <v>50</v>
      </c>
      <c r="D8">
        <v>0</v>
      </c>
      <c r="E8">
        <v>0</v>
      </c>
      <c r="F8">
        <v>0</v>
      </c>
      <c r="G8">
        <v>0</v>
      </c>
      <c r="H8">
        <v>56200</v>
      </c>
      <c r="I8">
        <v>0</v>
      </c>
      <c r="J8">
        <v>52828</v>
      </c>
      <c r="K8">
        <v>0</v>
      </c>
    </row>
    <row r="9" spans="1:17" x14ac:dyDescent="0.2">
      <c r="A9">
        <v>2019</v>
      </c>
      <c r="B9" t="s">
        <v>8</v>
      </c>
      <c r="C9" t="s">
        <v>51</v>
      </c>
      <c r="D9">
        <v>0</v>
      </c>
      <c r="E9">
        <v>0</v>
      </c>
      <c r="F9">
        <v>0</v>
      </c>
      <c r="G9">
        <v>0</v>
      </c>
      <c r="H9">
        <v>74200</v>
      </c>
      <c r="I9">
        <v>0</v>
      </c>
      <c r="J9">
        <v>69748</v>
      </c>
      <c r="K9">
        <v>0</v>
      </c>
    </row>
    <row r="10" spans="1:17" x14ac:dyDescent="0.2">
      <c r="A10">
        <v>2019</v>
      </c>
      <c r="B10" t="s">
        <v>8</v>
      </c>
      <c r="C10" t="s">
        <v>52</v>
      </c>
      <c r="D10">
        <v>0</v>
      </c>
      <c r="E10">
        <v>0</v>
      </c>
      <c r="F10">
        <v>0</v>
      </c>
      <c r="G10">
        <v>0</v>
      </c>
      <c r="H10">
        <v>44500</v>
      </c>
      <c r="I10">
        <v>0</v>
      </c>
      <c r="J10">
        <v>41832</v>
      </c>
      <c r="K10">
        <v>0</v>
      </c>
    </row>
    <row r="11" spans="1:17" x14ac:dyDescent="0.2">
      <c r="A11">
        <v>2019</v>
      </c>
      <c r="B11" t="s">
        <v>8</v>
      </c>
      <c r="C11" t="s">
        <v>53</v>
      </c>
      <c r="D11">
        <v>0</v>
      </c>
      <c r="E11">
        <v>0</v>
      </c>
      <c r="F11">
        <v>0</v>
      </c>
      <c r="G11">
        <v>0</v>
      </c>
      <c r="H11">
        <v>50200</v>
      </c>
      <c r="I11">
        <v>0</v>
      </c>
      <c r="J11">
        <v>47188</v>
      </c>
      <c r="K11">
        <v>0</v>
      </c>
    </row>
    <row r="12" spans="1:17" x14ac:dyDescent="0.2">
      <c r="A12">
        <v>2019</v>
      </c>
      <c r="B12" t="s">
        <v>8</v>
      </c>
      <c r="C12" t="s">
        <v>54</v>
      </c>
      <c r="D12">
        <v>0</v>
      </c>
      <c r="E12">
        <v>0</v>
      </c>
      <c r="F12">
        <v>0</v>
      </c>
      <c r="G12">
        <v>0</v>
      </c>
      <c r="H12">
        <v>52400</v>
      </c>
      <c r="I12">
        <v>0</v>
      </c>
      <c r="J12">
        <v>49256</v>
      </c>
      <c r="K12">
        <v>0</v>
      </c>
    </row>
    <row r="13" spans="1:17" x14ac:dyDescent="0.2">
      <c r="A13">
        <v>2019</v>
      </c>
      <c r="B13" t="s">
        <v>8</v>
      </c>
      <c r="C13" t="s">
        <v>26</v>
      </c>
      <c r="D13">
        <v>1</v>
      </c>
      <c r="E13">
        <v>0</v>
      </c>
      <c r="F13">
        <v>0</v>
      </c>
      <c r="G13">
        <v>7500</v>
      </c>
      <c r="H13">
        <v>74800</v>
      </c>
      <c r="I13">
        <v>0</v>
      </c>
      <c r="J13">
        <v>70312</v>
      </c>
      <c r="K13">
        <v>0</v>
      </c>
    </row>
    <row r="14" spans="1:17" x14ac:dyDescent="0.2">
      <c r="A14">
        <v>2020</v>
      </c>
      <c r="B14" t="s">
        <v>8</v>
      </c>
      <c r="C14" t="s">
        <v>56</v>
      </c>
      <c r="D14">
        <v>0</v>
      </c>
      <c r="E14">
        <v>0</v>
      </c>
      <c r="F14">
        <v>1</v>
      </c>
      <c r="G14">
        <v>0</v>
      </c>
      <c r="H14">
        <v>34700</v>
      </c>
      <c r="I14">
        <v>0</v>
      </c>
      <c r="J14">
        <v>32620</v>
      </c>
      <c r="K14">
        <v>0</v>
      </c>
    </row>
    <row r="15" spans="1:17" x14ac:dyDescent="0.2">
      <c r="A15">
        <v>2020</v>
      </c>
      <c r="B15" t="s">
        <v>8</v>
      </c>
      <c r="C15" t="s">
        <v>57</v>
      </c>
      <c r="D15">
        <v>0</v>
      </c>
      <c r="E15">
        <v>0</v>
      </c>
      <c r="F15">
        <v>1</v>
      </c>
      <c r="G15">
        <v>0</v>
      </c>
      <c r="H15">
        <v>43300</v>
      </c>
      <c r="I15">
        <v>0</v>
      </c>
      <c r="J15">
        <v>40703</v>
      </c>
      <c r="K15">
        <v>0</v>
      </c>
    </row>
    <row r="16" spans="1:17" x14ac:dyDescent="0.2">
      <c r="A16">
        <v>2020</v>
      </c>
      <c r="B16" t="s">
        <v>8</v>
      </c>
      <c r="C16" t="s">
        <v>58</v>
      </c>
      <c r="D16">
        <v>0</v>
      </c>
      <c r="E16">
        <v>0</v>
      </c>
      <c r="F16">
        <v>1</v>
      </c>
      <c r="G16">
        <v>0</v>
      </c>
      <c r="H16">
        <v>54800</v>
      </c>
      <c r="I16">
        <v>0</v>
      </c>
      <c r="J16">
        <v>51512</v>
      </c>
      <c r="K16">
        <v>0</v>
      </c>
    </row>
    <row r="17" spans="1:11" x14ac:dyDescent="0.2">
      <c r="A17">
        <v>2020</v>
      </c>
      <c r="B17" t="s">
        <v>8</v>
      </c>
      <c r="C17" t="s">
        <v>59</v>
      </c>
      <c r="D17">
        <v>0</v>
      </c>
      <c r="E17">
        <v>0</v>
      </c>
      <c r="F17">
        <v>1</v>
      </c>
      <c r="G17">
        <v>0</v>
      </c>
      <c r="H17">
        <v>68200</v>
      </c>
      <c r="I17">
        <v>0</v>
      </c>
      <c r="J17">
        <v>64108</v>
      </c>
      <c r="K17">
        <v>0</v>
      </c>
    </row>
    <row r="18" spans="1:11" x14ac:dyDescent="0.2">
      <c r="A18">
        <v>2020</v>
      </c>
      <c r="B18" t="s">
        <v>8</v>
      </c>
      <c r="C18" t="s">
        <v>60</v>
      </c>
      <c r="D18">
        <v>0</v>
      </c>
      <c r="E18">
        <v>0</v>
      </c>
      <c r="F18">
        <v>1</v>
      </c>
      <c r="G18">
        <v>0</v>
      </c>
      <c r="H18">
        <v>113000</v>
      </c>
      <c r="I18">
        <v>0</v>
      </c>
      <c r="J18">
        <v>106220</v>
      </c>
      <c r="K18">
        <v>0</v>
      </c>
    </row>
    <row r="19" spans="1:11" x14ac:dyDescent="0.2">
      <c r="A19">
        <v>2020</v>
      </c>
      <c r="B19" t="s">
        <v>8</v>
      </c>
      <c r="C19" t="s">
        <v>61</v>
      </c>
      <c r="D19">
        <v>0</v>
      </c>
      <c r="E19">
        <v>0</v>
      </c>
      <c r="F19">
        <v>1</v>
      </c>
      <c r="G19">
        <v>0</v>
      </c>
      <c r="H19">
        <v>52900</v>
      </c>
      <c r="I19">
        <v>0</v>
      </c>
      <c r="J19">
        <v>49728</v>
      </c>
      <c r="K19">
        <v>0</v>
      </c>
    </row>
    <row r="20" spans="1:11" x14ac:dyDescent="0.2">
      <c r="A20">
        <v>2020</v>
      </c>
      <c r="B20" t="s">
        <v>8</v>
      </c>
      <c r="C20" t="s">
        <v>62</v>
      </c>
      <c r="D20">
        <v>0</v>
      </c>
      <c r="E20">
        <v>0</v>
      </c>
      <c r="F20">
        <v>1</v>
      </c>
      <c r="G20">
        <v>0</v>
      </c>
      <c r="H20">
        <v>84800</v>
      </c>
      <c r="I20">
        <v>0</v>
      </c>
      <c r="J20">
        <v>79712</v>
      </c>
      <c r="K20">
        <v>0</v>
      </c>
    </row>
    <row r="21" spans="1:11" x14ac:dyDescent="0.2">
      <c r="A21">
        <v>2020</v>
      </c>
      <c r="B21" t="s">
        <v>8</v>
      </c>
      <c r="C21" t="s">
        <v>63</v>
      </c>
      <c r="D21">
        <v>0</v>
      </c>
      <c r="E21">
        <v>0</v>
      </c>
      <c r="F21">
        <v>1</v>
      </c>
      <c r="G21">
        <v>0</v>
      </c>
      <c r="H21">
        <v>89000</v>
      </c>
      <c r="I21">
        <v>0</v>
      </c>
      <c r="J21">
        <v>83660</v>
      </c>
      <c r="K21">
        <v>0</v>
      </c>
    </row>
    <row r="22" spans="1:11" x14ac:dyDescent="0.2">
      <c r="A22">
        <v>2020</v>
      </c>
      <c r="B22" t="s">
        <v>8</v>
      </c>
      <c r="C22" t="s">
        <v>55</v>
      </c>
      <c r="D22">
        <v>1</v>
      </c>
      <c r="E22">
        <v>0</v>
      </c>
      <c r="F22">
        <v>1</v>
      </c>
      <c r="G22">
        <v>7500</v>
      </c>
      <c r="H22">
        <v>77400</v>
      </c>
      <c r="I22">
        <v>0</v>
      </c>
      <c r="J22">
        <v>72756</v>
      </c>
      <c r="K22">
        <v>0</v>
      </c>
    </row>
    <row r="23" spans="1:11" x14ac:dyDescent="0.2">
      <c r="A23">
        <v>2018</v>
      </c>
      <c r="B23" t="s">
        <v>9</v>
      </c>
      <c r="C23" t="s">
        <v>33</v>
      </c>
      <c r="D23">
        <v>0</v>
      </c>
      <c r="E23">
        <v>0</v>
      </c>
      <c r="F23">
        <v>0</v>
      </c>
      <c r="G23">
        <v>0</v>
      </c>
      <c r="H23">
        <v>34900</v>
      </c>
      <c r="I23">
        <v>0</v>
      </c>
      <c r="J23">
        <v>32955</v>
      </c>
      <c r="K23">
        <v>0</v>
      </c>
    </row>
    <row r="24" spans="1:11" x14ac:dyDescent="0.2">
      <c r="A24">
        <v>2018</v>
      </c>
      <c r="B24" t="s">
        <v>9</v>
      </c>
      <c r="C24" t="s">
        <v>34</v>
      </c>
      <c r="D24">
        <v>0</v>
      </c>
      <c r="E24">
        <v>0</v>
      </c>
      <c r="F24">
        <v>0</v>
      </c>
      <c r="G24">
        <v>0</v>
      </c>
      <c r="H24">
        <v>43300</v>
      </c>
      <c r="I24">
        <v>0</v>
      </c>
      <c r="J24">
        <v>40770</v>
      </c>
      <c r="K24">
        <v>0</v>
      </c>
    </row>
    <row r="25" spans="1:11" x14ac:dyDescent="0.2">
      <c r="A25">
        <v>2018</v>
      </c>
      <c r="B25" t="s">
        <v>9</v>
      </c>
      <c r="C25" t="s">
        <v>35</v>
      </c>
      <c r="D25">
        <v>0</v>
      </c>
      <c r="E25">
        <v>0</v>
      </c>
      <c r="F25">
        <v>0</v>
      </c>
      <c r="G25">
        <v>0</v>
      </c>
      <c r="H25">
        <v>52650</v>
      </c>
      <c r="I25">
        <v>0</v>
      </c>
      <c r="J25">
        <v>49465</v>
      </c>
      <c r="K25">
        <v>0</v>
      </c>
    </row>
    <row r="26" spans="1:11" x14ac:dyDescent="0.2">
      <c r="A26">
        <v>2018</v>
      </c>
      <c r="B26" t="s">
        <v>9</v>
      </c>
      <c r="C26" t="s">
        <v>36</v>
      </c>
      <c r="D26">
        <v>0</v>
      </c>
      <c r="E26">
        <v>0</v>
      </c>
      <c r="F26">
        <v>0</v>
      </c>
      <c r="G26">
        <v>0</v>
      </c>
      <c r="H26">
        <v>70200</v>
      </c>
      <c r="I26">
        <v>0</v>
      </c>
      <c r="J26">
        <v>65785</v>
      </c>
      <c r="K26">
        <v>0</v>
      </c>
    </row>
    <row r="27" spans="1:11" x14ac:dyDescent="0.2">
      <c r="A27">
        <v>2018</v>
      </c>
      <c r="B27" t="s">
        <v>9</v>
      </c>
      <c r="C27" t="s">
        <v>37</v>
      </c>
      <c r="D27">
        <v>0</v>
      </c>
      <c r="E27">
        <v>0</v>
      </c>
      <c r="F27">
        <v>0</v>
      </c>
      <c r="G27">
        <v>0</v>
      </c>
      <c r="H27">
        <v>83100</v>
      </c>
      <c r="I27">
        <v>0</v>
      </c>
      <c r="J27">
        <v>77785</v>
      </c>
      <c r="K27">
        <v>0</v>
      </c>
    </row>
    <row r="28" spans="1:11" x14ac:dyDescent="0.2">
      <c r="A28">
        <v>2018</v>
      </c>
      <c r="B28" t="s">
        <v>9</v>
      </c>
      <c r="C28" t="s">
        <v>38</v>
      </c>
      <c r="D28">
        <v>0</v>
      </c>
      <c r="E28">
        <v>0</v>
      </c>
      <c r="F28">
        <v>0</v>
      </c>
      <c r="G28">
        <v>0</v>
      </c>
      <c r="H28">
        <v>66500</v>
      </c>
      <c r="I28">
        <v>0</v>
      </c>
      <c r="J28">
        <v>62345</v>
      </c>
      <c r="K28">
        <v>0</v>
      </c>
    </row>
    <row r="29" spans="1:11" x14ac:dyDescent="0.2">
      <c r="A29">
        <v>2018</v>
      </c>
      <c r="B29" t="s">
        <v>9</v>
      </c>
      <c r="C29" t="s">
        <v>39</v>
      </c>
      <c r="D29">
        <v>0</v>
      </c>
      <c r="E29">
        <v>0</v>
      </c>
      <c r="F29">
        <v>0</v>
      </c>
      <c r="G29">
        <v>0</v>
      </c>
      <c r="H29">
        <v>102600</v>
      </c>
      <c r="I29">
        <v>0</v>
      </c>
      <c r="J29">
        <v>95920</v>
      </c>
      <c r="K29">
        <v>0</v>
      </c>
    </row>
    <row r="30" spans="1:11" x14ac:dyDescent="0.2">
      <c r="A30">
        <v>2018</v>
      </c>
      <c r="B30" t="s">
        <v>9</v>
      </c>
      <c r="C30" t="s">
        <v>10</v>
      </c>
      <c r="D30">
        <v>1</v>
      </c>
      <c r="E30">
        <v>0</v>
      </c>
      <c r="F30">
        <v>0</v>
      </c>
      <c r="G30">
        <v>7500</v>
      </c>
      <c r="H30">
        <v>44450</v>
      </c>
      <c r="I30">
        <v>0</v>
      </c>
      <c r="J30">
        <v>41840</v>
      </c>
      <c r="K30">
        <v>0</v>
      </c>
    </row>
    <row r="31" spans="1:11" x14ac:dyDescent="0.2">
      <c r="A31">
        <v>2019</v>
      </c>
      <c r="B31" t="s">
        <v>9</v>
      </c>
      <c r="C31" t="s">
        <v>33</v>
      </c>
      <c r="D31">
        <v>0</v>
      </c>
      <c r="E31">
        <v>0</v>
      </c>
      <c r="F31">
        <v>0</v>
      </c>
      <c r="G31">
        <v>0</v>
      </c>
      <c r="H31">
        <v>40250</v>
      </c>
      <c r="I31">
        <v>0</v>
      </c>
      <c r="J31">
        <v>37935</v>
      </c>
      <c r="K31">
        <v>0</v>
      </c>
    </row>
    <row r="32" spans="1:11" x14ac:dyDescent="0.2">
      <c r="A32">
        <v>2019</v>
      </c>
      <c r="B32" t="s">
        <v>9</v>
      </c>
      <c r="C32" t="s">
        <v>34</v>
      </c>
      <c r="D32">
        <v>0</v>
      </c>
      <c r="E32">
        <v>0</v>
      </c>
      <c r="F32">
        <v>0</v>
      </c>
      <c r="G32">
        <v>0</v>
      </c>
      <c r="H32">
        <v>44600</v>
      </c>
      <c r="I32">
        <v>0</v>
      </c>
      <c r="J32">
        <v>41980</v>
      </c>
      <c r="K32">
        <v>0</v>
      </c>
    </row>
    <row r="33" spans="1:11" x14ac:dyDescent="0.2">
      <c r="A33">
        <v>2019</v>
      </c>
      <c r="B33" t="s">
        <v>9</v>
      </c>
      <c r="C33" t="s">
        <v>35</v>
      </c>
      <c r="D33">
        <v>0</v>
      </c>
      <c r="E33">
        <v>0</v>
      </c>
      <c r="F33">
        <v>0</v>
      </c>
      <c r="G33">
        <v>0</v>
      </c>
      <c r="H33">
        <v>53400</v>
      </c>
      <c r="I33">
        <v>0</v>
      </c>
      <c r="J33">
        <v>50160</v>
      </c>
      <c r="K33">
        <v>0</v>
      </c>
    </row>
    <row r="34" spans="1:11" x14ac:dyDescent="0.2">
      <c r="A34">
        <v>2019</v>
      </c>
      <c r="B34" t="s">
        <v>9</v>
      </c>
      <c r="C34" t="s">
        <v>36</v>
      </c>
      <c r="D34">
        <v>0</v>
      </c>
      <c r="E34">
        <v>0</v>
      </c>
      <c r="F34">
        <v>0</v>
      </c>
      <c r="G34">
        <v>0</v>
      </c>
      <c r="H34">
        <v>70300</v>
      </c>
      <c r="I34">
        <v>0</v>
      </c>
      <c r="J34">
        <v>65880</v>
      </c>
      <c r="K34">
        <v>0</v>
      </c>
    </row>
    <row r="35" spans="1:11" x14ac:dyDescent="0.2">
      <c r="A35">
        <v>2019</v>
      </c>
      <c r="B35" t="s">
        <v>9</v>
      </c>
      <c r="C35" t="s">
        <v>37</v>
      </c>
      <c r="D35">
        <v>0</v>
      </c>
      <c r="E35">
        <v>0</v>
      </c>
      <c r="F35">
        <v>0</v>
      </c>
      <c r="G35">
        <v>0</v>
      </c>
      <c r="H35">
        <v>83650</v>
      </c>
      <c r="I35">
        <v>0</v>
      </c>
      <c r="J35">
        <v>78295</v>
      </c>
      <c r="K35">
        <v>0</v>
      </c>
    </row>
    <row r="36" spans="1:11" x14ac:dyDescent="0.2">
      <c r="A36">
        <v>2019</v>
      </c>
      <c r="B36" t="s">
        <v>9</v>
      </c>
      <c r="C36" t="s">
        <v>39</v>
      </c>
      <c r="D36">
        <v>0</v>
      </c>
      <c r="E36">
        <v>0</v>
      </c>
      <c r="F36">
        <v>0</v>
      </c>
      <c r="G36">
        <v>0</v>
      </c>
      <c r="H36">
        <v>102700</v>
      </c>
      <c r="I36">
        <v>0</v>
      </c>
      <c r="J36">
        <v>96010</v>
      </c>
      <c r="K36">
        <v>0</v>
      </c>
    </row>
    <row r="37" spans="1:11" x14ac:dyDescent="0.2">
      <c r="A37">
        <v>2019</v>
      </c>
      <c r="B37" t="s">
        <v>9</v>
      </c>
      <c r="C37" t="s">
        <v>40</v>
      </c>
      <c r="D37">
        <v>0</v>
      </c>
      <c r="E37">
        <v>0</v>
      </c>
      <c r="F37">
        <v>0</v>
      </c>
      <c r="G37">
        <v>0</v>
      </c>
      <c r="H37">
        <v>119900</v>
      </c>
      <c r="I37">
        <v>0</v>
      </c>
      <c r="J37">
        <v>112005</v>
      </c>
      <c r="K37">
        <v>0</v>
      </c>
    </row>
    <row r="38" spans="1:11" x14ac:dyDescent="0.2">
      <c r="A38">
        <v>2019</v>
      </c>
      <c r="B38" t="s">
        <v>9</v>
      </c>
      <c r="C38" t="s">
        <v>10</v>
      </c>
      <c r="D38">
        <v>1</v>
      </c>
      <c r="E38">
        <v>0</v>
      </c>
      <c r="F38">
        <v>0</v>
      </c>
      <c r="G38">
        <v>7500</v>
      </c>
      <c r="H38">
        <v>44450</v>
      </c>
      <c r="I38">
        <v>0</v>
      </c>
      <c r="J38">
        <v>41840</v>
      </c>
      <c r="K38">
        <v>0</v>
      </c>
    </row>
    <row r="39" spans="1:11" x14ac:dyDescent="0.2">
      <c r="A39">
        <v>2020</v>
      </c>
      <c r="B39" t="s">
        <v>9</v>
      </c>
      <c r="C39" t="s">
        <v>41</v>
      </c>
      <c r="D39">
        <v>0</v>
      </c>
      <c r="E39">
        <v>0</v>
      </c>
      <c r="F39">
        <v>0</v>
      </c>
      <c r="G39">
        <v>0</v>
      </c>
      <c r="H39" s="1">
        <v>35300</v>
      </c>
      <c r="I39">
        <v>0</v>
      </c>
      <c r="J39">
        <v>33330</v>
      </c>
      <c r="K39">
        <v>0</v>
      </c>
    </row>
    <row r="40" spans="1:11" x14ac:dyDescent="0.2">
      <c r="A40">
        <v>2020</v>
      </c>
      <c r="B40" t="s">
        <v>9</v>
      </c>
      <c r="C40" t="s">
        <v>33</v>
      </c>
      <c r="D40">
        <v>0</v>
      </c>
      <c r="E40">
        <v>0</v>
      </c>
      <c r="F40">
        <v>0</v>
      </c>
      <c r="G40">
        <v>0</v>
      </c>
      <c r="H40">
        <v>40750</v>
      </c>
      <c r="I40">
        <v>0</v>
      </c>
      <c r="J40">
        <v>38400</v>
      </c>
      <c r="K40">
        <v>0</v>
      </c>
    </row>
    <row r="41" spans="1:11" x14ac:dyDescent="0.2">
      <c r="A41">
        <v>2020</v>
      </c>
      <c r="B41" t="s">
        <v>9</v>
      </c>
      <c r="C41" t="s">
        <v>35</v>
      </c>
      <c r="D41">
        <v>0</v>
      </c>
      <c r="E41">
        <v>0</v>
      </c>
      <c r="F41">
        <v>0</v>
      </c>
      <c r="G41">
        <v>0</v>
      </c>
      <c r="H41">
        <v>53900</v>
      </c>
      <c r="I41">
        <v>0</v>
      </c>
      <c r="J41">
        <v>50625</v>
      </c>
      <c r="K41">
        <v>0</v>
      </c>
    </row>
    <row r="42" spans="1:11" x14ac:dyDescent="0.2">
      <c r="A42">
        <v>2020</v>
      </c>
      <c r="B42" t="s">
        <v>9</v>
      </c>
      <c r="C42" t="s">
        <v>37</v>
      </c>
      <c r="D42">
        <v>0</v>
      </c>
      <c r="E42">
        <v>0</v>
      </c>
      <c r="F42">
        <v>0</v>
      </c>
      <c r="G42">
        <v>0</v>
      </c>
      <c r="H42">
        <v>86450</v>
      </c>
      <c r="I42">
        <v>0</v>
      </c>
      <c r="J42">
        <v>80900</v>
      </c>
      <c r="K42">
        <v>0</v>
      </c>
    </row>
    <row r="43" spans="1:11" x14ac:dyDescent="0.2">
      <c r="A43">
        <v>2020</v>
      </c>
      <c r="B43" t="s">
        <v>9</v>
      </c>
      <c r="C43" t="s">
        <v>39</v>
      </c>
      <c r="D43">
        <v>0</v>
      </c>
      <c r="E43">
        <v>0</v>
      </c>
      <c r="F43">
        <v>0</v>
      </c>
      <c r="G43">
        <v>0</v>
      </c>
      <c r="H43">
        <v>102700</v>
      </c>
      <c r="I43">
        <v>0</v>
      </c>
      <c r="J43">
        <v>96010</v>
      </c>
      <c r="K43">
        <v>0</v>
      </c>
    </row>
    <row r="44" spans="1:11" x14ac:dyDescent="0.2">
      <c r="A44">
        <v>2020</v>
      </c>
      <c r="B44" t="s">
        <v>9</v>
      </c>
      <c r="C44" t="s">
        <v>42</v>
      </c>
      <c r="D44">
        <v>0</v>
      </c>
      <c r="E44">
        <v>0</v>
      </c>
      <c r="F44">
        <v>0</v>
      </c>
      <c r="G44">
        <v>0</v>
      </c>
      <c r="H44">
        <v>130000</v>
      </c>
      <c r="I44">
        <v>0</v>
      </c>
      <c r="J44">
        <v>121400</v>
      </c>
      <c r="K44">
        <v>0</v>
      </c>
    </row>
    <row r="45" spans="1:11" x14ac:dyDescent="0.2">
      <c r="A45">
        <v>2020</v>
      </c>
      <c r="B45" t="s">
        <v>9</v>
      </c>
      <c r="C45" t="s">
        <v>10</v>
      </c>
      <c r="D45">
        <v>1</v>
      </c>
      <c r="E45">
        <v>0</v>
      </c>
      <c r="F45">
        <v>0</v>
      </c>
      <c r="G45">
        <v>7500</v>
      </c>
      <c r="H45">
        <v>44450</v>
      </c>
      <c r="I45">
        <v>0</v>
      </c>
      <c r="J45">
        <v>41840</v>
      </c>
      <c r="K45">
        <v>0</v>
      </c>
    </row>
    <row r="46" spans="1:11" x14ac:dyDescent="0.2">
      <c r="A46">
        <v>2018</v>
      </c>
      <c r="B46" t="s">
        <v>64</v>
      </c>
      <c r="C46" t="s">
        <v>67</v>
      </c>
      <c r="D46">
        <v>0</v>
      </c>
      <c r="E46">
        <v>0</v>
      </c>
      <c r="F46">
        <v>0</v>
      </c>
      <c r="G46">
        <v>0</v>
      </c>
      <c r="H46">
        <v>16975</v>
      </c>
      <c r="I46">
        <v>0.03</v>
      </c>
      <c r="J46">
        <v>16890</v>
      </c>
      <c r="K46">
        <f t="shared" ref="K46:K86" si="0">I46*H46</f>
        <v>509.25</v>
      </c>
    </row>
    <row r="47" spans="1:11" x14ac:dyDescent="0.2">
      <c r="A47">
        <v>2018</v>
      </c>
      <c r="B47" t="s">
        <v>64</v>
      </c>
      <c r="C47" t="s">
        <v>68</v>
      </c>
      <c r="D47">
        <v>0</v>
      </c>
      <c r="E47">
        <v>0</v>
      </c>
      <c r="F47">
        <v>0</v>
      </c>
      <c r="G47">
        <v>0</v>
      </c>
      <c r="H47">
        <v>27895</v>
      </c>
      <c r="I47">
        <v>0.03</v>
      </c>
      <c r="J47">
        <v>26779</v>
      </c>
      <c r="K47">
        <f t="shared" si="0"/>
        <v>836.85</v>
      </c>
    </row>
    <row r="48" spans="1:11" x14ac:dyDescent="0.2">
      <c r="A48">
        <v>2018</v>
      </c>
      <c r="B48" t="s">
        <v>64</v>
      </c>
      <c r="C48" t="s">
        <v>69</v>
      </c>
      <c r="D48">
        <v>0</v>
      </c>
      <c r="E48">
        <v>0</v>
      </c>
      <c r="F48">
        <v>0</v>
      </c>
      <c r="G48">
        <v>0</v>
      </c>
      <c r="H48">
        <v>21680</v>
      </c>
      <c r="I48">
        <v>0.03</v>
      </c>
      <c r="J48">
        <v>21572</v>
      </c>
      <c r="K48">
        <f t="shared" si="0"/>
        <v>650.4</v>
      </c>
    </row>
    <row r="49" spans="1:11" x14ac:dyDescent="0.2">
      <c r="A49">
        <v>2018</v>
      </c>
      <c r="B49" t="s">
        <v>64</v>
      </c>
      <c r="C49" t="s">
        <v>70</v>
      </c>
      <c r="D49">
        <v>0</v>
      </c>
      <c r="E49">
        <v>0</v>
      </c>
      <c r="F49">
        <v>0</v>
      </c>
      <c r="G49">
        <v>0</v>
      </c>
      <c r="H49">
        <v>15295</v>
      </c>
      <c r="I49">
        <v>0.03</v>
      </c>
      <c r="J49">
        <v>14683</v>
      </c>
      <c r="K49">
        <f t="shared" si="0"/>
        <v>458.84999999999997</v>
      </c>
    </row>
    <row r="50" spans="1:11" x14ac:dyDescent="0.2">
      <c r="A50">
        <v>2018</v>
      </c>
      <c r="B50" t="s">
        <v>64</v>
      </c>
      <c r="C50" t="s">
        <v>12</v>
      </c>
      <c r="D50">
        <v>0</v>
      </c>
      <c r="E50">
        <v>0</v>
      </c>
      <c r="F50">
        <v>0</v>
      </c>
      <c r="G50">
        <v>0</v>
      </c>
      <c r="H50">
        <v>13050</v>
      </c>
      <c r="I50">
        <v>0.03</v>
      </c>
      <c r="J50">
        <v>12593</v>
      </c>
      <c r="K50">
        <f t="shared" si="0"/>
        <v>391.5</v>
      </c>
    </row>
    <row r="51" spans="1:11" x14ac:dyDescent="0.2">
      <c r="A51">
        <v>2018</v>
      </c>
      <c r="B51" t="s">
        <v>64</v>
      </c>
      <c r="C51" t="s">
        <v>71</v>
      </c>
      <c r="D51">
        <v>0</v>
      </c>
      <c r="E51">
        <v>1</v>
      </c>
      <c r="F51">
        <v>0</v>
      </c>
      <c r="G51">
        <v>7500</v>
      </c>
      <c r="H51">
        <v>33220</v>
      </c>
      <c r="I51">
        <v>0.03</v>
      </c>
      <c r="J51">
        <v>31891</v>
      </c>
      <c r="K51">
        <f t="shared" si="0"/>
        <v>996.59999999999991</v>
      </c>
    </row>
    <row r="52" spans="1:11" x14ac:dyDescent="0.2">
      <c r="A52">
        <v>2018</v>
      </c>
      <c r="B52" t="s">
        <v>64</v>
      </c>
      <c r="C52" t="s">
        <v>11</v>
      </c>
      <c r="D52">
        <v>1</v>
      </c>
      <c r="E52">
        <v>0</v>
      </c>
      <c r="F52">
        <v>0</v>
      </c>
      <c r="G52">
        <v>7500</v>
      </c>
      <c r="H52">
        <v>36620</v>
      </c>
      <c r="I52">
        <v>0.03</v>
      </c>
      <c r="J52">
        <v>35155</v>
      </c>
      <c r="K52">
        <f t="shared" si="0"/>
        <v>1098.5999999999999</v>
      </c>
    </row>
    <row r="53" spans="1:11" x14ac:dyDescent="0.2">
      <c r="A53">
        <v>2019</v>
      </c>
      <c r="B53" t="s">
        <v>64</v>
      </c>
      <c r="C53" t="s">
        <v>67</v>
      </c>
      <c r="D53">
        <v>0</v>
      </c>
      <c r="E53">
        <v>0</v>
      </c>
      <c r="F53">
        <v>0</v>
      </c>
      <c r="G53">
        <v>0</v>
      </c>
      <c r="H53">
        <v>17995</v>
      </c>
      <c r="I53">
        <v>0.03</v>
      </c>
      <c r="J53">
        <v>17977</v>
      </c>
      <c r="K53">
        <f t="shared" si="0"/>
        <v>539.85</v>
      </c>
    </row>
    <row r="54" spans="1:11" x14ac:dyDescent="0.2">
      <c r="A54">
        <v>2019</v>
      </c>
      <c r="B54" t="s">
        <v>64</v>
      </c>
      <c r="C54" t="s">
        <v>68</v>
      </c>
      <c r="D54">
        <v>0</v>
      </c>
      <c r="E54">
        <v>0</v>
      </c>
      <c r="F54">
        <v>0</v>
      </c>
      <c r="G54">
        <v>0</v>
      </c>
      <c r="H54">
        <v>28020</v>
      </c>
      <c r="I54">
        <v>0.03</v>
      </c>
      <c r="J54">
        <v>27011</v>
      </c>
      <c r="K54">
        <f t="shared" si="0"/>
        <v>840.6</v>
      </c>
    </row>
    <row r="55" spans="1:11" x14ac:dyDescent="0.2">
      <c r="A55">
        <v>2019</v>
      </c>
      <c r="B55" t="s">
        <v>64</v>
      </c>
      <c r="C55" t="s">
        <v>69</v>
      </c>
      <c r="D55">
        <v>0</v>
      </c>
      <c r="E55">
        <v>0</v>
      </c>
      <c r="F55">
        <v>0</v>
      </c>
      <c r="G55">
        <v>0</v>
      </c>
      <c r="H55">
        <v>22090</v>
      </c>
      <c r="I55">
        <v>0.03</v>
      </c>
      <c r="J55">
        <v>22068</v>
      </c>
      <c r="K55">
        <f t="shared" si="0"/>
        <v>662.69999999999993</v>
      </c>
    </row>
    <row r="56" spans="1:11" x14ac:dyDescent="0.2">
      <c r="A56">
        <v>2019</v>
      </c>
      <c r="B56" t="s">
        <v>64</v>
      </c>
      <c r="C56" t="s">
        <v>70</v>
      </c>
      <c r="D56">
        <v>0</v>
      </c>
      <c r="E56">
        <v>0</v>
      </c>
      <c r="F56">
        <v>0</v>
      </c>
      <c r="G56">
        <v>0</v>
      </c>
      <c r="H56">
        <v>15420</v>
      </c>
      <c r="I56">
        <v>0.03</v>
      </c>
      <c r="J56">
        <v>14865</v>
      </c>
      <c r="K56">
        <f t="shared" si="0"/>
        <v>462.59999999999997</v>
      </c>
    </row>
    <row r="57" spans="1:11" x14ac:dyDescent="0.2">
      <c r="A57">
        <v>2019</v>
      </c>
      <c r="B57" t="s">
        <v>64</v>
      </c>
      <c r="C57" t="s">
        <v>12</v>
      </c>
      <c r="D57">
        <v>0</v>
      </c>
      <c r="E57">
        <v>0</v>
      </c>
      <c r="F57">
        <v>0</v>
      </c>
      <c r="G57">
        <v>0</v>
      </c>
      <c r="H57">
        <v>13220</v>
      </c>
      <c r="I57">
        <v>0.03</v>
      </c>
      <c r="J57">
        <v>12810</v>
      </c>
      <c r="K57">
        <f t="shared" si="0"/>
        <v>396.59999999999997</v>
      </c>
    </row>
    <row r="58" spans="1:11" x14ac:dyDescent="0.2">
      <c r="A58">
        <v>2019</v>
      </c>
      <c r="B58" t="s">
        <v>64</v>
      </c>
      <c r="C58" t="s">
        <v>71</v>
      </c>
      <c r="D58">
        <v>0</v>
      </c>
      <c r="E58">
        <v>1</v>
      </c>
      <c r="F58">
        <v>0</v>
      </c>
      <c r="G58">
        <v>3750</v>
      </c>
      <c r="H58">
        <v>33520</v>
      </c>
      <c r="I58">
        <v>0.03</v>
      </c>
      <c r="J58">
        <v>32313</v>
      </c>
      <c r="K58">
        <f t="shared" si="0"/>
        <v>1005.5999999999999</v>
      </c>
    </row>
    <row r="59" spans="1:11" x14ac:dyDescent="0.2">
      <c r="A59">
        <v>2019</v>
      </c>
      <c r="B59" t="s">
        <v>64</v>
      </c>
      <c r="C59" t="s">
        <v>11</v>
      </c>
      <c r="D59">
        <v>1</v>
      </c>
      <c r="E59">
        <v>0</v>
      </c>
      <c r="F59">
        <v>0</v>
      </c>
      <c r="G59">
        <v>3750</v>
      </c>
      <c r="H59">
        <v>36620</v>
      </c>
      <c r="I59">
        <v>0.03</v>
      </c>
      <c r="J59">
        <v>35302</v>
      </c>
      <c r="K59">
        <f t="shared" si="0"/>
        <v>1098.5999999999999</v>
      </c>
    </row>
    <row r="60" spans="1:11" x14ac:dyDescent="0.2">
      <c r="A60">
        <v>2020</v>
      </c>
      <c r="B60" t="s">
        <v>64</v>
      </c>
      <c r="C60" t="s">
        <v>68</v>
      </c>
      <c r="D60">
        <v>0</v>
      </c>
      <c r="E60">
        <v>0</v>
      </c>
      <c r="F60">
        <v>0</v>
      </c>
      <c r="G60">
        <v>0</v>
      </c>
      <c r="H60">
        <v>31620</v>
      </c>
      <c r="I60">
        <v>0.03</v>
      </c>
      <c r="J60">
        <v>30482</v>
      </c>
      <c r="K60">
        <f t="shared" si="0"/>
        <v>948.59999999999991</v>
      </c>
    </row>
    <row r="61" spans="1:11" x14ac:dyDescent="0.2">
      <c r="A61">
        <v>2020</v>
      </c>
      <c r="B61" t="s">
        <v>64</v>
      </c>
      <c r="C61" t="s">
        <v>69</v>
      </c>
      <c r="D61">
        <v>0</v>
      </c>
      <c r="E61">
        <v>0</v>
      </c>
      <c r="F61">
        <v>0</v>
      </c>
      <c r="G61">
        <v>0</v>
      </c>
      <c r="H61">
        <v>22140</v>
      </c>
      <c r="I61">
        <v>0.03</v>
      </c>
      <c r="J61">
        <v>22118</v>
      </c>
      <c r="K61">
        <f t="shared" si="0"/>
        <v>664.19999999999993</v>
      </c>
    </row>
    <row r="62" spans="1:11" x14ac:dyDescent="0.2">
      <c r="A62">
        <v>2020</v>
      </c>
      <c r="B62" t="s">
        <v>64</v>
      </c>
      <c r="C62" t="s">
        <v>70</v>
      </c>
      <c r="D62">
        <v>0</v>
      </c>
      <c r="E62">
        <v>0</v>
      </c>
      <c r="F62">
        <v>0</v>
      </c>
      <c r="G62">
        <v>0</v>
      </c>
      <c r="H62">
        <v>16720</v>
      </c>
      <c r="I62">
        <v>0.03</v>
      </c>
      <c r="J62">
        <v>16118</v>
      </c>
      <c r="K62">
        <f t="shared" si="0"/>
        <v>501.59999999999997</v>
      </c>
    </row>
    <row r="63" spans="1:11" x14ac:dyDescent="0.2">
      <c r="A63">
        <v>2020</v>
      </c>
      <c r="B63" t="s">
        <v>64</v>
      </c>
      <c r="C63" t="s">
        <v>12</v>
      </c>
      <c r="D63">
        <v>0</v>
      </c>
      <c r="E63">
        <v>0</v>
      </c>
      <c r="F63">
        <v>0</v>
      </c>
      <c r="G63">
        <v>0</v>
      </c>
      <c r="H63">
        <v>13400</v>
      </c>
      <c r="I63">
        <v>0.03</v>
      </c>
      <c r="J63">
        <v>12985</v>
      </c>
      <c r="K63">
        <f t="shared" si="0"/>
        <v>402</v>
      </c>
    </row>
    <row r="64" spans="1:11" x14ac:dyDescent="0.2">
      <c r="A64">
        <v>2020</v>
      </c>
      <c r="B64" t="s">
        <v>64</v>
      </c>
      <c r="C64" t="s">
        <v>11</v>
      </c>
      <c r="D64">
        <v>1</v>
      </c>
      <c r="E64">
        <v>0</v>
      </c>
      <c r="F64">
        <v>0</v>
      </c>
      <c r="G64">
        <v>1875</v>
      </c>
      <c r="H64">
        <v>36620</v>
      </c>
      <c r="I64">
        <v>0.03</v>
      </c>
      <c r="J64">
        <v>35302</v>
      </c>
      <c r="K64">
        <f t="shared" si="0"/>
        <v>1098.5999999999999</v>
      </c>
    </row>
    <row r="65" spans="1:11" x14ac:dyDescent="0.2">
      <c r="A65">
        <v>2018</v>
      </c>
      <c r="B65" t="s">
        <v>13</v>
      </c>
      <c r="C65" t="s">
        <v>90</v>
      </c>
      <c r="D65">
        <v>0</v>
      </c>
      <c r="E65">
        <v>0</v>
      </c>
      <c r="F65">
        <v>0</v>
      </c>
      <c r="G65">
        <v>0</v>
      </c>
      <c r="H65">
        <v>16245</v>
      </c>
      <c r="I65">
        <v>0.03</v>
      </c>
      <c r="J65">
        <v>16098</v>
      </c>
      <c r="K65">
        <f t="shared" si="0"/>
        <v>487.34999999999997</v>
      </c>
    </row>
    <row r="66" spans="1:11" x14ac:dyDescent="0.2">
      <c r="A66">
        <v>2018</v>
      </c>
      <c r="B66" t="s">
        <v>13</v>
      </c>
      <c r="C66" t="s">
        <v>14</v>
      </c>
      <c r="D66">
        <v>1</v>
      </c>
      <c r="E66">
        <v>0</v>
      </c>
      <c r="F66">
        <v>0</v>
      </c>
      <c r="G66">
        <v>7500</v>
      </c>
      <c r="H66">
        <v>32995</v>
      </c>
      <c r="I66">
        <v>0.03</v>
      </c>
      <c r="J66">
        <v>32453</v>
      </c>
      <c r="K66">
        <f t="shared" si="0"/>
        <v>989.84999999999991</v>
      </c>
    </row>
    <row r="67" spans="1:11" x14ac:dyDescent="0.2">
      <c r="A67">
        <v>2019</v>
      </c>
      <c r="B67" t="s">
        <v>13</v>
      </c>
      <c r="C67" t="s">
        <v>90</v>
      </c>
      <c r="D67">
        <v>0</v>
      </c>
      <c r="E67">
        <v>0</v>
      </c>
      <c r="F67">
        <v>0</v>
      </c>
      <c r="G67">
        <v>0</v>
      </c>
      <c r="H67">
        <v>16495</v>
      </c>
      <c r="I67">
        <v>0.03</v>
      </c>
      <c r="J67">
        <v>16333</v>
      </c>
      <c r="K67">
        <f t="shared" si="0"/>
        <v>494.84999999999997</v>
      </c>
    </row>
    <row r="68" spans="1:11" x14ac:dyDescent="0.2">
      <c r="A68">
        <v>2019</v>
      </c>
      <c r="B68" t="s">
        <v>13</v>
      </c>
      <c r="C68" t="s">
        <v>14</v>
      </c>
      <c r="D68">
        <v>1</v>
      </c>
      <c r="E68">
        <v>0</v>
      </c>
      <c r="F68">
        <v>0</v>
      </c>
      <c r="G68">
        <v>7500</v>
      </c>
      <c r="H68">
        <v>33210</v>
      </c>
      <c r="I68">
        <v>0.03</v>
      </c>
      <c r="J68">
        <v>32658</v>
      </c>
      <c r="K68">
        <f t="shared" si="0"/>
        <v>996.3</v>
      </c>
    </row>
    <row r="69" spans="1:11" x14ac:dyDescent="0.2">
      <c r="A69">
        <v>2018</v>
      </c>
      <c r="B69" t="s">
        <v>15</v>
      </c>
      <c r="C69" t="s">
        <v>99</v>
      </c>
      <c r="D69">
        <v>0</v>
      </c>
      <c r="E69">
        <v>0</v>
      </c>
      <c r="F69">
        <v>0</v>
      </c>
      <c r="G69">
        <v>0</v>
      </c>
      <c r="H69">
        <v>27690</v>
      </c>
      <c r="I69">
        <v>0.03</v>
      </c>
      <c r="J69">
        <v>26167</v>
      </c>
      <c r="K69">
        <f t="shared" si="0"/>
        <v>830.69999999999993</v>
      </c>
    </row>
    <row r="70" spans="1:11" x14ac:dyDescent="0.2">
      <c r="A70">
        <v>2018</v>
      </c>
      <c r="B70" t="s">
        <v>15</v>
      </c>
      <c r="C70" t="s">
        <v>138</v>
      </c>
      <c r="D70">
        <v>0</v>
      </c>
      <c r="E70">
        <v>0</v>
      </c>
      <c r="F70">
        <v>0</v>
      </c>
      <c r="G70">
        <v>0</v>
      </c>
      <c r="H70">
        <v>24120</v>
      </c>
      <c r="I70">
        <v>0.03</v>
      </c>
      <c r="J70">
        <v>23035</v>
      </c>
      <c r="K70">
        <f t="shared" si="0"/>
        <v>723.6</v>
      </c>
    </row>
    <row r="71" spans="1:11" x14ac:dyDescent="0.2">
      <c r="A71">
        <v>2018</v>
      </c>
      <c r="B71" t="s">
        <v>15</v>
      </c>
      <c r="C71" t="s">
        <v>96</v>
      </c>
      <c r="D71">
        <v>0</v>
      </c>
      <c r="E71">
        <v>1</v>
      </c>
      <c r="F71">
        <v>0</v>
      </c>
      <c r="G71">
        <v>4007</v>
      </c>
      <c r="H71">
        <v>33400</v>
      </c>
      <c r="I71">
        <v>0.03</v>
      </c>
      <c r="J71">
        <v>31563</v>
      </c>
      <c r="K71">
        <f t="shared" si="0"/>
        <v>1002</v>
      </c>
    </row>
    <row r="72" spans="1:11" x14ac:dyDescent="0.2">
      <c r="A72">
        <v>2018</v>
      </c>
      <c r="B72" t="s">
        <v>15</v>
      </c>
      <c r="C72" t="s">
        <v>98</v>
      </c>
      <c r="D72">
        <v>0</v>
      </c>
      <c r="E72">
        <v>0</v>
      </c>
      <c r="F72">
        <v>0</v>
      </c>
      <c r="G72">
        <v>0</v>
      </c>
      <c r="H72">
        <v>25390</v>
      </c>
      <c r="I72">
        <v>0.03</v>
      </c>
      <c r="J72">
        <v>24248</v>
      </c>
      <c r="K72">
        <f t="shared" si="0"/>
        <v>761.69999999999993</v>
      </c>
    </row>
    <row r="73" spans="1:11" x14ac:dyDescent="0.2">
      <c r="A73">
        <v>2018</v>
      </c>
      <c r="B73" t="s">
        <v>15</v>
      </c>
      <c r="C73" t="s">
        <v>95</v>
      </c>
      <c r="D73">
        <v>0</v>
      </c>
      <c r="E73">
        <v>0</v>
      </c>
      <c r="F73">
        <v>0</v>
      </c>
      <c r="G73">
        <v>0</v>
      </c>
      <c r="H73">
        <v>22215</v>
      </c>
      <c r="I73">
        <v>0.03</v>
      </c>
      <c r="J73">
        <v>21215</v>
      </c>
      <c r="K73">
        <f t="shared" si="0"/>
        <v>666.44999999999993</v>
      </c>
    </row>
    <row r="74" spans="1:11" x14ac:dyDescent="0.2">
      <c r="A74">
        <v>2018</v>
      </c>
      <c r="B74" t="s">
        <v>15</v>
      </c>
      <c r="C74" t="s">
        <v>93</v>
      </c>
      <c r="D74">
        <v>0</v>
      </c>
      <c r="E74">
        <v>0</v>
      </c>
      <c r="F74">
        <v>0</v>
      </c>
      <c r="G74">
        <v>0</v>
      </c>
      <c r="H74">
        <v>14205</v>
      </c>
      <c r="I74">
        <v>0.03</v>
      </c>
      <c r="J74">
        <v>13992</v>
      </c>
      <c r="K74">
        <f t="shared" si="0"/>
        <v>426.15</v>
      </c>
    </row>
    <row r="75" spans="1:11" x14ac:dyDescent="0.2">
      <c r="A75">
        <v>2018</v>
      </c>
      <c r="B75" t="s">
        <v>15</v>
      </c>
      <c r="C75" t="s">
        <v>92</v>
      </c>
      <c r="D75">
        <v>0</v>
      </c>
      <c r="E75">
        <v>0</v>
      </c>
      <c r="F75">
        <v>0</v>
      </c>
      <c r="G75">
        <v>0</v>
      </c>
      <c r="H75">
        <v>17950</v>
      </c>
      <c r="I75">
        <v>0.03</v>
      </c>
      <c r="J75">
        <v>17323</v>
      </c>
      <c r="K75">
        <f t="shared" si="0"/>
        <v>538.5</v>
      </c>
    </row>
    <row r="76" spans="1:11" x14ac:dyDescent="0.2">
      <c r="A76">
        <v>2018</v>
      </c>
      <c r="B76" t="s">
        <v>15</v>
      </c>
      <c r="C76" t="s">
        <v>16</v>
      </c>
      <c r="D76">
        <v>1</v>
      </c>
      <c r="E76">
        <v>0</v>
      </c>
      <c r="F76">
        <v>0</v>
      </c>
      <c r="G76">
        <v>7500</v>
      </c>
      <c r="H76">
        <v>29120</v>
      </c>
      <c r="I76">
        <v>0.03</v>
      </c>
      <c r="J76">
        <v>27810</v>
      </c>
      <c r="K76">
        <f t="shared" si="0"/>
        <v>873.6</v>
      </c>
    </row>
    <row r="77" spans="1:11" x14ac:dyDescent="0.2">
      <c r="A77">
        <v>2018</v>
      </c>
      <c r="B77" t="s">
        <v>17</v>
      </c>
      <c r="C77" t="s">
        <v>100</v>
      </c>
      <c r="D77">
        <v>0</v>
      </c>
      <c r="E77">
        <v>0</v>
      </c>
      <c r="F77">
        <v>0</v>
      </c>
      <c r="G77">
        <v>0</v>
      </c>
      <c r="H77">
        <v>14995</v>
      </c>
      <c r="I77">
        <v>0.03</v>
      </c>
      <c r="J77">
        <v>14652</v>
      </c>
      <c r="K77">
        <f t="shared" si="0"/>
        <v>449.84999999999997</v>
      </c>
    </row>
    <row r="78" spans="1:11" x14ac:dyDescent="0.2">
      <c r="A78">
        <v>2018</v>
      </c>
      <c r="B78" t="s">
        <v>17</v>
      </c>
      <c r="C78" t="s">
        <v>101</v>
      </c>
      <c r="D78">
        <v>0</v>
      </c>
      <c r="E78">
        <v>0</v>
      </c>
      <c r="F78">
        <v>0</v>
      </c>
      <c r="G78">
        <v>0</v>
      </c>
      <c r="H78">
        <v>16950</v>
      </c>
      <c r="I78">
        <v>0.03</v>
      </c>
      <c r="J78">
        <v>16432</v>
      </c>
      <c r="K78">
        <f t="shared" si="0"/>
        <v>508.5</v>
      </c>
    </row>
    <row r="79" spans="1:11" x14ac:dyDescent="0.2">
      <c r="A79">
        <v>2018</v>
      </c>
      <c r="B79" t="s">
        <v>17</v>
      </c>
      <c r="C79" t="s">
        <v>102</v>
      </c>
      <c r="D79">
        <v>0</v>
      </c>
      <c r="E79">
        <v>0</v>
      </c>
      <c r="F79">
        <v>0</v>
      </c>
      <c r="G79">
        <v>0</v>
      </c>
      <c r="H79">
        <v>19350</v>
      </c>
      <c r="I79">
        <v>0.03</v>
      </c>
      <c r="J79">
        <v>18603</v>
      </c>
      <c r="K79">
        <f t="shared" si="0"/>
        <v>580.5</v>
      </c>
    </row>
    <row r="80" spans="1:11" x14ac:dyDescent="0.2">
      <c r="A80">
        <v>2018</v>
      </c>
      <c r="B80" t="s">
        <v>17</v>
      </c>
      <c r="C80" t="s">
        <v>105</v>
      </c>
      <c r="D80">
        <v>0</v>
      </c>
      <c r="E80">
        <v>0</v>
      </c>
      <c r="F80">
        <v>0</v>
      </c>
      <c r="G80">
        <v>0</v>
      </c>
      <c r="H80">
        <v>22050</v>
      </c>
      <c r="I80">
        <v>0.03</v>
      </c>
      <c r="J80">
        <v>21141</v>
      </c>
      <c r="K80">
        <f t="shared" si="0"/>
        <v>661.5</v>
      </c>
    </row>
    <row r="81" spans="1:11" x14ac:dyDescent="0.2">
      <c r="A81">
        <v>2018</v>
      </c>
      <c r="B81" t="s">
        <v>17</v>
      </c>
      <c r="C81" t="s">
        <v>106</v>
      </c>
      <c r="D81">
        <v>0</v>
      </c>
      <c r="E81">
        <v>0</v>
      </c>
      <c r="F81">
        <v>0</v>
      </c>
      <c r="G81">
        <v>0</v>
      </c>
      <c r="H81">
        <v>25500</v>
      </c>
      <c r="I81">
        <v>0.03</v>
      </c>
      <c r="J81">
        <v>24257</v>
      </c>
      <c r="K81">
        <f t="shared" si="0"/>
        <v>765</v>
      </c>
    </row>
    <row r="82" spans="1:11" x14ac:dyDescent="0.2">
      <c r="A82">
        <v>2018</v>
      </c>
      <c r="B82" t="s">
        <v>17</v>
      </c>
      <c r="C82" t="s">
        <v>107</v>
      </c>
      <c r="D82">
        <v>0</v>
      </c>
      <c r="E82">
        <v>1</v>
      </c>
      <c r="F82">
        <v>0</v>
      </c>
      <c r="G82">
        <v>4919</v>
      </c>
      <c r="H82">
        <v>33250</v>
      </c>
      <c r="I82">
        <v>0.03</v>
      </c>
      <c r="J82">
        <v>31669</v>
      </c>
      <c r="K82">
        <f t="shared" si="0"/>
        <v>997.5</v>
      </c>
    </row>
    <row r="83" spans="1:11" x14ac:dyDescent="0.2">
      <c r="A83">
        <v>2018</v>
      </c>
      <c r="B83" t="s">
        <v>17</v>
      </c>
      <c r="C83" t="s">
        <v>104</v>
      </c>
      <c r="D83">
        <v>0</v>
      </c>
      <c r="E83">
        <v>1</v>
      </c>
      <c r="F83">
        <v>0</v>
      </c>
      <c r="G83">
        <v>4543</v>
      </c>
      <c r="H83">
        <v>24950</v>
      </c>
      <c r="I83">
        <v>0.03</v>
      </c>
      <c r="J83">
        <v>24117</v>
      </c>
      <c r="K83">
        <f t="shared" si="0"/>
        <v>748.5</v>
      </c>
    </row>
    <row r="84" spans="1:11" x14ac:dyDescent="0.2">
      <c r="A84">
        <v>2018</v>
      </c>
      <c r="B84" t="s">
        <v>17</v>
      </c>
      <c r="C84" t="s">
        <v>103</v>
      </c>
      <c r="D84">
        <v>0</v>
      </c>
      <c r="E84">
        <v>0</v>
      </c>
      <c r="F84">
        <v>0</v>
      </c>
      <c r="G84">
        <v>0</v>
      </c>
      <c r="H84">
        <v>22200</v>
      </c>
      <c r="I84">
        <v>0.03</v>
      </c>
      <c r="J84">
        <v>21504</v>
      </c>
      <c r="K84">
        <f t="shared" si="0"/>
        <v>666</v>
      </c>
    </row>
    <row r="85" spans="1:11" x14ac:dyDescent="0.2">
      <c r="A85">
        <v>2018</v>
      </c>
      <c r="B85" t="s">
        <v>17</v>
      </c>
      <c r="C85" t="s">
        <v>133</v>
      </c>
      <c r="D85">
        <v>1</v>
      </c>
      <c r="E85">
        <v>0</v>
      </c>
      <c r="F85">
        <v>0</v>
      </c>
      <c r="G85">
        <v>7500</v>
      </c>
      <c r="H85">
        <v>29500</v>
      </c>
      <c r="I85">
        <v>0.03</v>
      </c>
      <c r="J85">
        <v>28439</v>
      </c>
      <c r="K85">
        <f t="shared" si="0"/>
        <v>885</v>
      </c>
    </row>
    <row r="86" spans="1:11" x14ac:dyDescent="0.2">
      <c r="A86">
        <v>2019</v>
      </c>
      <c r="B86" t="s">
        <v>17</v>
      </c>
      <c r="C86" t="s">
        <v>100</v>
      </c>
      <c r="D86">
        <v>0</v>
      </c>
      <c r="E86">
        <v>0</v>
      </c>
      <c r="F86">
        <v>0</v>
      </c>
      <c r="G86">
        <v>0</v>
      </c>
      <c r="H86">
        <v>14995</v>
      </c>
      <c r="I86">
        <v>0.03</v>
      </c>
      <c r="J86">
        <v>14652</v>
      </c>
      <c r="K86">
        <f t="shared" si="0"/>
        <v>449.84999999999997</v>
      </c>
    </row>
    <row r="87" spans="1:11" x14ac:dyDescent="0.2">
      <c r="A87">
        <v>2019</v>
      </c>
      <c r="B87" t="s">
        <v>17</v>
      </c>
      <c r="C87" t="s">
        <v>101</v>
      </c>
      <c r="D87">
        <v>0</v>
      </c>
      <c r="E87">
        <v>0</v>
      </c>
      <c r="F87">
        <v>0</v>
      </c>
      <c r="G87">
        <v>0</v>
      </c>
      <c r="H87">
        <v>17200</v>
      </c>
      <c r="I87">
        <v>0.03</v>
      </c>
      <c r="J87">
        <v>16668</v>
      </c>
      <c r="K87" cm="1">
        <f t="array" ref="K87:K116">I87:I116*H87:H116</f>
        <v>516</v>
      </c>
    </row>
    <row r="88" spans="1:11" x14ac:dyDescent="0.2">
      <c r="A88">
        <v>2019</v>
      </c>
      <c r="B88" t="s">
        <v>17</v>
      </c>
      <c r="C88" t="s">
        <v>102</v>
      </c>
      <c r="D88">
        <v>0</v>
      </c>
      <c r="E88">
        <v>0</v>
      </c>
      <c r="F88">
        <v>0</v>
      </c>
      <c r="G88">
        <v>0</v>
      </c>
      <c r="H88">
        <v>20450</v>
      </c>
      <c r="I88">
        <v>0.03</v>
      </c>
      <c r="J88">
        <v>19637</v>
      </c>
      <c r="K88">
        <v>613.5</v>
      </c>
    </row>
    <row r="89" spans="1:11" x14ac:dyDescent="0.2">
      <c r="A89">
        <v>2019</v>
      </c>
      <c r="B89" t="s">
        <v>17</v>
      </c>
      <c r="C89" t="s">
        <v>105</v>
      </c>
      <c r="D89">
        <v>0</v>
      </c>
      <c r="E89">
        <v>0</v>
      </c>
      <c r="F89">
        <v>0</v>
      </c>
      <c r="G89">
        <v>0</v>
      </c>
      <c r="H89">
        <v>22650</v>
      </c>
      <c r="I89">
        <v>0.03</v>
      </c>
      <c r="J89">
        <v>21706</v>
      </c>
      <c r="K89">
        <v>679.5</v>
      </c>
    </row>
    <row r="90" spans="1:11" x14ac:dyDescent="0.2">
      <c r="A90">
        <v>2019</v>
      </c>
      <c r="B90" t="s">
        <v>17</v>
      </c>
      <c r="C90" t="s">
        <v>106</v>
      </c>
      <c r="D90">
        <v>0</v>
      </c>
      <c r="E90">
        <v>0</v>
      </c>
      <c r="F90">
        <v>0</v>
      </c>
      <c r="G90">
        <v>0</v>
      </c>
      <c r="H90">
        <v>25750</v>
      </c>
      <c r="I90">
        <v>0.03</v>
      </c>
      <c r="J90">
        <v>24490</v>
      </c>
      <c r="K90">
        <v>772.5</v>
      </c>
    </row>
    <row r="91" spans="1:11" x14ac:dyDescent="0.2">
      <c r="A91">
        <v>2019</v>
      </c>
      <c r="B91" t="s">
        <v>17</v>
      </c>
      <c r="C91" t="s">
        <v>107</v>
      </c>
      <c r="D91">
        <v>0</v>
      </c>
      <c r="E91">
        <v>1</v>
      </c>
      <c r="F91">
        <v>0</v>
      </c>
      <c r="G91">
        <v>4919</v>
      </c>
      <c r="H91">
        <v>33400</v>
      </c>
      <c r="I91">
        <v>0.03</v>
      </c>
      <c r="J91">
        <v>31810</v>
      </c>
      <c r="K91">
        <v>1002</v>
      </c>
    </row>
    <row r="92" spans="1:11" x14ac:dyDescent="0.2">
      <c r="A92">
        <v>2019</v>
      </c>
      <c r="B92" t="s">
        <v>17</v>
      </c>
      <c r="C92" t="s">
        <v>104</v>
      </c>
      <c r="D92">
        <v>0</v>
      </c>
      <c r="E92">
        <v>1</v>
      </c>
      <c r="F92">
        <v>0</v>
      </c>
      <c r="G92">
        <v>4543</v>
      </c>
      <c r="H92">
        <v>25350</v>
      </c>
      <c r="I92">
        <v>0.03</v>
      </c>
      <c r="J92">
        <v>24497</v>
      </c>
      <c r="K92">
        <v>760.5</v>
      </c>
    </row>
    <row r="93" spans="1:11" x14ac:dyDescent="0.2">
      <c r="A93">
        <v>2019</v>
      </c>
      <c r="B93" t="s">
        <v>17</v>
      </c>
      <c r="C93" t="s">
        <v>103</v>
      </c>
      <c r="D93">
        <v>0</v>
      </c>
      <c r="E93">
        <v>0</v>
      </c>
      <c r="F93">
        <v>0</v>
      </c>
      <c r="G93">
        <v>0</v>
      </c>
      <c r="H93">
        <v>22400</v>
      </c>
      <c r="I93">
        <v>0.03</v>
      </c>
      <c r="J93">
        <v>21694</v>
      </c>
      <c r="K93">
        <v>672</v>
      </c>
    </row>
    <row r="94" spans="1:11" x14ac:dyDescent="0.2">
      <c r="A94">
        <v>2019</v>
      </c>
      <c r="B94" t="s">
        <v>17</v>
      </c>
      <c r="C94" t="s">
        <v>109</v>
      </c>
      <c r="D94">
        <v>0</v>
      </c>
      <c r="E94">
        <v>0</v>
      </c>
      <c r="F94">
        <v>0</v>
      </c>
      <c r="G94">
        <v>0</v>
      </c>
      <c r="H94">
        <v>18500</v>
      </c>
      <c r="I94">
        <v>0.03</v>
      </c>
      <c r="J94">
        <v>17897</v>
      </c>
      <c r="K94">
        <v>555</v>
      </c>
    </row>
    <row r="95" spans="1:11" x14ac:dyDescent="0.2">
      <c r="A95">
        <v>2019</v>
      </c>
      <c r="B95" t="s">
        <v>17</v>
      </c>
      <c r="C95" t="s">
        <v>133</v>
      </c>
      <c r="D95">
        <v>1</v>
      </c>
      <c r="E95">
        <v>0</v>
      </c>
      <c r="F95">
        <v>0</v>
      </c>
      <c r="G95">
        <v>7500</v>
      </c>
      <c r="H95">
        <v>30315</v>
      </c>
      <c r="I95">
        <v>0.03</v>
      </c>
      <c r="J95">
        <v>29214</v>
      </c>
      <c r="K95">
        <v>909.44999999999993</v>
      </c>
    </row>
    <row r="96" spans="1:11" x14ac:dyDescent="0.2">
      <c r="A96">
        <v>2019</v>
      </c>
      <c r="B96" t="s">
        <v>17</v>
      </c>
      <c r="C96" t="s">
        <v>115</v>
      </c>
      <c r="D96">
        <v>0</v>
      </c>
      <c r="E96">
        <v>0</v>
      </c>
      <c r="F96">
        <v>1</v>
      </c>
      <c r="G96">
        <v>0</v>
      </c>
      <c r="H96">
        <v>23350</v>
      </c>
      <c r="I96">
        <v>0.03</v>
      </c>
      <c r="J96">
        <v>22480</v>
      </c>
      <c r="K96">
        <v>700.5</v>
      </c>
    </row>
    <row r="97" spans="1:11" x14ac:dyDescent="0.2">
      <c r="A97">
        <v>2019</v>
      </c>
      <c r="B97" t="s">
        <v>17</v>
      </c>
      <c r="C97" t="s">
        <v>113</v>
      </c>
      <c r="D97">
        <v>0</v>
      </c>
      <c r="E97">
        <v>0</v>
      </c>
      <c r="F97">
        <v>1</v>
      </c>
      <c r="G97">
        <v>0</v>
      </c>
      <c r="H97">
        <v>25750</v>
      </c>
      <c r="I97">
        <v>0.03</v>
      </c>
      <c r="J97">
        <v>24749</v>
      </c>
      <c r="K97">
        <v>772.5</v>
      </c>
    </row>
    <row r="98" spans="1:11" x14ac:dyDescent="0.2">
      <c r="A98">
        <v>2019</v>
      </c>
      <c r="B98" t="s">
        <v>17</v>
      </c>
      <c r="C98" t="s">
        <v>114</v>
      </c>
      <c r="D98">
        <v>0</v>
      </c>
      <c r="E98">
        <v>0</v>
      </c>
      <c r="F98">
        <v>1</v>
      </c>
      <c r="G98">
        <v>0</v>
      </c>
      <c r="H98">
        <v>30950</v>
      </c>
      <c r="I98">
        <v>0.03</v>
      </c>
      <c r="J98">
        <v>29477</v>
      </c>
      <c r="K98">
        <v>928.5</v>
      </c>
    </row>
    <row r="99" spans="1:11" x14ac:dyDescent="0.2">
      <c r="A99">
        <v>2019</v>
      </c>
      <c r="B99" t="s">
        <v>17</v>
      </c>
      <c r="C99" t="s">
        <v>112</v>
      </c>
      <c r="D99">
        <v>1</v>
      </c>
      <c r="E99">
        <v>0</v>
      </c>
      <c r="F99">
        <v>1</v>
      </c>
      <c r="G99">
        <v>7500</v>
      </c>
      <c r="H99">
        <v>58300</v>
      </c>
      <c r="I99">
        <v>0.03</v>
      </c>
      <c r="J99">
        <v>57257</v>
      </c>
      <c r="K99">
        <v>1749</v>
      </c>
    </row>
    <row r="100" spans="1:11" x14ac:dyDescent="0.2">
      <c r="A100">
        <v>2019</v>
      </c>
      <c r="B100" t="s">
        <v>17</v>
      </c>
      <c r="C100" t="s">
        <v>18</v>
      </c>
      <c r="D100">
        <v>0</v>
      </c>
      <c r="E100">
        <v>0</v>
      </c>
      <c r="F100">
        <v>1</v>
      </c>
      <c r="G100">
        <v>0</v>
      </c>
      <c r="H100">
        <v>19990</v>
      </c>
      <c r="I100">
        <v>0.03</v>
      </c>
      <c r="J100">
        <v>19405</v>
      </c>
      <c r="K100">
        <v>599.69999999999993</v>
      </c>
    </row>
    <row r="101" spans="1:11" x14ac:dyDescent="0.2">
      <c r="A101">
        <v>2019</v>
      </c>
      <c r="B101" t="s">
        <v>17</v>
      </c>
      <c r="C101" t="s">
        <v>111</v>
      </c>
      <c r="D101">
        <v>1</v>
      </c>
      <c r="E101">
        <v>0</v>
      </c>
      <c r="F101">
        <v>1</v>
      </c>
      <c r="G101">
        <v>7500</v>
      </c>
      <c r="H101">
        <v>36950</v>
      </c>
      <c r="I101">
        <v>0.03</v>
      </c>
      <c r="J101">
        <v>35979</v>
      </c>
      <c r="K101">
        <v>1108.5</v>
      </c>
    </row>
    <row r="102" spans="1:11" x14ac:dyDescent="0.2">
      <c r="A102">
        <v>2020</v>
      </c>
      <c r="B102" t="s">
        <v>17</v>
      </c>
      <c r="C102" t="s">
        <v>100</v>
      </c>
      <c r="D102">
        <v>0</v>
      </c>
      <c r="E102">
        <v>0</v>
      </c>
      <c r="F102">
        <v>0</v>
      </c>
      <c r="G102">
        <v>0</v>
      </c>
      <c r="H102">
        <v>15295</v>
      </c>
      <c r="I102">
        <v>0.03</v>
      </c>
      <c r="J102">
        <v>14937</v>
      </c>
      <c r="K102">
        <v>458.84999999999997</v>
      </c>
    </row>
    <row r="103" spans="1:11" x14ac:dyDescent="0.2">
      <c r="A103">
        <v>2020</v>
      </c>
      <c r="B103" t="s">
        <v>17</v>
      </c>
      <c r="C103" t="s">
        <v>101</v>
      </c>
      <c r="D103">
        <v>0</v>
      </c>
      <c r="E103">
        <v>0</v>
      </c>
      <c r="F103">
        <v>0</v>
      </c>
      <c r="G103">
        <v>0</v>
      </c>
      <c r="H103">
        <v>19300</v>
      </c>
      <c r="I103">
        <v>0.03</v>
      </c>
      <c r="J103">
        <v>18656</v>
      </c>
      <c r="K103">
        <v>579</v>
      </c>
    </row>
    <row r="104" spans="1:11" x14ac:dyDescent="0.2">
      <c r="A104">
        <v>2020</v>
      </c>
      <c r="B104" t="s">
        <v>17</v>
      </c>
      <c r="C104" t="s">
        <v>102</v>
      </c>
      <c r="D104">
        <v>0</v>
      </c>
      <c r="E104">
        <v>0</v>
      </c>
      <c r="F104">
        <v>0</v>
      </c>
      <c r="G104">
        <v>0</v>
      </c>
      <c r="H104">
        <v>20650</v>
      </c>
      <c r="I104">
        <v>0.03</v>
      </c>
      <c r="J104">
        <v>19825</v>
      </c>
      <c r="K104">
        <v>619.5</v>
      </c>
    </row>
    <row r="105" spans="1:11" x14ac:dyDescent="0.2">
      <c r="A105">
        <v>2020</v>
      </c>
      <c r="B105" t="s">
        <v>17</v>
      </c>
      <c r="C105" t="s">
        <v>105</v>
      </c>
      <c r="D105">
        <v>0</v>
      </c>
      <c r="E105">
        <v>0</v>
      </c>
      <c r="F105">
        <v>0</v>
      </c>
      <c r="G105">
        <v>0</v>
      </c>
      <c r="H105">
        <v>23600</v>
      </c>
      <c r="I105">
        <v>0.03</v>
      </c>
      <c r="J105">
        <v>22716</v>
      </c>
      <c r="K105">
        <v>708</v>
      </c>
    </row>
    <row r="106" spans="1:11" x14ac:dyDescent="0.2">
      <c r="A106">
        <v>2020</v>
      </c>
      <c r="B106" t="s">
        <v>17</v>
      </c>
      <c r="C106" t="s">
        <v>106</v>
      </c>
      <c r="D106">
        <v>0</v>
      </c>
      <c r="E106">
        <v>0</v>
      </c>
      <c r="F106">
        <v>0</v>
      </c>
      <c r="G106">
        <v>0</v>
      </c>
      <c r="H106">
        <v>27750</v>
      </c>
      <c r="I106">
        <v>0.03</v>
      </c>
      <c r="J106">
        <v>26460</v>
      </c>
      <c r="K106">
        <v>832.5</v>
      </c>
    </row>
    <row r="107" spans="1:11" x14ac:dyDescent="0.2">
      <c r="A107">
        <v>2020</v>
      </c>
      <c r="B107" t="s">
        <v>17</v>
      </c>
      <c r="C107" t="s">
        <v>104</v>
      </c>
      <c r="D107">
        <v>0</v>
      </c>
      <c r="E107">
        <v>1</v>
      </c>
      <c r="F107">
        <v>0</v>
      </c>
      <c r="G107">
        <v>4543</v>
      </c>
      <c r="H107">
        <v>26500</v>
      </c>
      <c r="I107">
        <v>0.03</v>
      </c>
      <c r="J107">
        <v>25589</v>
      </c>
      <c r="K107">
        <v>795</v>
      </c>
    </row>
    <row r="108" spans="1:11" x14ac:dyDescent="0.2">
      <c r="A108">
        <v>2020</v>
      </c>
      <c r="B108" t="s">
        <v>17</v>
      </c>
      <c r="C108" t="s">
        <v>103</v>
      </c>
      <c r="D108">
        <v>0</v>
      </c>
      <c r="E108">
        <v>0</v>
      </c>
      <c r="F108">
        <v>0</v>
      </c>
      <c r="G108">
        <v>0</v>
      </c>
      <c r="H108">
        <v>23200</v>
      </c>
      <c r="I108">
        <v>0.03</v>
      </c>
      <c r="J108">
        <v>22454</v>
      </c>
      <c r="K108">
        <v>696</v>
      </c>
    </row>
    <row r="109" spans="1:11" x14ac:dyDescent="0.2">
      <c r="A109">
        <v>2020</v>
      </c>
      <c r="B109" t="s">
        <v>17</v>
      </c>
      <c r="C109" t="s">
        <v>133</v>
      </c>
      <c r="D109">
        <v>1</v>
      </c>
      <c r="E109">
        <v>0</v>
      </c>
      <c r="F109">
        <v>0</v>
      </c>
      <c r="G109">
        <v>7500</v>
      </c>
      <c r="H109">
        <v>33045</v>
      </c>
      <c r="I109">
        <v>0.03</v>
      </c>
      <c r="J109">
        <v>31807</v>
      </c>
      <c r="K109">
        <v>991.34999999999991</v>
      </c>
    </row>
    <row r="110" spans="1:11" x14ac:dyDescent="0.2">
      <c r="A110">
        <v>2020</v>
      </c>
      <c r="B110" t="s">
        <v>17</v>
      </c>
      <c r="C110" t="s">
        <v>117</v>
      </c>
      <c r="D110">
        <v>0</v>
      </c>
      <c r="E110">
        <v>0</v>
      </c>
      <c r="F110">
        <v>1</v>
      </c>
      <c r="G110">
        <v>0</v>
      </c>
      <c r="H110">
        <v>17350</v>
      </c>
      <c r="I110">
        <v>0.03</v>
      </c>
      <c r="J110">
        <v>16897</v>
      </c>
      <c r="K110">
        <v>520.5</v>
      </c>
    </row>
    <row r="111" spans="1:11" x14ac:dyDescent="0.2">
      <c r="A111">
        <v>2020</v>
      </c>
      <c r="B111" t="s">
        <v>17</v>
      </c>
      <c r="C111" t="s">
        <v>115</v>
      </c>
      <c r="D111">
        <v>0</v>
      </c>
      <c r="E111">
        <v>0</v>
      </c>
      <c r="F111">
        <v>1</v>
      </c>
      <c r="G111">
        <v>0</v>
      </c>
      <c r="H111">
        <v>23550</v>
      </c>
      <c r="I111">
        <v>0.03</v>
      </c>
      <c r="J111">
        <v>22669</v>
      </c>
      <c r="K111">
        <v>706.5</v>
      </c>
    </row>
    <row r="112" spans="1:11" x14ac:dyDescent="0.2">
      <c r="A112">
        <v>2020</v>
      </c>
      <c r="B112" t="s">
        <v>17</v>
      </c>
      <c r="C112" t="s">
        <v>113</v>
      </c>
      <c r="D112">
        <v>0</v>
      </c>
      <c r="E112">
        <v>0</v>
      </c>
      <c r="F112">
        <v>1</v>
      </c>
      <c r="G112">
        <v>0</v>
      </c>
      <c r="H112">
        <v>26275</v>
      </c>
      <c r="I112">
        <v>0.03</v>
      </c>
      <c r="J112">
        <v>25247</v>
      </c>
      <c r="K112">
        <v>788.25</v>
      </c>
    </row>
    <row r="113" spans="1:11" x14ac:dyDescent="0.2">
      <c r="A113">
        <v>2020</v>
      </c>
      <c r="B113" t="s">
        <v>17</v>
      </c>
      <c r="C113" t="s">
        <v>116</v>
      </c>
      <c r="D113">
        <v>0</v>
      </c>
      <c r="E113">
        <v>0</v>
      </c>
      <c r="F113">
        <v>1</v>
      </c>
      <c r="G113">
        <v>0</v>
      </c>
      <c r="H113">
        <v>31975</v>
      </c>
      <c r="I113">
        <v>0.03</v>
      </c>
      <c r="J113">
        <v>30791</v>
      </c>
      <c r="K113">
        <v>959.25</v>
      </c>
    </row>
    <row r="114" spans="1:11" x14ac:dyDescent="0.2">
      <c r="A114">
        <v>2020</v>
      </c>
      <c r="B114" t="s">
        <v>17</v>
      </c>
      <c r="C114" t="s">
        <v>112</v>
      </c>
      <c r="D114">
        <v>1</v>
      </c>
      <c r="E114">
        <v>0</v>
      </c>
      <c r="F114">
        <v>1</v>
      </c>
      <c r="G114">
        <v>7500</v>
      </c>
      <c r="H114">
        <v>58735</v>
      </c>
      <c r="I114">
        <v>0.03</v>
      </c>
      <c r="J114">
        <v>57681</v>
      </c>
      <c r="K114">
        <v>1762.05</v>
      </c>
    </row>
    <row r="115" spans="1:11" x14ac:dyDescent="0.2">
      <c r="A115">
        <v>2020</v>
      </c>
      <c r="B115" t="s">
        <v>17</v>
      </c>
      <c r="C115" t="s">
        <v>18</v>
      </c>
      <c r="D115">
        <v>0</v>
      </c>
      <c r="E115">
        <v>0</v>
      </c>
      <c r="F115">
        <v>1</v>
      </c>
      <c r="G115">
        <v>0</v>
      </c>
      <c r="H115">
        <v>20300</v>
      </c>
      <c r="I115">
        <v>0.03</v>
      </c>
      <c r="J115">
        <v>19699</v>
      </c>
      <c r="K115">
        <v>609</v>
      </c>
    </row>
    <row r="116" spans="1:11" x14ac:dyDescent="0.2">
      <c r="A116">
        <v>2020</v>
      </c>
      <c r="B116" t="s">
        <v>17</v>
      </c>
      <c r="C116" t="s">
        <v>111</v>
      </c>
      <c r="D116">
        <v>1</v>
      </c>
      <c r="E116">
        <v>0</v>
      </c>
      <c r="F116">
        <v>1</v>
      </c>
      <c r="G116">
        <v>7500</v>
      </c>
      <c r="H116">
        <v>37190</v>
      </c>
      <c r="I116">
        <v>0.03</v>
      </c>
      <c r="J116">
        <v>37350</v>
      </c>
      <c r="K116">
        <v>1115.7</v>
      </c>
    </row>
    <row r="117" spans="1:11" x14ac:dyDescent="0.2">
      <c r="A117">
        <v>2018</v>
      </c>
      <c r="B117" t="s">
        <v>19</v>
      </c>
      <c r="C117" t="s">
        <v>21</v>
      </c>
      <c r="D117">
        <v>0</v>
      </c>
      <c r="E117">
        <v>0</v>
      </c>
      <c r="F117">
        <v>1</v>
      </c>
      <c r="G117">
        <v>0</v>
      </c>
      <c r="H117">
        <v>23340</v>
      </c>
      <c r="I117">
        <v>0.03</v>
      </c>
      <c r="J117">
        <v>22523</v>
      </c>
      <c r="K117" cm="1">
        <f t="array" ref="K117:K136">I117:I136*J117:J136</f>
        <v>675.68999999999994</v>
      </c>
    </row>
    <row r="118" spans="1:11" x14ac:dyDescent="0.2">
      <c r="A118">
        <v>2018</v>
      </c>
      <c r="B118" t="s">
        <v>19</v>
      </c>
      <c r="C118" t="s">
        <v>123</v>
      </c>
      <c r="D118">
        <v>0</v>
      </c>
      <c r="E118">
        <v>1</v>
      </c>
      <c r="F118">
        <v>1</v>
      </c>
      <c r="G118">
        <v>4543</v>
      </c>
      <c r="H118">
        <v>27900</v>
      </c>
      <c r="I118">
        <v>0.03</v>
      </c>
      <c r="J118">
        <v>26836</v>
      </c>
      <c r="K118">
        <v>805.07999999999993</v>
      </c>
    </row>
    <row r="119" spans="1:11" x14ac:dyDescent="0.2">
      <c r="A119">
        <v>2018</v>
      </c>
      <c r="B119" t="s">
        <v>19</v>
      </c>
      <c r="C119" t="s">
        <v>124</v>
      </c>
      <c r="D119">
        <v>0</v>
      </c>
      <c r="E119">
        <v>0</v>
      </c>
      <c r="F119">
        <v>1</v>
      </c>
      <c r="G119">
        <v>0</v>
      </c>
      <c r="H119">
        <v>25900</v>
      </c>
      <c r="I119">
        <v>0.03</v>
      </c>
      <c r="J119">
        <v>24903</v>
      </c>
      <c r="K119">
        <v>747.08999999999992</v>
      </c>
    </row>
    <row r="120" spans="1:11" x14ac:dyDescent="0.2">
      <c r="A120">
        <v>2018</v>
      </c>
      <c r="B120" t="s">
        <v>19</v>
      </c>
      <c r="C120" t="s">
        <v>125</v>
      </c>
      <c r="D120">
        <v>0</v>
      </c>
      <c r="E120">
        <v>0</v>
      </c>
      <c r="F120">
        <v>1</v>
      </c>
      <c r="G120">
        <v>0</v>
      </c>
      <c r="H120">
        <v>23600</v>
      </c>
      <c r="I120">
        <v>0.03</v>
      </c>
      <c r="J120">
        <v>22656</v>
      </c>
      <c r="K120">
        <v>679.68</v>
      </c>
    </row>
    <row r="121" spans="1:11" x14ac:dyDescent="0.2">
      <c r="A121">
        <v>2018</v>
      </c>
      <c r="B121" t="s">
        <v>19</v>
      </c>
      <c r="C121" t="s">
        <v>20</v>
      </c>
      <c r="D121">
        <v>0</v>
      </c>
      <c r="E121">
        <v>0</v>
      </c>
      <c r="F121">
        <v>1</v>
      </c>
      <c r="G121">
        <v>0</v>
      </c>
      <c r="H121">
        <v>16200</v>
      </c>
      <c r="I121">
        <v>0.03</v>
      </c>
      <c r="J121">
        <v>15796</v>
      </c>
      <c r="K121">
        <v>473.88</v>
      </c>
    </row>
    <row r="122" spans="1:11" x14ac:dyDescent="0.2">
      <c r="A122">
        <v>2018</v>
      </c>
      <c r="B122" t="s">
        <v>19</v>
      </c>
      <c r="C122" t="s">
        <v>122</v>
      </c>
      <c r="D122">
        <v>1</v>
      </c>
      <c r="E122">
        <v>0</v>
      </c>
      <c r="F122">
        <v>1</v>
      </c>
      <c r="G122">
        <v>7500</v>
      </c>
      <c r="H122">
        <v>32250</v>
      </c>
      <c r="I122">
        <v>0.03</v>
      </c>
      <c r="J122">
        <v>30445</v>
      </c>
      <c r="K122">
        <v>913.35</v>
      </c>
    </row>
    <row r="123" spans="1:11" x14ac:dyDescent="0.2">
      <c r="A123">
        <v>2019</v>
      </c>
      <c r="B123" t="s">
        <v>19</v>
      </c>
      <c r="C123" t="s">
        <v>125</v>
      </c>
      <c r="D123">
        <v>0</v>
      </c>
      <c r="E123">
        <v>0</v>
      </c>
      <c r="F123">
        <v>1</v>
      </c>
      <c r="G123">
        <v>0</v>
      </c>
      <c r="H123">
        <v>23750</v>
      </c>
      <c r="I123">
        <v>0.03</v>
      </c>
      <c r="J123">
        <v>22800</v>
      </c>
      <c r="K123">
        <v>684</v>
      </c>
    </row>
    <row r="124" spans="1:11" x14ac:dyDescent="0.2">
      <c r="A124">
        <v>2019</v>
      </c>
      <c r="B124" t="s">
        <v>19</v>
      </c>
      <c r="C124" t="s">
        <v>124</v>
      </c>
      <c r="D124">
        <v>0</v>
      </c>
      <c r="E124">
        <v>0</v>
      </c>
      <c r="F124">
        <v>1</v>
      </c>
      <c r="G124">
        <v>0</v>
      </c>
      <c r="H124">
        <v>26290</v>
      </c>
      <c r="I124">
        <v>0.03</v>
      </c>
      <c r="J124">
        <v>25278</v>
      </c>
      <c r="K124">
        <v>758.33999999999992</v>
      </c>
    </row>
    <row r="125" spans="1:11" x14ac:dyDescent="0.2">
      <c r="A125">
        <v>2019</v>
      </c>
      <c r="B125" t="s">
        <v>19</v>
      </c>
      <c r="C125" t="s">
        <v>20</v>
      </c>
      <c r="D125">
        <v>0</v>
      </c>
      <c r="E125">
        <v>0</v>
      </c>
      <c r="F125">
        <v>1</v>
      </c>
      <c r="G125">
        <v>0</v>
      </c>
      <c r="H125">
        <v>16490</v>
      </c>
      <c r="I125">
        <v>0.03</v>
      </c>
      <c r="J125">
        <v>16078</v>
      </c>
      <c r="K125">
        <v>482.34</v>
      </c>
    </row>
    <row r="126" spans="1:11" x14ac:dyDescent="0.2">
      <c r="A126">
        <v>2019</v>
      </c>
      <c r="B126" t="s">
        <v>19</v>
      </c>
      <c r="C126" t="s">
        <v>122</v>
      </c>
      <c r="D126">
        <v>1</v>
      </c>
      <c r="E126">
        <v>0</v>
      </c>
      <c r="F126">
        <v>1</v>
      </c>
      <c r="G126">
        <v>7500</v>
      </c>
      <c r="H126">
        <v>33950</v>
      </c>
      <c r="I126">
        <v>0.03</v>
      </c>
      <c r="J126">
        <v>32276</v>
      </c>
      <c r="K126">
        <v>968.28</v>
      </c>
    </row>
    <row r="127" spans="1:11" x14ac:dyDescent="0.2">
      <c r="A127">
        <v>2019</v>
      </c>
      <c r="B127" t="s">
        <v>19</v>
      </c>
      <c r="C127" t="s">
        <v>21</v>
      </c>
      <c r="D127">
        <v>0</v>
      </c>
      <c r="E127">
        <v>0</v>
      </c>
      <c r="F127">
        <v>1</v>
      </c>
      <c r="G127">
        <v>0</v>
      </c>
      <c r="H127">
        <v>23490</v>
      </c>
      <c r="I127">
        <v>0.03</v>
      </c>
      <c r="J127">
        <v>22668</v>
      </c>
      <c r="K127">
        <v>680.04</v>
      </c>
    </row>
    <row r="128" spans="1:11" x14ac:dyDescent="0.2">
      <c r="A128">
        <v>2019</v>
      </c>
      <c r="B128" t="s">
        <v>19</v>
      </c>
      <c r="C128" t="s">
        <v>123</v>
      </c>
      <c r="D128">
        <v>0</v>
      </c>
      <c r="E128">
        <v>1</v>
      </c>
      <c r="F128">
        <v>1</v>
      </c>
      <c r="G128">
        <v>4543</v>
      </c>
      <c r="H128">
        <v>28500</v>
      </c>
      <c r="I128">
        <v>0.03</v>
      </c>
      <c r="J128">
        <v>27413</v>
      </c>
      <c r="K128">
        <v>822.39</v>
      </c>
    </row>
    <row r="129" spans="1:11" x14ac:dyDescent="0.2">
      <c r="A129">
        <v>2019</v>
      </c>
      <c r="B129" t="s">
        <v>19</v>
      </c>
      <c r="C129" t="s">
        <v>121</v>
      </c>
      <c r="D129">
        <v>1</v>
      </c>
      <c r="E129">
        <v>0</v>
      </c>
      <c r="F129">
        <v>1</v>
      </c>
      <c r="G129">
        <v>7500</v>
      </c>
      <c r="H129">
        <v>38500</v>
      </c>
      <c r="I129">
        <v>0.03</v>
      </c>
      <c r="J129">
        <v>36960</v>
      </c>
      <c r="K129">
        <v>1108.8</v>
      </c>
    </row>
    <row r="130" spans="1:11" x14ac:dyDescent="0.2">
      <c r="A130">
        <v>2020</v>
      </c>
      <c r="B130" t="s">
        <v>19</v>
      </c>
      <c r="C130" t="s">
        <v>126</v>
      </c>
      <c r="D130">
        <v>0</v>
      </c>
      <c r="E130">
        <v>0</v>
      </c>
      <c r="F130">
        <v>1</v>
      </c>
      <c r="G130">
        <v>0</v>
      </c>
      <c r="H130">
        <v>31890</v>
      </c>
      <c r="I130">
        <v>0.03</v>
      </c>
      <c r="J130">
        <v>30773</v>
      </c>
      <c r="K130">
        <v>923.18999999999994</v>
      </c>
    </row>
    <row r="131" spans="1:11" x14ac:dyDescent="0.2">
      <c r="A131">
        <v>2020</v>
      </c>
      <c r="B131" t="s">
        <v>19</v>
      </c>
      <c r="C131" t="s">
        <v>125</v>
      </c>
      <c r="D131">
        <v>0</v>
      </c>
      <c r="E131">
        <v>0</v>
      </c>
      <c r="F131">
        <v>1</v>
      </c>
      <c r="G131">
        <v>0</v>
      </c>
      <c r="H131">
        <v>23990</v>
      </c>
      <c r="I131">
        <v>0.03</v>
      </c>
      <c r="J131">
        <v>23031</v>
      </c>
      <c r="K131">
        <v>690.93</v>
      </c>
    </row>
    <row r="132" spans="1:11" x14ac:dyDescent="0.2">
      <c r="A132">
        <v>2020</v>
      </c>
      <c r="B132" t="s">
        <v>19</v>
      </c>
      <c r="C132" t="s">
        <v>124</v>
      </c>
      <c r="D132">
        <v>0</v>
      </c>
      <c r="E132">
        <v>0</v>
      </c>
      <c r="F132">
        <v>1</v>
      </c>
      <c r="G132">
        <v>0</v>
      </c>
      <c r="H132">
        <v>26990</v>
      </c>
      <c r="I132">
        <v>0.03</v>
      </c>
      <c r="J132">
        <v>25952</v>
      </c>
      <c r="K132">
        <v>778.56</v>
      </c>
    </row>
    <row r="133" spans="1:11" x14ac:dyDescent="0.2">
      <c r="A133">
        <v>2020</v>
      </c>
      <c r="B133" t="s">
        <v>19</v>
      </c>
      <c r="C133" t="s">
        <v>20</v>
      </c>
      <c r="D133">
        <v>0</v>
      </c>
      <c r="E133">
        <v>0</v>
      </c>
      <c r="F133">
        <v>1</v>
      </c>
      <c r="G133">
        <v>0</v>
      </c>
      <c r="H133">
        <v>17490</v>
      </c>
      <c r="I133">
        <v>0.03</v>
      </c>
      <c r="J133">
        <v>17053</v>
      </c>
      <c r="K133">
        <v>511.59</v>
      </c>
    </row>
    <row r="134" spans="1:11" x14ac:dyDescent="0.2">
      <c r="A134">
        <v>2020</v>
      </c>
      <c r="B134" t="s">
        <v>19</v>
      </c>
      <c r="C134" t="s">
        <v>21</v>
      </c>
      <c r="D134">
        <v>0</v>
      </c>
      <c r="E134">
        <v>0</v>
      </c>
      <c r="F134">
        <v>1</v>
      </c>
      <c r="G134">
        <v>0</v>
      </c>
      <c r="H134">
        <v>24590</v>
      </c>
      <c r="I134">
        <v>0.03</v>
      </c>
      <c r="J134">
        <v>23853</v>
      </c>
      <c r="K134">
        <v>715.58999999999992</v>
      </c>
    </row>
    <row r="135" spans="1:11" x14ac:dyDescent="0.2">
      <c r="A135">
        <v>2020</v>
      </c>
      <c r="B135" t="s">
        <v>19</v>
      </c>
      <c r="C135" t="s">
        <v>123</v>
      </c>
      <c r="D135">
        <v>0</v>
      </c>
      <c r="E135">
        <v>1</v>
      </c>
      <c r="F135">
        <v>1</v>
      </c>
      <c r="G135">
        <v>4543</v>
      </c>
      <c r="H135">
        <v>29490</v>
      </c>
      <c r="I135">
        <v>0.03</v>
      </c>
      <c r="J135">
        <v>28604</v>
      </c>
      <c r="K135">
        <v>858.12</v>
      </c>
    </row>
    <row r="136" spans="1:11" x14ac:dyDescent="0.2">
      <c r="A136">
        <v>2020</v>
      </c>
      <c r="B136" t="s">
        <v>19</v>
      </c>
      <c r="C136" t="s">
        <v>121</v>
      </c>
      <c r="D136">
        <v>1</v>
      </c>
      <c r="E136">
        <v>0</v>
      </c>
      <c r="F136">
        <v>1</v>
      </c>
      <c r="G136">
        <v>7500</v>
      </c>
      <c r="H136">
        <v>39090</v>
      </c>
      <c r="I136">
        <v>0.03</v>
      </c>
      <c r="J136">
        <v>38112</v>
      </c>
      <c r="K136">
        <v>1143.3599999999999</v>
      </c>
    </row>
    <row r="137" spans="1:11" x14ac:dyDescent="0.2">
      <c r="A137">
        <v>2018</v>
      </c>
      <c r="B137" t="s">
        <v>22</v>
      </c>
      <c r="C137" t="s">
        <v>127</v>
      </c>
      <c r="D137">
        <v>0</v>
      </c>
      <c r="E137">
        <v>0</v>
      </c>
      <c r="F137">
        <v>0</v>
      </c>
      <c r="G137">
        <v>0</v>
      </c>
      <c r="H137">
        <v>23260</v>
      </c>
      <c r="I137">
        <v>0.02</v>
      </c>
      <c r="J137">
        <v>21683</v>
      </c>
      <c r="K137" cm="1">
        <f t="array" ref="K137:K153">I137:I153*J137:J153</f>
        <v>433.66</v>
      </c>
    </row>
    <row r="138" spans="1:11" x14ac:dyDescent="0.2">
      <c r="A138">
        <v>2018</v>
      </c>
      <c r="B138" t="s">
        <v>22</v>
      </c>
      <c r="C138" t="s">
        <v>128</v>
      </c>
      <c r="D138">
        <v>0</v>
      </c>
      <c r="E138">
        <v>0</v>
      </c>
      <c r="F138">
        <v>0</v>
      </c>
      <c r="G138">
        <v>0</v>
      </c>
      <c r="H138">
        <v>33420</v>
      </c>
      <c r="I138">
        <v>0.02</v>
      </c>
      <c r="J138">
        <v>31202</v>
      </c>
      <c r="K138">
        <v>624.04</v>
      </c>
    </row>
    <row r="139" spans="1:11" x14ac:dyDescent="0.2">
      <c r="A139">
        <v>2018</v>
      </c>
      <c r="B139" t="s">
        <v>22</v>
      </c>
      <c r="C139" t="s">
        <v>129</v>
      </c>
      <c r="D139">
        <v>0</v>
      </c>
      <c r="E139">
        <v>0</v>
      </c>
      <c r="F139">
        <v>0</v>
      </c>
      <c r="G139">
        <v>0</v>
      </c>
      <c r="H139">
        <v>16990</v>
      </c>
      <c r="I139">
        <v>0.02</v>
      </c>
      <c r="J139">
        <v>16562</v>
      </c>
      <c r="K139">
        <v>331.24</v>
      </c>
    </row>
    <row r="140" spans="1:11" x14ac:dyDescent="0.2">
      <c r="A140">
        <v>2018</v>
      </c>
      <c r="B140" t="s">
        <v>22</v>
      </c>
      <c r="C140" t="s">
        <v>130</v>
      </c>
      <c r="D140">
        <v>0</v>
      </c>
      <c r="E140">
        <v>0</v>
      </c>
      <c r="F140">
        <v>0</v>
      </c>
      <c r="G140">
        <v>0</v>
      </c>
      <c r="H140">
        <v>15600</v>
      </c>
      <c r="I140">
        <v>0.02</v>
      </c>
      <c r="J140">
        <v>15211</v>
      </c>
      <c r="K140">
        <v>304.22000000000003</v>
      </c>
    </row>
    <row r="141" spans="1:11" x14ac:dyDescent="0.2">
      <c r="A141">
        <v>2018</v>
      </c>
      <c r="B141" t="s">
        <v>22</v>
      </c>
      <c r="C141" t="s">
        <v>131</v>
      </c>
      <c r="D141">
        <v>0</v>
      </c>
      <c r="E141">
        <v>0</v>
      </c>
      <c r="F141">
        <v>0</v>
      </c>
      <c r="G141">
        <v>0</v>
      </c>
      <c r="H141">
        <v>12110</v>
      </c>
      <c r="I141">
        <v>0.02</v>
      </c>
      <c r="J141">
        <v>11819</v>
      </c>
      <c r="K141">
        <v>236.38</v>
      </c>
    </row>
    <row r="142" spans="1:11" x14ac:dyDescent="0.2">
      <c r="A142">
        <v>2018</v>
      </c>
      <c r="B142" t="s">
        <v>22</v>
      </c>
      <c r="C142" t="s">
        <v>23</v>
      </c>
      <c r="D142">
        <v>1</v>
      </c>
      <c r="E142">
        <v>0</v>
      </c>
      <c r="F142">
        <v>0</v>
      </c>
      <c r="G142">
        <v>7500</v>
      </c>
      <c r="H142">
        <v>29990</v>
      </c>
      <c r="I142">
        <v>0.02</v>
      </c>
      <c r="J142">
        <v>28412</v>
      </c>
      <c r="K142">
        <v>568.24</v>
      </c>
    </row>
    <row r="143" spans="1:11" x14ac:dyDescent="0.2">
      <c r="A143">
        <v>2019</v>
      </c>
      <c r="B143" t="s">
        <v>22</v>
      </c>
      <c r="C143" t="s">
        <v>127</v>
      </c>
      <c r="D143">
        <v>0</v>
      </c>
      <c r="E143">
        <v>0</v>
      </c>
      <c r="F143">
        <v>0</v>
      </c>
      <c r="G143">
        <v>0</v>
      </c>
      <c r="H143">
        <v>24000</v>
      </c>
      <c r="I143">
        <v>0.02</v>
      </c>
      <c r="J143">
        <v>22371</v>
      </c>
      <c r="K143">
        <v>447.42</v>
      </c>
    </row>
    <row r="144" spans="1:11" x14ac:dyDescent="0.2">
      <c r="A144">
        <v>2019</v>
      </c>
      <c r="B144" t="s">
        <v>22</v>
      </c>
      <c r="C144" t="s">
        <v>128</v>
      </c>
      <c r="D144">
        <v>0</v>
      </c>
      <c r="E144">
        <v>0</v>
      </c>
      <c r="F144">
        <v>0</v>
      </c>
      <c r="G144">
        <v>0</v>
      </c>
      <c r="H144">
        <v>34050</v>
      </c>
      <c r="I144">
        <v>0.02</v>
      </c>
      <c r="J144">
        <v>31790</v>
      </c>
      <c r="K144">
        <v>635.80000000000007</v>
      </c>
    </row>
    <row r="145" spans="1:11" x14ac:dyDescent="0.2">
      <c r="A145">
        <v>2019</v>
      </c>
      <c r="B145" t="s">
        <v>22</v>
      </c>
      <c r="C145" t="s">
        <v>129</v>
      </c>
      <c r="D145">
        <v>0</v>
      </c>
      <c r="E145">
        <v>0</v>
      </c>
      <c r="F145">
        <v>0</v>
      </c>
      <c r="G145">
        <v>0</v>
      </c>
      <c r="H145">
        <v>17990</v>
      </c>
      <c r="I145">
        <v>0.02</v>
      </c>
      <c r="J145">
        <v>17534</v>
      </c>
      <c r="K145">
        <v>350.68</v>
      </c>
    </row>
    <row r="146" spans="1:11" x14ac:dyDescent="0.2">
      <c r="A146">
        <v>2019</v>
      </c>
      <c r="B146" t="s">
        <v>22</v>
      </c>
      <c r="C146" t="s">
        <v>130</v>
      </c>
      <c r="D146">
        <v>0</v>
      </c>
      <c r="E146">
        <v>0</v>
      </c>
      <c r="F146">
        <v>0</v>
      </c>
      <c r="G146">
        <v>0</v>
      </c>
      <c r="H146">
        <v>15650</v>
      </c>
      <c r="I146">
        <v>0.02</v>
      </c>
      <c r="J146">
        <v>15260</v>
      </c>
      <c r="K146">
        <v>305.2</v>
      </c>
    </row>
    <row r="147" spans="1:11" x14ac:dyDescent="0.2">
      <c r="A147">
        <v>2019</v>
      </c>
      <c r="B147" t="s">
        <v>22</v>
      </c>
      <c r="C147" t="s">
        <v>131</v>
      </c>
      <c r="D147">
        <v>0</v>
      </c>
      <c r="E147">
        <v>0</v>
      </c>
      <c r="F147">
        <v>0</v>
      </c>
      <c r="G147">
        <v>0</v>
      </c>
      <c r="H147">
        <v>12460</v>
      </c>
      <c r="I147">
        <v>0.02</v>
      </c>
      <c r="J147">
        <v>12160</v>
      </c>
      <c r="K147">
        <v>243.20000000000002</v>
      </c>
    </row>
    <row r="148" spans="1:11" x14ac:dyDescent="0.2">
      <c r="A148">
        <v>2019</v>
      </c>
      <c r="B148" t="s">
        <v>22</v>
      </c>
      <c r="C148" t="s">
        <v>23</v>
      </c>
      <c r="D148">
        <v>1</v>
      </c>
      <c r="E148">
        <v>0</v>
      </c>
      <c r="F148">
        <v>0</v>
      </c>
      <c r="G148">
        <v>7500</v>
      </c>
      <c r="H148">
        <v>29990</v>
      </c>
      <c r="I148">
        <v>0.02</v>
      </c>
      <c r="J148">
        <v>28412</v>
      </c>
      <c r="K148">
        <v>568.24</v>
      </c>
    </row>
    <row r="149" spans="1:11" x14ac:dyDescent="0.2">
      <c r="A149">
        <v>2020</v>
      </c>
      <c r="B149" t="s">
        <v>22</v>
      </c>
      <c r="C149" t="s">
        <v>127</v>
      </c>
      <c r="D149">
        <v>0</v>
      </c>
      <c r="E149">
        <v>0</v>
      </c>
      <c r="F149">
        <v>0</v>
      </c>
      <c r="G149">
        <v>0</v>
      </c>
      <c r="H149">
        <v>24300</v>
      </c>
      <c r="I149">
        <v>0.02</v>
      </c>
      <c r="J149">
        <v>22650</v>
      </c>
      <c r="K149">
        <v>453</v>
      </c>
    </row>
    <row r="150" spans="1:11" x14ac:dyDescent="0.2">
      <c r="A150">
        <v>2020</v>
      </c>
      <c r="B150" t="s">
        <v>22</v>
      </c>
      <c r="C150" t="s">
        <v>128</v>
      </c>
      <c r="D150">
        <v>0</v>
      </c>
      <c r="E150">
        <v>0</v>
      </c>
      <c r="F150">
        <v>0</v>
      </c>
      <c r="G150">
        <v>0</v>
      </c>
      <c r="H150">
        <v>34450</v>
      </c>
      <c r="I150">
        <v>0.02</v>
      </c>
      <c r="J150">
        <v>32162</v>
      </c>
      <c r="K150">
        <v>643.24</v>
      </c>
    </row>
    <row r="151" spans="1:11" x14ac:dyDescent="0.2">
      <c r="A151">
        <v>2020</v>
      </c>
      <c r="B151" t="s">
        <v>22</v>
      </c>
      <c r="C151" t="s">
        <v>129</v>
      </c>
      <c r="D151">
        <v>0</v>
      </c>
      <c r="E151">
        <v>0</v>
      </c>
      <c r="F151">
        <v>0</v>
      </c>
      <c r="G151">
        <v>0</v>
      </c>
      <c r="H151">
        <v>19310</v>
      </c>
      <c r="I151">
        <v>0.02</v>
      </c>
      <c r="J151">
        <v>18352</v>
      </c>
      <c r="K151">
        <v>367.04</v>
      </c>
    </row>
    <row r="152" spans="1:11" x14ac:dyDescent="0.2">
      <c r="A152">
        <v>2020</v>
      </c>
      <c r="B152" t="s">
        <v>22</v>
      </c>
      <c r="C152" t="s">
        <v>131</v>
      </c>
      <c r="D152">
        <v>0</v>
      </c>
      <c r="E152">
        <v>0</v>
      </c>
      <c r="F152">
        <v>0</v>
      </c>
      <c r="G152">
        <v>0</v>
      </c>
      <c r="H152">
        <v>14830</v>
      </c>
      <c r="I152">
        <v>0.02</v>
      </c>
      <c r="J152">
        <v>14463</v>
      </c>
      <c r="K152">
        <v>289.26</v>
      </c>
    </row>
    <row r="153" spans="1:11" x14ac:dyDescent="0.2">
      <c r="A153">
        <v>2020</v>
      </c>
      <c r="B153" t="s">
        <v>22</v>
      </c>
      <c r="C153" t="s">
        <v>23</v>
      </c>
      <c r="D153">
        <v>1</v>
      </c>
      <c r="E153">
        <v>0</v>
      </c>
      <c r="F153">
        <v>0</v>
      </c>
      <c r="G153">
        <v>7500</v>
      </c>
      <c r="H153">
        <v>31600</v>
      </c>
      <c r="I153">
        <v>0.02</v>
      </c>
      <c r="J153">
        <v>29935</v>
      </c>
      <c r="K153">
        <v>598.70000000000005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247-2030-5B42-A682-9988F887E58C}">
  <dimension ref="A1:K47"/>
  <sheetViews>
    <sheetView workbookViewId="0">
      <selection activeCell="D25" sqref="D25"/>
    </sheetView>
  </sheetViews>
  <sheetFormatPr baseColWidth="10" defaultRowHeight="16" x14ac:dyDescent="0.2"/>
  <sheetData>
    <row r="1" spans="1:3" x14ac:dyDescent="0.2">
      <c r="A1" t="s">
        <v>25</v>
      </c>
      <c r="C1" t="s">
        <v>27</v>
      </c>
    </row>
    <row r="3" spans="1:3" x14ac:dyDescent="0.2">
      <c r="A3" t="s">
        <v>43</v>
      </c>
    </row>
    <row r="4" spans="1:3" x14ac:dyDescent="0.2">
      <c r="A4" t="s">
        <v>44</v>
      </c>
    </row>
    <row r="6" spans="1:3" x14ac:dyDescent="0.2">
      <c r="A6" t="s">
        <v>28</v>
      </c>
    </row>
    <row r="8" spans="1:3" x14ac:dyDescent="0.2">
      <c r="A8" t="s">
        <v>29</v>
      </c>
    </row>
    <row r="10" spans="1:3" x14ac:dyDescent="0.2">
      <c r="A10" t="s">
        <v>30</v>
      </c>
    </row>
    <row r="11" spans="1:3" x14ac:dyDescent="0.2">
      <c r="B11" t="s">
        <v>31</v>
      </c>
    </row>
    <row r="12" spans="1:3" x14ac:dyDescent="0.2">
      <c r="B12" t="s">
        <v>87</v>
      </c>
    </row>
    <row r="13" spans="1:3" x14ac:dyDescent="0.2">
      <c r="B13" t="s">
        <v>86</v>
      </c>
    </row>
    <row r="14" spans="1:3" x14ac:dyDescent="0.2">
      <c r="B14" t="s">
        <v>88</v>
      </c>
    </row>
    <row r="15" spans="1:3" x14ac:dyDescent="0.2">
      <c r="B15" t="s">
        <v>89</v>
      </c>
    </row>
    <row r="17" spans="1:11" x14ac:dyDescent="0.2">
      <c r="A17" t="s">
        <v>65</v>
      </c>
    </row>
    <row r="18" spans="1:11" x14ac:dyDescent="0.2">
      <c r="B18" t="s">
        <v>66</v>
      </c>
    </row>
    <row r="21" spans="1:11" x14ac:dyDescent="0.2">
      <c r="A21" t="s">
        <v>75</v>
      </c>
    </row>
    <row r="22" spans="1:11" x14ac:dyDescent="0.2">
      <c r="A22" s="2" t="s">
        <v>76</v>
      </c>
      <c r="K22" t="s">
        <v>84</v>
      </c>
    </row>
    <row r="23" spans="1:11" x14ac:dyDescent="0.2">
      <c r="A23" s="2" t="s">
        <v>72</v>
      </c>
    </row>
    <row r="24" spans="1:11" x14ac:dyDescent="0.2">
      <c r="A24" t="s">
        <v>74</v>
      </c>
    </row>
    <row r="26" spans="1:11" x14ac:dyDescent="0.2">
      <c r="A26" t="s">
        <v>77</v>
      </c>
    </row>
    <row r="27" spans="1:11" x14ac:dyDescent="0.2">
      <c r="A27" t="s">
        <v>78</v>
      </c>
    </row>
    <row r="28" spans="1:11" x14ac:dyDescent="0.2">
      <c r="A28" t="s">
        <v>79</v>
      </c>
    </row>
    <row r="29" spans="1:11" x14ac:dyDescent="0.2">
      <c r="A29" t="s">
        <v>80</v>
      </c>
    </row>
    <row r="32" spans="1:11" x14ac:dyDescent="0.2">
      <c r="A32" t="s">
        <v>85</v>
      </c>
    </row>
    <row r="33" spans="1:1" x14ac:dyDescent="0.2">
      <c r="A33" t="s">
        <v>215</v>
      </c>
    </row>
    <row r="35" spans="1:1" x14ac:dyDescent="0.2">
      <c r="A35" t="s">
        <v>91</v>
      </c>
    </row>
    <row r="37" spans="1:1" x14ac:dyDescent="0.2">
      <c r="A37" t="s">
        <v>94</v>
      </c>
    </row>
    <row r="38" spans="1:1" x14ac:dyDescent="0.2">
      <c r="A38" t="s">
        <v>97</v>
      </c>
    </row>
    <row r="40" spans="1:1" x14ac:dyDescent="0.2">
      <c r="A40" t="s">
        <v>137</v>
      </c>
    </row>
    <row r="42" spans="1:1" x14ac:dyDescent="0.2">
      <c r="A42" t="s">
        <v>118</v>
      </c>
    </row>
    <row r="43" spans="1:1" x14ac:dyDescent="0.2">
      <c r="A43" t="s">
        <v>119</v>
      </c>
    </row>
    <row r="44" spans="1:1" x14ac:dyDescent="0.2">
      <c r="A44" t="s">
        <v>120</v>
      </c>
    </row>
    <row r="47" spans="1:1" x14ac:dyDescent="0.2">
      <c r="A4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295D-7475-CD44-817B-9D85279E02AE}">
  <dimension ref="A1:I73"/>
  <sheetViews>
    <sheetView workbookViewId="0">
      <selection activeCell="J6" sqref="J6"/>
    </sheetView>
  </sheetViews>
  <sheetFormatPr baseColWidth="10" defaultRowHeight="16" x14ac:dyDescent="0.2"/>
  <cols>
    <col min="4" max="4" width="13.33203125" customWidth="1"/>
    <col min="5" max="5" width="16.5" customWidth="1"/>
    <col min="6" max="6" width="16.6640625" customWidth="1"/>
    <col min="7" max="7" width="20.33203125" customWidth="1"/>
    <col min="8" max="8" width="23" customWidth="1"/>
  </cols>
  <sheetData>
    <row r="1" spans="1:9" x14ac:dyDescent="0.2">
      <c r="A1" t="s">
        <v>139</v>
      </c>
      <c r="B1" t="s">
        <v>7</v>
      </c>
      <c r="C1" t="s">
        <v>248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</row>
    <row r="2" spans="1:9" x14ac:dyDescent="0.2">
      <c r="A2" t="s">
        <v>144</v>
      </c>
      <c r="B2">
        <v>2018</v>
      </c>
      <c r="C2">
        <v>1</v>
      </c>
      <c r="D2">
        <v>1.0177000000000001E-3</v>
      </c>
      <c r="E2">
        <v>0.91211679999999995</v>
      </c>
      <c r="F2">
        <v>6.6189999999999999E-4</v>
      </c>
      <c r="G2">
        <v>0.86807020000000001</v>
      </c>
      <c r="H2" cm="1">
        <f t="array" ref="H2:H73">F2:F73-D2:D73</f>
        <v>-3.5580000000000008E-4</v>
      </c>
      <c r="I2" cm="1">
        <f t="array" ref="I2:I73">H2:H73/D2:D73</f>
        <v>-0.34961186990272186</v>
      </c>
    </row>
    <row r="3" spans="1:9" x14ac:dyDescent="0.2">
      <c r="A3" t="s">
        <v>144</v>
      </c>
      <c r="B3">
        <v>2018</v>
      </c>
      <c r="C3">
        <v>0</v>
      </c>
      <c r="D3">
        <v>8.6865499999999998E-2</v>
      </c>
      <c r="E3">
        <v>0.91211679999999995</v>
      </c>
      <c r="F3">
        <v>0.13126789999999999</v>
      </c>
      <c r="G3">
        <v>0.86807020000000001</v>
      </c>
      <c r="H3">
        <v>4.4402399999999995E-2</v>
      </c>
      <c r="I3">
        <v>0.5111626595138461</v>
      </c>
    </row>
    <row r="4" spans="1:9" x14ac:dyDescent="0.2">
      <c r="A4" t="s">
        <v>144</v>
      </c>
      <c r="B4">
        <v>2019</v>
      </c>
      <c r="C4">
        <v>0</v>
      </c>
      <c r="D4">
        <v>8.0738199999999996E-2</v>
      </c>
      <c r="E4">
        <v>0.91799799999999998</v>
      </c>
      <c r="F4">
        <v>0.12351189999999999</v>
      </c>
      <c r="G4">
        <v>0.87567090000000003</v>
      </c>
      <c r="H4">
        <v>4.2773699999999998E-2</v>
      </c>
      <c r="I4">
        <v>0.52978268031737141</v>
      </c>
    </row>
    <row r="5" spans="1:9" x14ac:dyDescent="0.2">
      <c r="A5" t="s">
        <v>144</v>
      </c>
      <c r="B5">
        <v>2019</v>
      </c>
      <c r="C5">
        <v>1</v>
      </c>
      <c r="D5">
        <v>1.2639000000000001E-3</v>
      </c>
      <c r="E5">
        <v>0.91799799999999998</v>
      </c>
      <c r="F5">
        <v>8.1720000000000002E-4</v>
      </c>
      <c r="G5">
        <v>0.87567090000000003</v>
      </c>
      <c r="H5">
        <v>-4.4670000000000007E-4</v>
      </c>
      <c r="I5">
        <v>-0.35342985995727511</v>
      </c>
    </row>
    <row r="6" spans="1:9" x14ac:dyDescent="0.2">
      <c r="A6" t="s">
        <v>144</v>
      </c>
      <c r="B6">
        <v>2020</v>
      </c>
      <c r="C6">
        <v>1</v>
      </c>
      <c r="D6">
        <v>1.3916E-3</v>
      </c>
      <c r="E6">
        <v>0.93103579999999997</v>
      </c>
      <c r="F6">
        <v>9.0479999999999998E-4</v>
      </c>
      <c r="G6">
        <v>0.89472320000000005</v>
      </c>
      <c r="H6">
        <v>-4.8680000000000001E-4</v>
      </c>
      <c r="I6">
        <v>-0.34981316470250073</v>
      </c>
    </row>
    <row r="7" spans="1:9" x14ac:dyDescent="0.2">
      <c r="A7" t="s">
        <v>144</v>
      </c>
      <c r="B7">
        <v>2020</v>
      </c>
      <c r="C7">
        <v>0</v>
      </c>
      <c r="D7">
        <v>6.7572599999999997E-2</v>
      </c>
      <c r="E7">
        <v>0.93103579999999997</v>
      </c>
      <c r="F7">
        <v>0.10437200000000001</v>
      </c>
      <c r="G7">
        <v>0.89472320000000005</v>
      </c>
      <c r="H7">
        <v>3.679940000000001E-2</v>
      </c>
      <c r="I7">
        <v>0.54459055889517372</v>
      </c>
    </row>
    <row r="8" spans="1:9" x14ac:dyDescent="0.2">
      <c r="A8" t="s">
        <v>145</v>
      </c>
      <c r="B8">
        <v>2018</v>
      </c>
      <c r="C8">
        <v>0</v>
      </c>
      <c r="D8">
        <v>4.3120600000000002E-2</v>
      </c>
      <c r="E8">
        <v>0.95585189999999998</v>
      </c>
      <c r="F8">
        <v>9.5574699999999999E-2</v>
      </c>
      <c r="G8">
        <v>0.90394339999999995</v>
      </c>
      <c r="H8">
        <v>5.2454099999999997E-2</v>
      </c>
      <c r="I8">
        <v>1.2164510697903088</v>
      </c>
    </row>
    <row r="9" spans="1:9" x14ac:dyDescent="0.2">
      <c r="A9" t="s">
        <v>145</v>
      </c>
      <c r="B9">
        <v>2018</v>
      </c>
      <c r="C9">
        <v>1</v>
      </c>
      <c r="D9">
        <v>1.0275E-3</v>
      </c>
      <c r="E9">
        <v>0.95585189999999998</v>
      </c>
      <c r="F9">
        <v>4.819E-4</v>
      </c>
      <c r="G9">
        <v>0.90394339999999995</v>
      </c>
      <c r="H9">
        <v>-5.4560000000000003E-4</v>
      </c>
      <c r="I9">
        <v>-0.53099756690997568</v>
      </c>
    </row>
    <row r="10" spans="1:9" x14ac:dyDescent="0.2">
      <c r="A10" t="s">
        <v>145</v>
      </c>
      <c r="B10">
        <v>2019</v>
      </c>
      <c r="C10">
        <v>0</v>
      </c>
      <c r="D10">
        <v>3.8612599999999997E-2</v>
      </c>
      <c r="E10">
        <v>0.96018020000000004</v>
      </c>
      <c r="F10">
        <v>8.6083400000000004E-2</v>
      </c>
      <c r="G10">
        <v>0.91334709999999997</v>
      </c>
      <c r="H10">
        <v>4.7470800000000007E-2</v>
      </c>
      <c r="I10">
        <v>1.229412160797253</v>
      </c>
    </row>
    <row r="11" spans="1:9" x14ac:dyDescent="0.2">
      <c r="A11" t="s">
        <v>145</v>
      </c>
      <c r="B11">
        <v>2019</v>
      </c>
      <c r="C11">
        <v>1</v>
      </c>
      <c r="D11">
        <v>1.2072999999999999E-3</v>
      </c>
      <c r="E11">
        <v>0.96018020000000004</v>
      </c>
      <c r="F11">
        <v>5.6950000000000002E-4</v>
      </c>
      <c r="G11">
        <v>0.91334709999999997</v>
      </c>
      <c r="H11">
        <v>-6.3779999999999989E-4</v>
      </c>
      <c r="I11">
        <v>-0.52828625859355582</v>
      </c>
    </row>
    <row r="12" spans="1:9" x14ac:dyDescent="0.2">
      <c r="A12" t="s">
        <v>145</v>
      </c>
      <c r="B12">
        <v>2020</v>
      </c>
      <c r="C12">
        <v>0</v>
      </c>
      <c r="D12">
        <v>4.0130300000000001E-2</v>
      </c>
      <c r="E12">
        <v>0.95866470000000004</v>
      </c>
      <c r="F12">
        <v>7.6369199999999998E-2</v>
      </c>
      <c r="G12">
        <v>0.92296880000000003</v>
      </c>
      <c r="H12">
        <v>3.6238899999999998E-2</v>
      </c>
      <c r="I12">
        <v>0.90303087691843809</v>
      </c>
    </row>
    <row r="13" spans="1:9" x14ac:dyDescent="0.2">
      <c r="A13" t="s">
        <v>145</v>
      </c>
      <c r="B13">
        <v>2020</v>
      </c>
      <c r="C13">
        <v>1</v>
      </c>
      <c r="D13">
        <v>1.2051E-3</v>
      </c>
      <c r="E13">
        <v>0.95866470000000004</v>
      </c>
      <c r="F13">
        <v>6.6200000000000005E-4</v>
      </c>
      <c r="G13">
        <v>0.92296880000000003</v>
      </c>
      <c r="H13">
        <v>-5.4309999999999992E-4</v>
      </c>
      <c r="I13">
        <v>-0.45066799435731469</v>
      </c>
    </row>
    <row r="14" spans="1:9" x14ac:dyDescent="0.2">
      <c r="A14" t="s">
        <v>146</v>
      </c>
      <c r="B14">
        <v>2018</v>
      </c>
      <c r="C14">
        <v>0</v>
      </c>
      <c r="D14">
        <v>5.62135E-2</v>
      </c>
      <c r="E14">
        <v>0.94336399999999998</v>
      </c>
      <c r="F14">
        <v>6.9032300000000005E-2</v>
      </c>
      <c r="G14">
        <v>0.93061959999999999</v>
      </c>
      <c r="H14">
        <v>1.2818800000000005E-2</v>
      </c>
      <c r="I14">
        <v>0.22803774893931184</v>
      </c>
    </row>
    <row r="15" spans="1:9" x14ac:dyDescent="0.2">
      <c r="A15" t="s">
        <v>146</v>
      </c>
      <c r="B15">
        <v>2018</v>
      </c>
      <c r="C15">
        <v>1</v>
      </c>
      <c r="D15">
        <v>4.2260000000000003E-4</v>
      </c>
      <c r="E15">
        <v>0.94336399999999998</v>
      </c>
      <c r="F15">
        <v>3.481E-4</v>
      </c>
      <c r="G15">
        <v>0.93061959999999999</v>
      </c>
      <c r="H15">
        <v>-7.4500000000000022E-5</v>
      </c>
      <c r="I15">
        <v>-0.17628963558920971</v>
      </c>
    </row>
    <row r="16" spans="1:9" x14ac:dyDescent="0.2">
      <c r="A16" t="s">
        <v>146</v>
      </c>
      <c r="B16">
        <v>2019</v>
      </c>
      <c r="C16">
        <v>0</v>
      </c>
      <c r="D16">
        <v>5.5053699999999997E-2</v>
      </c>
      <c r="E16">
        <v>0.94441299999999995</v>
      </c>
      <c r="F16">
        <v>6.7002999999999993E-2</v>
      </c>
      <c r="G16">
        <v>0.93255379999999999</v>
      </c>
      <c r="H16">
        <v>1.1949299999999996E-2</v>
      </c>
      <c r="I16">
        <v>0.21704808214525084</v>
      </c>
    </row>
    <row r="17" spans="1:9" x14ac:dyDescent="0.2">
      <c r="A17" t="s">
        <v>146</v>
      </c>
      <c r="B17">
        <v>2019</v>
      </c>
      <c r="C17">
        <v>1</v>
      </c>
      <c r="D17">
        <v>5.3330000000000001E-4</v>
      </c>
      <c r="E17">
        <v>0.94441299999999995</v>
      </c>
      <c r="F17">
        <v>4.4329999999999999E-4</v>
      </c>
      <c r="G17">
        <v>0.93255379999999999</v>
      </c>
      <c r="H17">
        <v>-9.0000000000000019E-5</v>
      </c>
      <c r="I17">
        <v>-0.16876054753422093</v>
      </c>
    </row>
    <row r="18" spans="1:9" x14ac:dyDescent="0.2">
      <c r="A18" t="s">
        <v>146</v>
      </c>
      <c r="B18">
        <v>2020</v>
      </c>
      <c r="C18">
        <v>1</v>
      </c>
      <c r="D18">
        <v>5.6559999999999998E-4</v>
      </c>
      <c r="E18">
        <v>0.95567420000000003</v>
      </c>
      <c r="F18">
        <v>4.6729999999999997E-4</v>
      </c>
      <c r="G18">
        <v>0.94563010000000003</v>
      </c>
      <c r="H18">
        <v>-9.8300000000000004E-5</v>
      </c>
      <c r="I18">
        <v>-0.17379773691654882</v>
      </c>
    </row>
    <row r="19" spans="1:9" x14ac:dyDescent="0.2">
      <c r="A19" t="s">
        <v>146</v>
      </c>
      <c r="B19">
        <v>2020</v>
      </c>
      <c r="C19">
        <v>0</v>
      </c>
      <c r="D19">
        <v>4.3760199999999999E-2</v>
      </c>
      <c r="E19">
        <v>0.95567420000000003</v>
      </c>
      <c r="F19">
        <v>5.3902600000000002E-2</v>
      </c>
      <c r="G19">
        <v>0.94563010000000003</v>
      </c>
      <c r="H19">
        <v>1.0142400000000003E-2</v>
      </c>
      <c r="I19">
        <v>0.23177224966979135</v>
      </c>
    </row>
    <row r="20" spans="1:9" x14ac:dyDescent="0.2">
      <c r="A20" t="s">
        <v>147</v>
      </c>
      <c r="B20">
        <v>2018</v>
      </c>
      <c r="C20">
        <v>0</v>
      </c>
      <c r="D20">
        <v>4.9748100000000003E-2</v>
      </c>
      <c r="E20">
        <v>0.94981499999999996</v>
      </c>
      <c r="F20">
        <v>6.6269499999999995E-2</v>
      </c>
      <c r="G20">
        <v>0.93339629999999996</v>
      </c>
      <c r="H20">
        <v>1.6521399999999992E-2</v>
      </c>
      <c r="I20">
        <v>0.33210112547011827</v>
      </c>
    </row>
    <row r="21" spans="1:9" x14ac:dyDescent="0.2">
      <c r="A21" t="s">
        <v>147</v>
      </c>
      <c r="B21">
        <v>2018</v>
      </c>
      <c r="C21">
        <v>1</v>
      </c>
      <c r="D21">
        <v>4.3679999999999999E-4</v>
      </c>
      <c r="E21">
        <v>0.94981499999999996</v>
      </c>
      <c r="F21">
        <v>3.3409999999999999E-4</v>
      </c>
      <c r="G21">
        <v>0.93339629999999996</v>
      </c>
      <c r="H21">
        <v>-1.027E-4</v>
      </c>
      <c r="I21">
        <v>-0.23511904761904762</v>
      </c>
    </row>
    <row r="22" spans="1:9" x14ac:dyDescent="0.2">
      <c r="A22" t="s">
        <v>147</v>
      </c>
      <c r="B22">
        <v>2019</v>
      </c>
      <c r="C22">
        <v>0</v>
      </c>
      <c r="D22">
        <v>4.8472300000000003E-2</v>
      </c>
      <c r="E22">
        <v>0.95100200000000001</v>
      </c>
      <c r="F22">
        <v>6.2622800000000006E-2</v>
      </c>
      <c r="G22">
        <v>0.93696279999999998</v>
      </c>
      <c r="H22">
        <v>1.4150500000000003E-2</v>
      </c>
      <c r="I22">
        <v>0.2919296175341381</v>
      </c>
    </row>
    <row r="23" spans="1:9" x14ac:dyDescent="0.2">
      <c r="A23" t="s">
        <v>147</v>
      </c>
      <c r="B23">
        <v>2019</v>
      </c>
      <c r="C23">
        <v>1</v>
      </c>
      <c r="D23">
        <v>5.2570000000000004E-4</v>
      </c>
      <c r="E23">
        <v>0.95100200000000001</v>
      </c>
      <c r="F23">
        <v>4.1429999999999999E-4</v>
      </c>
      <c r="G23">
        <v>0.93696279999999998</v>
      </c>
      <c r="H23">
        <v>-1.1140000000000005E-4</v>
      </c>
      <c r="I23">
        <v>-0.21190793228076857</v>
      </c>
    </row>
    <row r="24" spans="1:9" x14ac:dyDescent="0.2">
      <c r="A24" t="s">
        <v>147</v>
      </c>
      <c r="B24">
        <v>2020</v>
      </c>
      <c r="C24">
        <v>1</v>
      </c>
      <c r="D24">
        <v>5.6309999999999997E-4</v>
      </c>
      <c r="E24">
        <v>0.96000960000000002</v>
      </c>
      <c r="F24">
        <v>4.44E-4</v>
      </c>
      <c r="G24">
        <v>0.94834229999999997</v>
      </c>
      <c r="H24">
        <v>-1.1909999999999997E-4</v>
      </c>
      <c r="I24">
        <v>-0.21150772509323384</v>
      </c>
    </row>
    <row r="25" spans="1:9" x14ac:dyDescent="0.2">
      <c r="A25" t="s">
        <v>147</v>
      </c>
      <c r="B25">
        <v>2020</v>
      </c>
      <c r="C25">
        <v>0</v>
      </c>
      <c r="D25">
        <v>3.9427400000000001E-2</v>
      </c>
      <c r="E25">
        <v>0.96000960000000002</v>
      </c>
      <c r="F25">
        <v>5.1213700000000001E-2</v>
      </c>
      <c r="G25">
        <v>0.94834229999999997</v>
      </c>
      <c r="H25">
        <v>1.17863E-2</v>
      </c>
      <c r="I25">
        <v>0.29893678000578278</v>
      </c>
    </row>
    <row r="26" spans="1:9" x14ac:dyDescent="0.2">
      <c r="A26" t="s">
        <v>155</v>
      </c>
      <c r="B26">
        <v>2018</v>
      </c>
      <c r="C26">
        <v>0</v>
      </c>
      <c r="D26">
        <v>2.05854E-2</v>
      </c>
      <c r="E26">
        <v>0.97918899999999998</v>
      </c>
      <c r="F26">
        <v>3.1175999999999999E-2</v>
      </c>
      <c r="G26">
        <v>0.96866669999999999</v>
      </c>
      <c r="H26">
        <v>1.0590599999999999E-2</v>
      </c>
      <c r="I26">
        <v>0.5144714214929027</v>
      </c>
    </row>
    <row r="27" spans="1:9" x14ac:dyDescent="0.2">
      <c r="A27" t="s">
        <v>155</v>
      </c>
      <c r="B27">
        <v>2018</v>
      </c>
      <c r="C27">
        <v>1</v>
      </c>
      <c r="D27">
        <v>2.2560000000000001E-4</v>
      </c>
      <c r="E27">
        <v>0.97918899999999998</v>
      </c>
      <c r="F27">
        <v>1.572E-4</v>
      </c>
      <c r="G27">
        <v>0.96866669999999999</v>
      </c>
      <c r="H27">
        <v>-6.8400000000000009E-5</v>
      </c>
      <c r="I27">
        <v>-0.30319148936170215</v>
      </c>
    </row>
    <row r="28" spans="1:9" x14ac:dyDescent="0.2">
      <c r="A28" t="s">
        <v>155</v>
      </c>
      <c r="B28">
        <v>2019</v>
      </c>
      <c r="C28">
        <v>0</v>
      </c>
      <c r="D28">
        <v>1.86605E-2</v>
      </c>
      <c r="E28">
        <v>0.98107109999999997</v>
      </c>
      <c r="F28">
        <v>2.82898E-2</v>
      </c>
      <c r="G28">
        <v>0.97152300000000003</v>
      </c>
      <c r="H28">
        <v>9.6293000000000004E-3</v>
      </c>
      <c r="I28">
        <v>0.51602582996168378</v>
      </c>
    </row>
    <row r="29" spans="1:9" x14ac:dyDescent="0.2">
      <c r="A29" t="s">
        <v>155</v>
      </c>
      <c r="B29">
        <v>2019</v>
      </c>
      <c r="C29">
        <v>1</v>
      </c>
      <c r="D29">
        <v>2.6840000000000002E-4</v>
      </c>
      <c r="E29">
        <v>0.98107109999999997</v>
      </c>
      <c r="F29">
        <v>1.872E-4</v>
      </c>
      <c r="G29">
        <v>0.97152300000000003</v>
      </c>
      <c r="H29">
        <v>-8.1200000000000022E-5</v>
      </c>
      <c r="I29">
        <v>-0.30253353204172884</v>
      </c>
    </row>
    <row r="30" spans="1:9" x14ac:dyDescent="0.2">
      <c r="A30" t="s">
        <v>155</v>
      </c>
      <c r="B30">
        <v>2020</v>
      </c>
      <c r="C30">
        <v>0</v>
      </c>
      <c r="D30">
        <v>1.55081E-2</v>
      </c>
      <c r="E30">
        <v>0.98419970000000001</v>
      </c>
      <c r="F30">
        <v>2.3549799999999999E-2</v>
      </c>
      <c r="G30">
        <v>0.97624610000000001</v>
      </c>
      <c r="H30">
        <v>8.0416999999999988E-3</v>
      </c>
      <c r="I30">
        <v>0.51854837149618582</v>
      </c>
    </row>
    <row r="31" spans="1:9" x14ac:dyDescent="0.2">
      <c r="A31" t="s">
        <v>155</v>
      </c>
      <c r="B31">
        <v>2020</v>
      </c>
      <c r="C31">
        <v>1</v>
      </c>
      <c r="D31">
        <v>2.923E-4</v>
      </c>
      <c r="E31">
        <v>0.98419970000000001</v>
      </c>
      <c r="F31">
        <v>2.041E-4</v>
      </c>
      <c r="G31">
        <v>0.97624610000000001</v>
      </c>
      <c r="H31">
        <v>-8.8200000000000003E-5</v>
      </c>
      <c r="I31">
        <v>-0.30174478275744099</v>
      </c>
    </row>
    <row r="32" spans="1:9" x14ac:dyDescent="0.2">
      <c r="A32" t="s">
        <v>158</v>
      </c>
      <c r="B32">
        <v>2018</v>
      </c>
      <c r="C32">
        <v>1</v>
      </c>
      <c r="D32">
        <v>5.5309999999999995E-4</v>
      </c>
      <c r="E32">
        <v>0.9364576</v>
      </c>
      <c r="F32">
        <v>4.2109999999999999E-4</v>
      </c>
      <c r="G32">
        <v>0.91605510000000001</v>
      </c>
      <c r="H32">
        <v>-1.3199999999999996E-4</v>
      </c>
      <c r="I32">
        <v>-0.23865485445669854</v>
      </c>
    </row>
    <row r="33" spans="1:9" x14ac:dyDescent="0.2">
      <c r="A33" t="s">
        <v>158</v>
      </c>
      <c r="B33">
        <v>2018</v>
      </c>
      <c r="C33">
        <v>0</v>
      </c>
      <c r="D33">
        <v>6.2989299999999998E-2</v>
      </c>
      <c r="E33">
        <v>0.9364576</v>
      </c>
      <c r="F33">
        <v>8.3523799999999995E-2</v>
      </c>
      <c r="G33">
        <v>0.91605510000000001</v>
      </c>
      <c r="H33">
        <v>2.0534499999999997E-2</v>
      </c>
      <c r="I33">
        <v>0.32599981266659572</v>
      </c>
    </row>
    <row r="34" spans="1:9" x14ac:dyDescent="0.2">
      <c r="A34" t="s">
        <v>158</v>
      </c>
      <c r="B34">
        <v>2019</v>
      </c>
      <c r="C34">
        <v>1</v>
      </c>
      <c r="D34">
        <v>6.38E-4</v>
      </c>
      <c r="E34">
        <v>0.94052910000000001</v>
      </c>
      <c r="F34">
        <v>5.0129999999999999E-4</v>
      </c>
      <c r="G34">
        <v>0.92372989999999999</v>
      </c>
      <c r="H34">
        <v>-1.3670000000000002E-4</v>
      </c>
      <c r="I34">
        <v>-0.21426332288401256</v>
      </c>
    </row>
    <row r="35" spans="1:9" x14ac:dyDescent="0.2">
      <c r="A35" t="s">
        <v>158</v>
      </c>
      <c r="B35">
        <v>2019</v>
      </c>
      <c r="C35">
        <v>0</v>
      </c>
      <c r="D35">
        <v>5.88329E-2</v>
      </c>
      <c r="E35">
        <v>0.94052910000000001</v>
      </c>
      <c r="F35">
        <v>7.5768799999999997E-2</v>
      </c>
      <c r="G35">
        <v>0.92372989999999999</v>
      </c>
      <c r="H35">
        <v>1.6935899999999997E-2</v>
      </c>
      <c r="I35">
        <v>0.28786444319419913</v>
      </c>
    </row>
    <row r="36" spans="1:9" x14ac:dyDescent="0.2">
      <c r="A36" t="s">
        <v>158</v>
      </c>
      <c r="B36">
        <v>2020</v>
      </c>
      <c r="C36">
        <v>1</v>
      </c>
      <c r="D36">
        <v>6.9879999999999996E-4</v>
      </c>
      <c r="E36">
        <v>0.95036569999999998</v>
      </c>
      <c r="F36">
        <v>5.4940000000000002E-4</v>
      </c>
      <c r="G36">
        <v>0.93607220000000002</v>
      </c>
      <c r="H36">
        <v>-1.4939999999999995E-4</v>
      </c>
      <c r="I36">
        <v>-0.21379507727532907</v>
      </c>
    </row>
    <row r="37" spans="1:9" x14ac:dyDescent="0.2">
      <c r="A37" t="s">
        <v>158</v>
      </c>
      <c r="B37">
        <v>2020</v>
      </c>
      <c r="C37">
        <v>0</v>
      </c>
      <c r="D37">
        <v>4.8935399999999997E-2</v>
      </c>
      <c r="E37">
        <v>0.95036569999999998</v>
      </c>
      <c r="F37">
        <v>6.3378299999999999E-2</v>
      </c>
      <c r="G37">
        <v>0.93607220000000002</v>
      </c>
      <c r="H37">
        <v>1.4442900000000002E-2</v>
      </c>
      <c r="I37">
        <v>0.29514216702019402</v>
      </c>
    </row>
    <row r="38" spans="1:9" x14ac:dyDescent="0.2">
      <c r="A38" t="s">
        <v>157</v>
      </c>
      <c r="B38">
        <v>2018</v>
      </c>
      <c r="C38">
        <v>0</v>
      </c>
      <c r="D38">
        <v>5.6924099999999998E-2</v>
      </c>
      <c r="E38">
        <v>0.94251750000000001</v>
      </c>
      <c r="F38">
        <v>8.0007700000000001E-2</v>
      </c>
      <c r="G38">
        <v>0.91958890000000004</v>
      </c>
      <c r="H38">
        <v>2.3083600000000003E-2</v>
      </c>
      <c r="I38">
        <v>0.4055154143851199</v>
      </c>
    </row>
    <row r="39" spans="1:9" x14ac:dyDescent="0.2">
      <c r="A39" t="s">
        <v>157</v>
      </c>
      <c r="B39">
        <v>2018</v>
      </c>
      <c r="C39">
        <v>1</v>
      </c>
      <c r="D39">
        <v>5.5849999999999997E-4</v>
      </c>
      <c r="E39">
        <v>0.94251750000000001</v>
      </c>
      <c r="F39">
        <v>4.0339999999999999E-4</v>
      </c>
      <c r="G39">
        <v>0.91958890000000004</v>
      </c>
      <c r="H39">
        <v>-1.5509999999999998E-4</v>
      </c>
      <c r="I39">
        <v>-0.27770814682184419</v>
      </c>
    </row>
    <row r="40" spans="1:9" x14ac:dyDescent="0.2">
      <c r="A40" t="s">
        <v>157</v>
      </c>
      <c r="B40">
        <v>2019</v>
      </c>
      <c r="C40">
        <v>0</v>
      </c>
      <c r="D40">
        <v>5.5759299999999998E-2</v>
      </c>
      <c r="E40">
        <v>0.9435732</v>
      </c>
      <c r="F40">
        <v>7.5581099999999998E-2</v>
      </c>
      <c r="G40">
        <v>0.92391880000000004</v>
      </c>
      <c r="H40">
        <v>1.9821800000000001E-2</v>
      </c>
      <c r="I40">
        <v>0.35548868081199014</v>
      </c>
    </row>
    <row r="41" spans="1:9" x14ac:dyDescent="0.2">
      <c r="A41" t="s">
        <v>157</v>
      </c>
      <c r="B41">
        <v>2019</v>
      </c>
      <c r="C41">
        <v>1</v>
      </c>
      <c r="D41">
        <v>6.6750000000000002E-4</v>
      </c>
      <c r="E41">
        <v>0.9435732</v>
      </c>
      <c r="F41">
        <v>5.0000000000000001E-4</v>
      </c>
      <c r="G41">
        <v>0.92391880000000004</v>
      </c>
      <c r="H41">
        <v>-1.6750000000000001E-4</v>
      </c>
      <c r="I41">
        <v>-0.25093632958801498</v>
      </c>
    </row>
    <row r="42" spans="1:9" x14ac:dyDescent="0.2">
      <c r="A42" t="s">
        <v>157</v>
      </c>
      <c r="B42">
        <v>2020</v>
      </c>
      <c r="C42">
        <v>0</v>
      </c>
      <c r="D42">
        <v>5.4072000000000002E-2</v>
      </c>
      <c r="E42">
        <v>0.94529549999999996</v>
      </c>
      <c r="F42">
        <v>6.3120999999999997E-2</v>
      </c>
      <c r="G42">
        <v>0.93633180000000005</v>
      </c>
      <c r="H42">
        <v>9.0489999999999945E-3</v>
      </c>
      <c r="I42">
        <v>0.16735093948808985</v>
      </c>
    </row>
    <row r="43" spans="1:9" x14ac:dyDescent="0.2">
      <c r="A43" t="s">
        <v>157</v>
      </c>
      <c r="B43">
        <v>2020</v>
      </c>
      <c r="C43">
        <v>1</v>
      </c>
      <c r="D43">
        <v>6.3239999999999998E-4</v>
      </c>
      <c r="E43">
        <v>0.94529549999999996</v>
      </c>
      <c r="F43">
        <v>5.4719999999999997E-4</v>
      </c>
      <c r="G43">
        <v>0.93633180000000005</v>
      </c>
      <c r="H43">
        <v>-8.5200000000000011E-5</v>
      </c>
      <c r="I43">
        <v>-0.1347248576850095</v>
      </c>
    </row>
    <row r="44" spans="1:9" x14ac:dyDescent="0.2">
      <c r="A44" t="s">
        <v>156</v>
      </c>
      <c r="B44">
        <v>2018</v>
      </c>
      <c r="C44">
        <v>0</v>
      </c>
      <c r="D44">
        <v>4.1760699999999998E-2</v>
      </c>
      <c r="E44">
        <v>0.95791110000000002</v>
      </c>
      <c r="F44">
        <v>5.26639E-2</v>
      </c>
      <c r="G44">
        <v>0.94707050000000004</v>
      </c>
      <c r="H44">
        <v>1.0903200000000002E-2</v>
      </c>
      <c r="I44">
        <v>0.26108757755497397</v>
      </c>
    </row>
    <row r="45" spans="1:9" x14ac:dyDescent="0.2">
      <c r="A45" t="s">
        <v>156</v>
      </c>
      <c r="B45">
        <v>2018</v>
      </c>
      <c r="C45">
        <v>1</v>
      </c>
      <c r="D45">
        <v>3.2820000000000001E-4</v>
      </c>
      <c r="E45">
        <v>0.95791110000000002</v>
      </c>
      <c r="F45">
        <v>2.655E-4</v>
      </c>
      <c r="G45">
        <v>0.94707050000000004</v>
      </c>
      <c r="H45">
        <v>-6.2700000000000006E-5</v>
      </c>
      <c r="I45">
        <v>-0.19104204753199269</v>
      </c>
    </row>
    <row r="46" spans="1:9" x14ac:dyDescent="0.2">
      <c r="A46" t="s">
        <v>156</v>
      </c>
      <c r="B46">
        <v>2019</v>
      </c>
      <c r="C46">
        <v>1</v>
      </c>
      <c r="D46">
        <v>3.946E-4</v>
      </c>
      <c r="E46">
        <v>0.95943469999999997</v>
      </c>
      <c r="F46">
        <v>3.2699999999999998E-4</v>
      </c>
      <c r="G46">
        <v>0.9502543</v>
      </c>
      <c r="H46">
        <v>-6.7600000000000017E-5</v>
      </c>
      <c r="I46">
        <v>-0.17131272174353782</v>
      </c>
    </row>
    <row r="47" spans="1:9" x14ac:dyDescent="0.2">
      <c r="A47" t="s">
        <v>156</v>
      </c>
      <c r="B47">
        <v>2019</v>
      </c>
      <c r="C47">
        <v>0</v>
      </c>
      <c r="D47">
        <v>4.0170699999999997E-2</v>
      </c>
      <c r="E47">
        <v>0.95943469999999997</v>
      </c>
      <c r="F47">
        <v>4.9418799999999999E-2</v>
      </c>
      <c r="G47">
        <v>0.9502543</v>
      </c>
      <c r="H47">
        <v>9.2481000000000022E-3</v>
      </c>
      <c r="I47">
        <v>0.23022003599638549</v>
      </c>
    </row>
    <row r="48" spans="1:9" x14ac:dyDescent="0.2">
      <c r="A48" t="s">
        <v>156</v>
      </c>
      <c r="B48">
        <v>2020</v>
      </c>
      <c r="C48">
        <v>1</v>
      </c>
      <c r="D48">
        <v>4.014E-4</v>
      </c>
      <c r="E48">
        <v>0.96427549999999995</v>
      </c>
      <c r="F48">
        <v>3.5320000000000002E-4</v>
      </c>
      <c r="G48">
        <v>0.95889930000000001</v>
      </c>
      <c r="H48">
        <v>-4.8199999999999979E-5</v>
      </c>
      <c r="I48">
        <v>-0.12007972097658191</v>
      </c>
    </row>
    <row r="49" spans="1:9" x14ac:dyDescent="0.2">
      <c r="A49" t="s">
        <v>156</v>
      </c>
      <c r="B49">
        <v>2020</v>
      </c>
      <c r="C49">
        <v>0</v>
      </c>
      <c r="D49">
        <v>3.5323100000000003E-2</v>
      </c>
      <c r="E49">
        <v>0.96427549999999995</v>
      </c>
      <c r="F49">
        <v>4.0747400000000003E-2</v>
      </c>
      <c r="G49">
        <v>0.95889930000000001</v>
      </c>
      <c r="H49">
        <v>5.4243E-3</v>
      </c>
      <c r="I49">
        <v>0.15356239967613261</v>
      </c>
    </row>
    <row r="50" spans="1:9" x14ac:dyDescent="0.2">
      <c r="A50" t="s">
        <v>167</v>
      </c>
      <c r="B50">
        <v>2020</v>
      </c>
      <c r="C50">
        <v>1</v>
      </c>
      <c r="D50">
        <v>8.8860000000000002E-4</v>
      </c>
      <c r="E50">
        <v>0.94491639999999999</v>
      </c>
      <c r="F50">
        <v>6.5169999999999996E-4</v>
      </c>
      <c r="G50">
        <v>0.92416690000000001</v>
      </c>
      <c r="H50">
        <v>-2.3690000000000007E-4</v>
      </c>
      <c r="I50">
        <v>-0.26659914472203472</v>
      </c>
    </row>
    <row r="51" spans="1:9" x14ac:dyDescent="0.2">
      <c r="A51" t="s">
        <v>167</v>
      </c>
      <c r="B51">
        <v>2020</v>
      </c>
      <c r="C51">
        <v>0</v>
      </c>
      <c r="D51">
        <v>5.4195E-2</v>
      </c>
      <c r="E51">
        <v>0.94491639999999999</v>
      </c>
      <c r="F51">
        <v>7.5181399999999995E-2</v>
      </c>
      <c r="G51">
        <v>0.92416690000000001</v>
      </c>
      <c r="H51">
        <v>2.0986399999999995E-2</v>
      </c>
      <c r="I51">
        <v>0.38723867515453447</v>
      </c>
    </row>
    <row r="52" spans="1:9" x14ac:dyDescent="0.2">
      <c r="A52" t="s">
        <v>168</v>
      </c>
      <c r="B52">
        <v>2018</v>
      </c>
      <c r="C52">
        <v>0</v>
      </c>
      <c r="D52">
        <v>5.6413499999999998E-2</v>
      </c>
      <c r="E52">
        <v>0.94322340000000005</v>
      </c>
      <c r="F52">
        <v>6.3978300000000002E-2</v>
      </c>
      <c r="G52">
        <v>0.93569899999999995</v>
      </c>
      <c r="H52">
        <v>7.5648000000000035E-3</v>
      </c>
      <c r="I52">
        <v>0.13409556223244443</v>
      </c>
    </row>
    <row r="53" spans="1:9" x14ac:dyDescent="0.2">
      <c r="A53" t="s">
        <v>168</v>
      </c>
      <c r="B53">
        <v>2018</v>
      </c>
      <c r="C53">
        <v>1</v>
      </c>
      <c r="D53">
        <v>3.6309999999999999E-4</v>
      </c>
      <c r="E53">
        <v>0.94322340000000005</v>
      </c>
      <c r="F53">
        <v>3.2259999999999998E-4</v>
      </c>
      <c r="G53">
        <v>0.93569899999999995</v>
      </c>
      <c r="H53">
        <v>-4.0500000000000009E-5</v>
      </c>
      <c r="I53">
        <v>-0.11153952079316995</v>
      </c>
    </row>
    <row r="54" spans="1:9" x14ac:dyDescent="0.2">
      <c r="A54" t="s">
        <v>168</v>
      </c>
      <c r="B54">
        <v>2019</v>
      </c>
      <c r="C54">
        <v>1</v>
      </c>
      <c r="D54">
        <v>4.5340000000000002E-4</v>
      </c>
      <c r="E54">
        <v>0.94931889999999997</v>
      </c>
      <c r="F54">
        <v>3.904E-4</v>
      </c>
      <c r="G54">
        <v>0.94060060000000001</v>
      </c>
      <c r="H54">
        <v>-6.3000000000000013E-5</v>
      </c>
      <c r="I54">
        <v>-0.13895015438906047</v>
      </c>
    </row>
    <row r="55" spans="1:9" x14ac:dyDescent="0.2">
      <c r="A55" t="s">
        <v>168</v>
      </c>
      <c r="B55">
        <v>2019</v>
      </c>
      <c r="C55">
        <v>0</v>
      </c>
      <c r="D55">
        <v>5.02277E-2</v>
      </c>
      <c r="E55">
        <v>0.94931889999999997</v>
      </c>
      <c r="F55">
        <v>5.9008999999999999E-2</v>
      </c>
      <c r="G55">
        <v>0.94060060000000001</v>
      </c>
      <c r="H55">
        <v>8.7812999999999988E-3</v>
      </c>
      <c r="I55">
        <v>0.17482982497705446</v>
      </c>
    </row>
    <row r="56" spans="1:9" x14ac:dyDescent="0.2">
      <c r="A56" t="s">
        <v>168</v>
      </c>
      <c r="B56">
        <v>2020</v>
      </c>
      <c r="C56">
        <v>1</v>
      </c>
      <c r="D56">
        <v>4.8339999999999999E-4</v>
      </c>
      <c r="E56">
        <v>0.95772219999999997</v>
      </c>
      <c r="F56">
        <v>4.214E-4</v>
      </c>
      <c r="G56">
        <v>0.9509668</v>
      </c>
      <c r="H56">
        <v>-6.1999999999999989E-5</v>
      </c>
      <c r="I56">
        <v>-0.12825817128671904</v>
      </c>
    </row>
    <row r="57" spans="1:9" x14ac:dyDescent="0.2">
      <c r="A57" t="s">
        <v>168</v>
      </c>
      <c r="B57">
        <v>2020</v>
      </c>
      <c r="C57">
        <v>0</v>
      </c>
      <c r="D57">
        <v>4.1794400000000002E-2</v>
      </c>
      <c r="E57">
        <v>0.95772219999999997</v>
      </c>
      <c r="F57">
        <v>4.8611700000000001E-2</v>
      </c>
      <c r="G57">
        <v>0.9509668</v>
      </c>
      <c r="H57">
        <v>6.8172999999999984E-3</v>
      </c>
      <c r="I57">
        <v>0.16311515418333553</v>
      </c>
    </row>
    <row r="58" spans="1:9" x14ac:dyDescent="0.2">
      <c r="A58" t="s">
        <v>173</v>
      </c>
      <c r="B58">
        <v>2018</v>
      </c>
      <c r="C58">
        <v>1</v>
      </c>
      <c r="D58">
        <v>5.5559999999999995E-4</v>
      </c>
      <c r="E58">
        <v>0.93616259999999996</v>
      </c>
      <c r="F58">
        <v>4.2309999999999998E-4</v>
      </c>
      <c r="G58">
        <v>0.91567390000000004</v>
      </c>
      <c r="H58">
        <v>-1.3249999999999997E-4</v>
      </c>
      <c r="I58">
        <v>-0.23848092152627787</v>
      </c>
    </row>
    <row r="59" spans="1:9" x14ac:dyDescent="0.2">
      <c r="A59" t="s">
        <v>173</v>
      </c>
      <c r="B59">
        <v>2018</v>
      </c>
      <c r="C59">
        <v>0</v>
      </c>
      <c r="D59">
        <v>6.3281799999999999E-2</v>
      </c>
      <c r="E59">
        <v>0.93616259999999996</v>
      </c>
      <c r="F59">
        <v>8.3903099999999994E-2</v>
      </c>
      <c r="G59">
        <v>0.91567390000000004</v>
      </c>
      <c r="H59">
        <v>2.0621299999999995E-2</v>
      </c>
      <c r="I59">
        <v>0.32586462458400356</v>
      </c>
    </row>
    <row r="60" spans="1:9" x14ac:dyDescent="0.2">
      <c r="A60" t="s">
        <v>173</v>
      </c>
      <c r="B60">
        <v>2019</v>
      </c>
      <c r="C60">
        <v>1</v>
      </c>
      <c r="D60">
        <v>8.5910000000000001E-4</v>
      </c>
      <c r="E60">
        <v>0.95410490000000003</v>
      </c>
      <c r="F60">
        <v>5.1449999999999998E-4</v>
      </c>
      <c r="G60">
        <v>0.92172240000000005</v>
      </c>
      <c r="H60">
        <v>-3.4460000000000003E-4</v>
      </c>
      <c r="I60">
        <v>-0.40111744849260855</v>
      </c>
    </row>
    <row r="61" spans="1:9" x14ac:dyDescent="0.2">
      <c r="A61" t="s">
        <v>173</v>
      </c>
      <c r="B61">
        <v>2019</v>
      </c>
      <c r="C61">
        <v>0</v>
      </c>
      <c r="D61">
        <v>4.5036E-2</v>
      </c>
      <c r="E61">
        <v>0.95410490000000003</v>
      </c>
      <c r="F61">
        <v>7.7763100000000002E-2</v>
      </c>
      <c r="G61">
        <v>0.92172240000000005</v>
      </c>
      <c r="H61">
        <v>3.2727100000000002E-2</v>
      </c>
      <c r="I61">
        <v>0.72668753885780268</v>
      </c>
    </row>
    <row r="62" spans="1:9" x14ac:dyDescent="0.2">
      <c r="A62" t="s">
        <v>173</v>
      </c>
      <c r="B62">
        <v>2020</v>
      </c>
      <c r="C62">
        <v>1</v>
      </c>
      <c r="D62">
        <v>9.5049999999999996E-4</v>
      </c>
      <c r="E62">
        <v>0.96082900000000004</v>
      </c>
      <c r="F62">
        <v>5.7359999999999996E-4</v>
      </c>
      <c r="G62">
        <v>0.93325639999999999</v>
      </c>
      <c r="H62">
        <v>-3.769E-4</v>
      </c>
      <c r="I62">
        <v>-0.3965281430825881</v>
      </c>
    </row>
    <row r="63" spans="1:9" x14ac:dyDescent="0.2">
      <c r="A63" t="s">
        <v>173</v>
      </c>
      <c r="B63">
        <v>2020</v>
      </c>
      <c r="C63">
        <v>0</v>
      </c>
      <c r="D63">
        <v>3.82206E-2</v>
      </c>
      <c r="E63">
        <v>0.96082900000000004</v>
      </c>
      <c r="F63">
        <v>6.6169900000000004E-2</v>
      </c>
      <c r="G63">
        <v>0.93325639999999999</v>
      </c>
      <c r="H63">
        <v>2.7949300000000003E-2</v>
      </c>
      <c r="I63">
        <v>0.73126272219693056</v>
      </c>
    </row>
    <row r="64" spans="1:9" x14ac:dyDescent="0.2">
      <c r="A64" t="s">
        <v>174</v>
      </c>
      <c r="B64">
        <v>2019</v>
      </c>
      <c r="C64">
        <v>0</v>
      </c>
      <c r="D64">
        <v>4.7600900000000002E-2</v>
      </c>
      <c r="E64">
        <v>0.95203389999999999</v>
      </c>
      <c r="F64">
        <v>5.14265E-2</v>
      </c>
      <c r="G64">
        <v>0.9482332</v>
      </c>
      <c r="H64">
        <v>3.8255999999999984E-3</v>
      </c>
      <c r="I64">
        <v>8.0368228331817226E-2</v>
      </c>
    </row>
    <row r="65" spans="1:9" x14ac:dyDescent="0.2">
      <c r="A65" t="s">
        <v>174</v>
      </c>
      <c r="B65">
        <v>2019</v>
      </c>
      <c r="C65">
        <v>1</v>
      </c>
      <c r="D65">
        <v>3.6529999999999999E-4</v>
      </c>
      <c r="E65">
        <v>0.95203389999999999</v>
      </c>
      <c r="F65">
        <v>3.4019999999999998E-4</v>
      </c>
      <c r="G65">
        <v>0.9482332</v>
      </c>
      <c r="H65">
        <v>-2.5100000000000014E-5</v>
      </c>
      <c r="I65">
        <v>-6.8710648781823203E-2</v>
      </c>
    </row>
    <row r="66" spans="1:9" x14ac:dyDescent="0.2">
      <c r="A66" t="s">
        <v>174</v>
      </c>
      <c r="B66">
        <v>2020</v>
      </c>
      <c r="C66">
        <v>1</v>
      </c>
      <c r="D66">
        <v>4.0020000000000002E-4</v>
      </c>
      <c r="E66">
        <v>0.95985969999999998</v>
      </c>
      <c r="F66">
        <v>3.7270000000000001E-4</v>
      </c>
      <c r="G66">
        <v>0.95663050000000005</v>
      </c>
      <c r="H66">
        <v>-2.7500000000000018E-5</v>
      </c>
      <c r="I66">
        <v>-6.8715642178910588E-2</v>
      </c>
    </row>
    <row r="67" spans="1:9" x14ac:dyDescent="0.2">
      <c r="A67" t="s">
        <v>174</v>
      </c>
      <c r="B67">
        <v>2020</v>
      </c>
      <c r="C67">
        <v>0</v>
      </c>
      <c r="D67">
        <v>3.9740200000000003E-2</v>
      </c>
      <c r="E67">
        <v>0.95985969999999998</v>
      </c>
      <c r="F67">
        <v>4.2996800000000002E-2</v>
      </c>
      <c r="G67">
        <v>0.95663050000000005</v>
      </c>
      <c r="H67">
        <v>3.2565999999999984E-3</v>
      </c>
      <c r="I67">
        <v>8.1947247371679008E-2</v>
      </c>
    </row>
    <row r="68" spans="1:9" x14ac:dyDescent="0.2">
      <c r="A68" t="s">
        <v>179</v>
      </c>
      <c r="B68">
        <v>2019</v>
      </c>
      <c r="C68">
        <v>0</v>
      </c>
      <c r="D68">
        <v>2.8898699999999999E-2</v>
      </c>
      <c r="E68">
        <v>0.97068569999999998</v>
      </c>
      <c r="F68">
        <v>4.3578499999999999E-2</v>
      </c>
      <c r="G68">
        <v>0.95613320000000002</v>
      </c>
      <c r="H68">
        <v>1.46798E-2</v>
      </c>
      <c r="I68">
        <v>0.50797440715326292</v>
      </c>
    </row>
    <row r="69" spans="1:9" x14ac:dyDescent="0.2">
      <c r="A69" t="s">
        <v>179</v>
      </c>
      <c r="B69">
        <v>2019</v>
      </c>
      <c r="C69">
        <v>1</v>
      </c>
      <c r="D69">
        <v>4.1560000000000002E-4</v>
      </c>
      <c r="E69">
        <v>0.97068569999999998</v>
      </c>
      <c r="F69">
        <v>2.8830000000000001E-4</v>
      </c>
      <c r="G69">
        <v>0.95613320000000002</v>
      </c>
      <c r="H69">
        <v>-1.273E-4</v>
      </c>
      <c r="I69">
        <v>-0.30630413859480271</v>
      </c>
    </row>
    <row r="70" spans="1:9" x14ac:dyDescent="0.2">
      <c r="A70" t="s">
        <v>179</v>
      </c>
      <c r="B70">
        <v>2020</v>
      </c>
      <c r="C70">
        <v>1</v>
      </c>
      <c r="D70">
        <v>4.5639999999999998E-4</v>
      </c>
      <c r="E70">
        <v>0.97532759999999996</v>
      </c>
      <c r="F70">
        <v>3.1730000000000001E-4</v>
      </c>
      <c r="G70">
        <v>0.96307529999999997</v>
      </c>
      <c r="H70">
        <v>-1.3909999999999997E-4</v>
      </c>
      <c r="I70">
        <v>-0.30477651183172649</v>
      </c>
    </row>
    <row r="71" spans="1:9" x14ac:dyDescent="0.2">
      <c r="A71" t="s">
        <v>179</v>
      </c>
      <c r="B71">
        <v>2020</v>
      </c>
      <c r="C71">
        <v>0</v>
      </c>
      <c r="D71">
        <v>2.4216100000000001E-2</v>
      </c>
      <c r="E71">
        <v>0.97532759999999996</v>
      </c>
      <c r="F71">
        <v>3.6607300000000002E-2</v>
      </c>
      <c r="G71">
        <v>0.96307529999999997</v>
      </c>
      <c r="H71">
        <v>1.2391200000000002E-2</v>
      </c>
      <c r="I71">
        <v>0.51169263423920452</v>
      </c>
    </row>
    <row r="72" spans="1:9" x14ac:dyDescent="0.2">
      <c r="A72" t="s">
        <v>181</v>
      </c>
      <c r="B72">
        <v>2020</v>
      </c>
      <c r="C72">
        <v>0</v>
      </c>
      <c r="D72">
        <v>6.05459E-2</v>
      </c>
      <c r="E72">
        <v>0.93868030000000002</v>
      </c>
      <c r="F72">
        <v>7.3861700000000002E-2</v>
      </c>
      <c r="G72">
        <v>0.92549800000000004</v>
      </c>
      <c r="H72">
        <v>1.3315800000000003E-2</v>
      </c>
      <c r="I72">
        <v>0.2199290125342922</v>
      </c>
    </row>
    <row r="73" spans="1:9" x14ac:dyDescent="0.2">
      <c r="A73" t="s">
        <v>181</v>
      </c>
      <c r="B73">
        <v>2020</v>
      </c>
      <c r="C73">
        <v>1</v>
      </c>
      <c r="D73">
        <v>7.739E-4</v>
      </c>
      <c r="E73">
        <v>0.93868030000000002</v>
      </c>
      <c r="F73">
        <v>6.4030000000000001E-4</v>
      </c>
      <c r="G73">
        <v>0.92549800000000004</v>
      </c>
      <c r="H73">
        <v>-1.3359999999999999E-4</v>
      </c>
      <c r="I73">
        <v>-0.17263212301330921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</vt:lpstr>
      <vt:lpstr>full-notes</vt:lpstr>
      <vt:lpstr>ev</vt:lpstr>
      <vt:lpstr>ev-notes</vt:lpstr>
      <vt:lpstr>orig</vt:lpstr>
      <vt:lpstr>orig-notes</vt:lpstr>
      <vt:lpstr>State-Subs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2021-09-09T04:31:37Z</dcterms:created>
  <dcterms:modified xsi:type="dcterms:W3CDTF">2021-12-14T01:22:03Z</dcterms:modified>
</cp:coreProperties>
</file>