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ledacumos/Desktop/classwork/Resources/"/>
    </mc:Choice>
  </mc:AlternateContent>
  <xr:revisionPtr revIDLastSave="0" documentId="13_ncr:1_{8B21F8F1-1D8A-AB42-8B17-99AF2A385FCB}" xr6:coauthVersionLast="47" xr6:coauthVersionMax="47" xr10:uidLastSave="{00000000-0000-0000-0000-000000000000}"/>
  <bookViews>
    <workbookView xWindow="7220" yWindow="840" windowWidth="24200" windowHeight="20440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Parent Category" sheetId="3" r:id="rId4"/>
    <sheet name="Subcategory Statistics" sheetId="4" r:id="rId5"/>
    <sheet name="Outcomes based on Launch Date" sheetId="6" r:id="rId6"/>
    <sheet name="Edinburgh Research" sheetId="7" r:id="rId7"/>
  </sheets>
  <definedNames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2.0" hidden="1">'Outcomes Based on Goals'!$A$2:$A$13</definedName>
    <definedName name="_xlchart.v2.1" hidden="1">'Outcomes Based on Goals'!$B$1</definedName>
    <definedName name="_xlchart.v2.10" hidden="1">'Outcomes Based on Goals'!$F$2:$F$13</definedName>
    <definedName name="_xlchart.v2.11" hidden="1">'Outcomes Based on Goals'!$G$1</definedName>
    <definedName name="_xlchart.v2.12" hidden="1">'Outcomes Based on Goals'!$G$2:$G$13</definedName>
    <definedName name="_xlchart.v2.13" hidden="1">'Outcomes Based on Goals'!$H$1</definedName>
    <definedName name="_xlchart.v2.14" hidden="1">'Outcomes Based on Goals'!$H$2:$H$13</definedName>
    <definedName name="_xlchart.v2.2" hidden="1">'Outcomes Based on Goals'!$B$2:$B$13</definedName>
    <definedName name="_xlchart.v2.3" hidden="1">'Outcomes Based on Goals'!$C$1</definedName>
    <definedName name="_xlchart.v2.4" hidden="1">'Outcomes Based on Goals'!$C$2:$C$13</definedName>
    <definedName name="_xlchart.v2.5" hidden="1">'Outcomes Based on Goals'!$D$1</definedName>
    <definedName name="_xlchart.v2.6" hidden="1">'Outcomes Based on Goals'!$D$2:$D$13</definedName>
    <definedName name="_xlchart.v2.7" hidden="1">'Outcomes Based on Goals'!$E$1</definedName>
    <definedName name="_xlchart.v2.8" hidden="1">'Outcomes Based on Goals'!$E$2:$E$13</definedName>
    <definedName name="_xlchart.v2.9" hidden="1">'Outcomes Based on Goals'!$F$1</definedName>
  </definedNames>
  <calcPr calcId="191029"/>
  <pivotCaches>
    <pivotCache cacheId="13" r:id="rId8"/>
    <pivotCache cacheId="20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" i="9" l="1"/>
  <c r="F13" i="9" s="1"/>
  <c r="E12" i="9"/>
  <c r="F12" i="9" s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2" i="9"/>
  <c r="E3" i="9"/>
  <c r="E4" i="9"/>
  <c r="E5" i="9"/>
  <c r="E6" i="9"/>
  <c r="E7" i="9"/>
  <c r="E8" i="9"/>
  <c r="E9" i="9"/>
  <c r="E10" i="9"/>
  <c r="E11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2" i="9"/>
  <c r="C13" i="9"/>
  <c r="C12" i="9"/>
  <c r="C11" i="9"/>
  <c r="C10" i="9"/>
  <c r="C9" i="9"/>
  <c r="C8" i="9"/>
  <c r="C7" i="9"/>
  <c r="C6" i="9"/>
  <c r="B13" i="9"/>
  <c r="B12" i="9"/>
  <c r="B11" i="9"/>
  <c r="B10" i="9"/>
  <c r="B9" i="9"/>
  <c r="B8" i="9"/>
  <c r="B7" i="9"/>
  <c r="B6" i="9"/>
  <c r="C5" i="9"/>
  <c r="B5" i="9"/>
  <c r="C4" i="9"/>
  <c r="B4" i="9"/>
  <c r="C3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9" l="1"/>
</calcChain>
</file>

<file path=xl/sharedStrings.xml><?xml version="1.0" encoding="utf-8"?>
<sst xmlns="http://schemas.openxmlformats.org/spreadsheetml/2006/main" count="33035" uniqueCount="8402">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</sst>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n>
                  <a:noFill/>
                </a:ln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A-F740-851A-6650EF2439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A-F740-851A-6650EF2439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A-F740-851A-6650EF243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579520"/>
        <c:axId val="1397289360"/>
      </c:lineChart>
      <c:catAx>
        <c:axId val="137757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289360"/>
        <c:crosses val="autoZero"/>
        <c:auto val="1"/>
        <c:lblAlgn val="ctr"/>
        <c:lblOffset val="100"/>
        <c:noMultiLvlLbl val="0"/>
      </c:catAx>
      <c:valAx>
        <c:axId val="13972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57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CF-514E-83A3-DF70D4417CF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CF-514E-83A3-DF70D4417CF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CF-514E-83A3-DF70D441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793888"/>
        <c:axId val="1638279200"/>
      </c:lineChart>
      <c:catAx>
        <c:axId val="16307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279200"/>
        <c:crosses val="autoZero"/>
        <c:auto val="1"/>
        <c:lblAlgn val="ctr"/>
        <c:lblOffset val="100"/>
        <c:noMultiLvlLbl val="0"/>
      </c:catAx>
      <c:valAx>
        <c:axId val="16382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7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[Kickstater_Challenge.xlsx]Parent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6-D843-937C-A6772BA91FB7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B6-D843-937C-A6772BA91FB7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B6-D843-937C-A6772BA91FB7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B6-D843-937C-A6772BA91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4466848"/>
        <c:axId val="1314520464"/>
      </c:barChart>
      <c:catAx>
        <c:axId val="14244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20464"/>
        <c:crosses val="autoZero"/>
        <c:auto val="1"/>
        <c:lblAlgn val="ctr"/>
        <c:lblOffset val="100"/>
        <c:noMultiLvlLbl val="0"/>
      </c:catAx>
      <c:valAx>
        <c:axId val="13145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0-5042-A08A-E2A7F793CA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A0-5042-A08A-E2A7F793CA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A0-5042-A08A-E2A7F793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4354016"/>
        <c:axId val="1277598224"/>
      </c:barChart>
      <c:catAx>
        <c:axId val="1424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98224"/>
        <c:crosses val="autoZero"/>
        <c:auto val="1"/>
        <c:lblAlgn val="ctr"/>
        <c:lblOffset val="100"/>
        <c:noMultiLvlLbl val="0"/>
      </c:catAx>
      <c:valAx>
        <c:axId val="12775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9-B942-9D4E-91EF1EBC98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79-B942-9D4E-91EF1EBC98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79-B942-9D4E-91EF1EBC98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79-B942-9D4E-91EF1EBC9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656784"/>
        <c:axId val="1309745728"/>
      </c:lineChart>
      <c:catAx>
        <c:axId val="139765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745728"/>
        <c:crosses val="autoZero"/>
        <c:auto val="1"/>
        <c:lblAlgn val="ctr"/>
        <c:lblOffset val="100"/>
        <c:noMultiLvlLbl val="0"/>
      </c:catAx>
      <c:valAx>
        <c:axId val="13097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18</xdr:row>
      <xdr:rowOff>165100</xdr:rowOff>
    </xdr:from>
    <xdr:to>
      <xdr:col>9</xdr:col>
      <xdr:colOff>546100</xdr:colOff>
      <xdr:row>33</xdr:row>
      <xdr:rowOff>69850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6545317F-48E4-C479-FEFB-81D854B61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819150</xdr:colOff>
      <xdr:row>20</xdr:row>
      <xdr:rowOff>19050</xdr:rowOff>
    </xdr:from>
    <xdr:to>
      <xdr:col>8</xdr:col>
      <xdr:colOff>1041400</xdr:colOff>
      <xdr:row>43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BA2774-9D14-FBD3-31E8-BC1546074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4</xdr:row>
      <xdr:rowOff>38100</xdr:rowOff>
    </xdr:from>
    <xdr:to>
      <xdr:col>12</xdr:col>
      <xdr:colOff>342900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E57D0-BC54-A5E4-A3B0-6168BEC47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5</xdr:row>
      <xdr:rowOff>127000</xdr:rowOff>
    </xdr:from>
    <xdr:to>
      <xdr:col>12</xdr:col>
      <xdr:colOff>673100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7F96B-B975-9DC1-9CB1-787131A18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11</xdr:row>
      <xdr:rowOff>88900</xdr:rowOff>
    </xdr:from>
    <xdr:to>
      <xdr:col>13</xdr:col>
      <xdr:colOff>152400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0F1A7-C003-ACDA-DABB-17B116C40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909018981481" createdVersion="8" refreshedVersion="8" minRefreshableVersion="3" recordCount="4114" xr:uid="{5DF76698-3CDC-0A4B-AF8B-1C9562F6E4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918782060187" createdVersion="8" refreshedVersion="8" minRefreshableVersion="3" recordCount="4115" xr:uid="{A176F07E-D198-8246-9E95-713DFEBE9723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939395370369" createdVersion="8" refreshedVersion="8" minRefreshableVersion="3" recordCount="4114" xr:uid="{7929920C-1231-F14E-8D1A-258C1E659A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0EE23-841E-9E45-BB7B-3A2DB236EA9F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1A978-835A-2645-A4CD-91FC7D90502E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BDA3D-58DE-494F-9618-FBA58C96BF9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E5F7C-776D-C84E-ABDB-E659F7F88892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95" zoomScaleNormal="95" workbookViewId="0">
      <selection activeCell="O149" sqref="O14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6.6640625" customWidth="1"/>
    <col min="17" max="17" width="41.1640625" customWidth="1"/>
    <col min="18" max="18" width="14.83203125" customWidth="1"/>
    <col min="19" max="19" width="26.332031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>
        <f t="shared" si="23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>
        <f t="shared" si="243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>
        <f t="shared" si="247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>
        <f t="shared" si="247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>
        <f t="shared" si="247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>
        <f t="shared" si="24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>
        <f t="shared" si="24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>
        <f t="shared" si="25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>
        <f t="shared" si="25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>
        <f t="shared" si="25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>
        <f t="shared" si="25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>
        <f t="shared" si="25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>
        <f t="shared" si="25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>
        <f t="shared" si="259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>
        <f t="shared" si="25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>
        <f t="shared" si="25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>
        <f t="shared" si="25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>
        <f t="shared" si="25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>
        <f t="shared" si="25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>
        <f t="shared" si="25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>
        <f t="shared" si="259"/>
        <v>2015</v>
      </c>
    </row>
  </sheetData>
  <conditionalFormatting sqref="O1:O1048576 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1098-3180-1345-964F-F29B904CA65C}">
  <dimension ref="A1:E18"/>
  <sheetViews>
    <sheetView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8378</v>
      </c>
      <c r="B2" t="s">
        <v>8364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0B77-C04B-4243-913C-33392C403B92}">
  <dimension ref="A1:H33"/>
  <sheetViews>
    <sheetView workbookViewId="0">
      <selection activeCell="D18" sqref="D18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3.5" bestFit="1" customWidth="1"/>
    <col min="6" max="6" width="21.5" style="19" bestFit="1" customWidth="1"/>
    <col min="7" max="7" width="18.1640625" bestFit="1" customWidth="1"/>
    <col min="8" max="8" width="13.5" bestFit="1" customWidth="1"/>
    <col min="9" max="9" width="24" bestFit="1" customWidth="1"/>
    <col min="10" max="10" width="20.6640625" bestFit="1" customWidth="1"/>
    <col min="11" max="11" width="23.33203125" bestFit="1" customWidth="1"/>
    <col min="12" max="12" width="8.6640625" bestFit="1" customWidth="1"/>
    <col min="13" max="13" width="4.5" bestFit="1" customWidth="1"/>
    <col min="14" max="14" width="8.6640625" bestFit="1" customWidth="1"/>
    <col min="15" max="15" width="4.5" bestFit="1" customWidth="1"/>
    <col min="16" max="16" width="8.6640625" bestFit="1" customWidth="1"/>
    <col min="17" max="17" width="4.5" bestFit="1" customWidth="1"/>
    <col min="18" max="18" width="8.6640625" bestFit="1" customWidth="1"/>
    <col min="19" max="19" width="4.5" bestFit="1" customWidth="1"/>
    <col min="20" max="20" width="8.6640625" bestFit="1" customWidth="1"/>
    <col min="21" max="21" width="4.5" bestFit="1" customWidth="1"/>
    <col min="22" max="22" width="8.6640625" bestFit="1" customWidth="1"/>
    <col min="23" max="23" width="4.5" bestFit="1" customWidth="1"/>
    <col min="24" max="24" width="8.6640625" bestFit="1" customWidth="1"/>
    <col min="25" max="25" width="4.5" bestFit="1" customWidth="1"/>
    <col min="26" max="26" width="8.6640625" bestFit="1" customWidth="1"/>
    <col min="27" max="27" width="4.5" bestFit="1" customWidth="1"/>
    <col min="28" max="28" width="8.6640625" bestFit="1" customWidth="1"/>
    <col min="29" max="29" width="4.5" bestFit="1" customWidth="1"/>
    <col min="30" max="30" width="8.6640625" bestFit="1" customWidth="1"/>
    <col min="31" max="31" width="10" bestFit="1" customWidth="1"/>
    <col min="32" max="32" width="8.6640625" bestFit="1" customWidth="1"/>
    <col min="33" max="33" width="4.5" bestFit="1" customWidth="1"/>
    <col min="34" max="35" width="8.6640625" bestFit="1" customWidth="1"/>
    <col min="36" max="36" width="4.5" bestFit="1" customWidth="1"/>
    <col min="37" max="38" width="8.6640625" bestFit="1" customWidth="1"/>
    <col min="39" max="39" width="10" bestFit="1" customWidth="1"/>
  </cols>
  <sheetData>
    <row r="1" spans="1:8" x14ac:dyDescent="0.2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s="19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">
      <c r="A3" t="s">
        <v>8391</v>
      </c>
      <c r="B3">
        <f>COUNTIFS(Kickstarter!$D:$D,"&gt;=1000",Kickstarter!$F:$F,"successful",Kickstarter!$D:$D,"&lt;=4999",Kickstarter!$R:$R, "plays")</f>
        <v>388</v>
      </c>
      <c r="C3">
        <f>COUNTIFS(Kickstarter!$D:$D,"&gt;=1000",Kickstarter!$F:$F,"failed",Kickstarter!$D:$D,"&lt;=4999",Kickstarter!$R:$R, "plays")</f>
        <v>146</v>
      </c>
      <c r="D3">
        <f>COUNTIFS(Kickstarter!$D:$D,"&gt;=1000",Kickstarter!$F:$F,"canceled",Kickstarter!$D:$D,"&lt;=4999",Kickstarter!$R:$R,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8392</v>
      </c>
      <c r="B4">
        <f>COUNTIFS(Kickstarter!$D:$D,"&gt;=5000",Kickstarter!$F:$F,"successful",Kickstarter!$D:$D,"&lt;=9999",Kickstarter!$R:$R, "plays")</f>
        <v>93</v>
      </c>
      <c r="C4">
        <f>COUNTIFS(Kickstarter!$D:$D,"&gt;=5000",Kickstarter!$F:$F,"failed",Kickstarter!$D:$D,"&lt;=9999",Kickstarter!$R:$R, "plays")</f>
        <v>76</v>
      </c>
      <c r="D4">
        <f>COUNTIFS(Kickstarter!$D:$D,"&gt;=5000",Kickstarter!$F:$F,"canceled",Kickstarter!$D:$D,"&lt;=9999",Kickstarter!$R:$R,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">
      <c r="A5" t="s">
        <v>8393</v>
      </c>
      <c r="B5">
        <f>COUNTIFS(Kickstarter!$D:$D,"&gt;=10000",Kickstarter!$F:$F,"successful",Kickstarter!$D:$D,"&lt;=14999",Kickstarter!$R:$R, "plays")</f>
        <v>39</v>
      </c>
      <c r="C5">
        <f>COUNTIFS(Kickstarter!$D:$D,"&gt;=10000",Kickstarter!$F:$F,"failed",Kickstarter!$D:$D,"&lt;=14999",Kickstarter!$R:$R, "plays")</f>
        <v>33</v>
      </c>
      <c r="D5">
        <f>COUNTIFS(Kickstarter!$D:$D,"&gt;=10000",Kickstarter!$F:$F,"canceled",Kickstarter!$D:$D,"&lt;=14999",Kickstarter!$R:$R,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">
      <c r="A6" t="s">
        <v>8394</v>
      </c>
      <c r="B6">
        <f>COUNTIFS(Kickstarter!$D:$D,"&gt;=15000",Kickstarter!$F:$F,"successful",Kickstarter!$D:$D,"&lt;=19999",Kickstarter!$R:$R, "plays")</f>
        <v>12</v>
      </c>
      <c r="C6">
        <f>COUNTIFS(Kickstarter!$D:$D,"&gt;=15000",Kickstarter!$F:$F,"failed",Kickstarter!$D:$D,"&lt;=19999",Kickstarter!$R:$R, "plays")</f>
        <v>12</v>
      </c>
      <c r="D6">
        <f>COUNTIFS(Kickstarter!$D:$D,"&gt;=15000",Kickstarter!$F:$F,"canceled",Kickstarter!$D:$D,"&lt;=19999",Kickstarter!$R:$R,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">
      <c r="A7" t="s">
        <v>8395</v>
      </c>
      <c r="B7">
        <f>COUNTIFS(Kickstarter!$D:$D,"&gt;=20000",Kickstarter!$F:$F,"successful",Kickstarter!$D:$D,"&lt;=24999",Kickstarter!$R:$R, "plays")</f>
        <v>9</v>
      </c>
      <c r="C7">
        <f>COUNTIFS(Kickstarter!$D:$D,"&gt;=20000",Kickstarter!$F:$F,"failed",Kickstarter!$D:$D,"&lt;=24999",Kickstarter!$R:$R, "plays")</f>
        <v>11</v>
      </c>
      <c r="D7">
        <f>COUNTIFS(Kickstarter!$D:$D,"&gt;=20000",Kickstarter!$F:$F,"canceled",Kickstarter!$D:$D,"&lt;=24999",Kickstarter!$R:$R,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">
      <c r="A8" t="s">
        <v>8396</v>
      </c>
      <c r="B8">
        <f>COUNTIFS(Kickstarter!$D:$D,"&gt;=25000",Kickstarter!$F:$F,"successful",Kickstarter!$D:$D,"&lt;=29999",Kickstarter!$R:$R, "plays")</f>
        <v>1</v>
      </c>
      <c r="C8">
        <f>COUNTIFS(Kickstarter!$D:$D,"&gt;=25000",Kickstarter!$F:$F,"failed",Kickstarter!$D:$D,"&lt;=29999",Kickstarter!$R:$R, "plays")</f>
        <v>4</v>
      </c>
      <c r="D8">
        <f>COUNTIFS(Kickstarter!$D:$D,"&gt;=25000",Kickstarter!$F:$F,"canceled",Kickstarter!$D:$D,"&lt;=29999",Kickstarter!$R:$R,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">
      <c r="A9" t="s">
        <v>8397</v>
      </c>
      <c r="B9">
        <f>COUNTIFS(Kickstarter!$D:$D,"&gt;=30000",Kickstarter!$F:$F,"successful",Kickstarter!$D:$D,"&lt;=34999",Kickstarter!$R:$R, "plays")</f>
        <v>3</v>
      </c>
      <c r="C9">
        <f>COUNTIFS(Kickstarter!$D:$D,"&gt;=30000",Kickstarter!$F:$F,"failed",Kickstarter!$D:$D,"&lt;=34999",Kickstarter!$R:$R, "plays")</f>
        <v>8</v>
      </c>
      <c r="D9">
        <f>COUNTIFS(Kickstarter!$D:$D,"&gt;=30000",Kickstarter!$F:$F,"canceled",Kickstarter!$D:$D,"&lt;=34999",Kickstarter!$R:$R,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">
      <c r="A10" t="s">
        <v>8398</v>
      </c>
      <c r="B10">
        <f>COUNTIFS(Kickstarter!$D:$D,"&gt;=35000",Kickstarter!$F:$F,"successful",Kickstarter!$D:$D,"&lt;=39999",Kickstarter!$R:$R, "plays")</f>
        <v>4</v>
      </c>
      <c r="C10">
        <f>COUNTIFS(Kickstarter!$D:$D,"&gt;=35000",Kickstarter!$F:$F,"failed",Kickstarter!$D:$D,"&lt;=39999",Kickstarter!$R:$R, "plays")</f>
        <v>2</v>
      </c>
      <c r="D10">
        <f>COUNTIFS(Kickstarter!$D:$D,"&gt;=35000",Kickstarter!$F:$F,"canceled",Kickstarter!$D:$D,"&lt;=39999",Kickstarter!$R:$R,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">
      <c r="A11" t="s">
        <v>8399</v>
      </c>
      <c r="B11">
        <f>COUNTIFS(Kickstarter!$D:$D,"&gt;=40000",Kickstarter!$F:$F,"successful",Kickstarter!$D:$D,"&lt;=44999",Kickstarter!$R:$R, "plays")</f>
        <v>2</v>
      </c>
      <c r="C11">
        <f>COUNTIFS(Kickstarter!$D:$D,"&gt;=40000",Kickstarter!$F:$F,"failed",Kickstarter!$D:$D,"&lt;=44999",Kickstarter!$R:$R, "plays")</f>
        <v>1</v>
      </c>
      <c r="D11">
        <f>COUNTIFS(Kickstarter!$D:$D,"&gt;=40000",Kickstarter!$F:$F,"canceled",Kickstarter!$D:$D,"&lt;=44999",Kickstarter!$R:$R,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">
      <c r="A12" t="s">
        <v>8400</v>
      </c>
      <c r="B12">
        <f>COUNTIFS(Kickstarter!$D:$D,"&gt;=45000",Kickstarter!$F:$F,"successful",Kickstarter!$D:$D,"&lt;=49999",Kickstarter!$R:$R, "plays")</f>
        <v>0</v>
      </c>
      <c r="C12">
        <f>COUNTIFS(Kickstarter!$D:$D,"&gt;=45000",Kickstarter!$F:$F,"failed",Kickstarter!$D:$D,"&lt;=49999",Kickstarter!$R:$R, "plays")</f>
        <v>1</v>
      </c>
      <c r="D12">
        <f>COUNTIFS(Kickstarter!$D:$D,"&gt;=45000",Kickstarter!$F:$F,"canceled",Kickstarter!$D:$D,"&lt;=49999",Kickstarter!$R:$R,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">
      <c r="A13" t="s">
        <v>8401</v>
      </c>
      <c r="B13">
        <f>COUNTIFS(Kickstarter!$D:$D,"&gt;50000",Kickstarter!$F:$F,"successful",Kickstarter!$R:$R, "plays")</f>
        <v>2</v>
      </c>
      <c r="C13">
        <f>COUNTIFS(Kickstarter!$D:$D,"&gt;50000",Kickstarter!$F:$F,"failed",Kickstarter!$R:$R, "plays")</f>
        <v>10</v>
      </c>
      <c r="D13">
        <f>COUNTIFS(Kickstarter!$D:$D,"&gt;50000",Kickstarter!$F:$F,"canceled",Kickstarter!$R:$R,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>
        <f t="shared" si="3"/>
        <v>0</v>
      </c>
    </row>
    <row r="16" spans="1:8" x14ac:dyDescent="0.2">
      <c r="F16"/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6BDB1-BE02-5B40-92C1-933CDA3C0CA9}">
  <dimension ref="A1:F7"/>
  <sheetViews>
    <sheetView workbookViewId="0">
      <selection activeCell="D4" sqref="D4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8305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8315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2">
      <c r="A7" s="13" t="s">
        <v>8362</v>
      </c>
      <c r="B7" s="11">
        <v>37</v>
      </c>
      <c r="C7" s="11">
        <v>493</v>
      </c>
      <c r="D7" s="11">
        <v>24</v>
      </c>
      <c r="E7" s="11">
        <v>839</v>
      </c>
      <c r="F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5955-5B35-4540-9EA6-3EA41A4884C6}">
  <dimension ref="A1:E7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8364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4F4B-9075-4B4A-BC61-0347C1A633BA}">
  <dimension ref="A1:F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8378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6813D-604F-2140-B129-E475B96FA086}">
  <dimension ref="A1:D6"/>
  <sheetViews>
    <sheetView topLeftCell="B1" zoomScale="147" zoomScaleNormal="147" workbookViewId="0">
      <selection activeCell="D2" sqref="D2:D6"/>
    </sheetView>
  </sheetViews>
  <sheetFormatPr baseColWidth="10" defaultRowHeight="15" x14ac:dyDescent="0.2"/>
  <cols>
    <col min="1" max="1" width="30.33203125" customWidth="1"/>
    <col min="2" max="2" width="107.33203125" customWidth="1"/>
  </cols>
  <sheetData>
    <row r="1" spans="1:4" x14ac:dyDescent="0.2">
      <c r="A1" s="17" t="s">
        <v>8379</v>
      </c>
      <c r="B1" s="17" t="s">
        <v>8380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Parent Category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2022-08-17T06:07:52Z</dcterms:modified>
</cp:coreProperties>
</file>