
<file path=[Content_Types].xml><?xml version="1.0" encoding="utf-8"?>
<Types xmlns="http://schemas.openxmlformats.org/package/2006/content-types">
  <Default Extension="png" ContentType="image/png"/>
  <Default Extension="svg" ContentType="image/svg"/>
  <Default Extension="emf" ContentType="image/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81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0.xml" ContentType="application/vnd.openxmlformats-officedocument.spreadsheetml.worksheet+xml"/>
  <Override PartName="/xl/worksheets/sheet82.xml" ContentType="application/vnd.openxmlformats-officedocument.spreadsheetml.worksheet+xml"/>
  <Override PartName="/xl/worksheets/sheet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omments59.xml" ContentType="application/vnd.openxmlformats-officedocument.spreadsheetml.comments+xml"/>
  <Override PartName="/xl/comments60.xml" ContentType="application/vnd.openxmlformats-officedocument.spreadsheetml.comments+xml"/>
  <Override PartName="/xl/comments61.xml" ContentType="application/vnd.openxmlformats-officedocument.spreadsheetml.comments+xml"/>
  <Override PartName="/xl/comments62.xml" ContentType="application/vnd.openxmlformats-officedocument.spreadsheetml.comments+xml"/>
  <Override PartName="/xl/comments63.xml" ContentType="application/vnd.openxmlformats-officedocument.spreadsheetml.comments+xml"/>
  <Override PartName="/xl/comments64.xml" ContentType="application/vnd.openxmlformats-officedocument.spreadsheetml.comments+xml"/>
  <Override PartName="/xl/comments65.xml" ContentType="application/vnd.openxmlformats-officedocument.spreadsheetml.comments+xml"/>
  <Override PartName="/xl/comments66.xml" ContentType="application/vnd.openxmlformats-officedocument.spreadsheetml.comments+xml"/>
  <Override PartName="/xl/comments67.xml" ContentType="application/vnd.openxmlformats-officedocument.spreadsheetml.comments+xml"/>
  <Override PartName="/xl/comments68.xml" ContentType="application/vnd.openxmlformats-officedocument.spreadsheetml.comments+xml"/>
  <Override PartName="/xl/comments69.xml" ContentType="application/vnd.openxmlformats-officedocument.spreadsheetml.comments+xml"/>
  <Override PartName="/xl/comments70.xml" ContentType="application/vnd.openxmlformats-officedocument.spreadsheetml.comments+xml"/>
  <Override PartName="/xl/comments71.xml" ContentType="application/vnd.openxmlformats-officedocument.spreadsheetml.comments+xml"/>
  <Override PartName="/xl/comments72.xml" ContentType="application/vnd.openxmlformats-officedocument.spreadsheetml.comments+xml"/>
  <Override PartName="/xl/comments73.xml" ContentType="application/vnd.openxmlformats-officedocument.spreadsheetml.comments+xml"/>
  <Override PartName="/xl/comments74.xml" ContentType="application/vnd.openxmlformats-officedocument.spreadsheetml.comments+xml"/>
  <Override PartName="/xl/comments75.xml" ContentType="application/vnd.openxmlformats-officedocument.spreadsheetml.comments+xml"/>
  <Override PartName="/xl/comments76.xml" ContentType="application/vnd.openxmlformats-officedocument.spreadsheetml.comments+xml"/>
  <Override PartName="/xl/comments77.xml" ContentType="application/vnd.openxmlformats-officedocument.spreadsheetml.comments+xml"/>
  <Override PartName="/xl/comments78.xml" ContentType="application/vnd.openxmlformats-officedocument.spreadsheetml.comments+xml"/>
  <Override PartName="/xl/comments7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firstSheet="3" activeTab="19"/>
  </bookViews>
  <sheets>
    <sheet sheetId="8" name="MENU" state="visible" r:id="rId4"/>
    <sheet sheetId="4" name="Ingredientes" state="visible" r:id="rId5"/>
    <sheet sheetId="81" name="Hoja1" state="hidden" r:id="rId6"/>
    <sheet sheetId="6" name="MO" state="visible" r:id="rId7"/>
    <sheet sheetId="7" name="CIF" state="visible" r:id="rId8"/>
    <sheet sheetId="80" name="Presupuesto" state="visible" r:id="rId9"/>
    <sheet sheetId="82" name="Delivery" state="visible" r:id="rId10"/>
    <sheet sheetId="1" name="1" state="visible" r:id="rId11"/>
    <sheet sheetId="9" name="2" state="visible" r:id="rId12"/>
    <sheet sheetId="10" name="3" state="visible" r:id="rId13"/>
    <sheet sheetId="11" name="4" state="visible" r:id="rId14"/>
    <sheet sheetId="12" name="5" state="visible" r:id="rId15"/>
    <sheet sheetId="13" name="6" state="visible" r:id="rId16"/>
    <sheet sheetId="14" name="7" state="visible" r:id="rId17"/>
    <sheet sheetId="15" name="8" state="visible" r:id="rId18"/>
    <sheet sheetId="16" name="9" state="visible" r:id="rId19"/>
    <sheet sheetId="17" name="10" state="visible" r:id="rId20"/>
    <sheet sheetId="18" name="11" state="visible" r:id="rId21"/>
    <sheet sheetId="19" name="12" state="visible" r:id="rId22"/>
    <sheet sheetId="20" name="13" state="visible" r:id="rId23"/>
    <sheet sheetId="21" name="14" state="visible" r:id="rId24"/>
    <sheet sheetId="22" name="15" state="visible" r:id="rId25"/>
    <sheet sheetId="23" name="16" state="visible" r:id="rId26"/>
    <sheet sheetId="24" name="17" state="visible" r:id="rId27"/>
    <sheet sheetId="25" name="18" state="visible" r:id="rId28"/>
    <sheet sheetId="26" name="19" state="visible" r:id="rId29"/>
    <sheet sheetId="27" name="20" state="visible" r:id="rId30"/>
    <sheet sheetId="28" name="21" state="visible" r:id="rId31"/>
    <sheet sheetId="29" name="22" state="visible" r:id="rId32"/>
    <sheet sheetId="30" name="23" state="visible" r:id="rId33"/>
    <sheet sheetId="43" name="24" state="visible" r:id="rId34"/>
    <sheet sheetId="44" name="25" state="visible" r:id="rId35"/>
    <sheet sheetId="45" name="26" state="visible" r:id="rId36"/>
    <sheet sheetId="46" name="27" state="visible" r:id="rId37"/>
    <sheet sheetId="47" name="28" state="visible" r:id="rId38"/>
    <sheet sheetId="48" name="29" state="visible" r:id="rId39"/>
    <sheet sheetId="49" name="30" state="visible" r:id="rId40"/>
    <sheet sheetId="50" name="31" state="visible" r:id="rId41"/>
    <sheet sheetId="51" name="32" state="visible" r:id="rId42"/>
    <sheet sheetId="52" name="33" state="visible" r:id="rId43"/>
    <sheet sheetId="53" name="34" state="visible" r:id="rId44"/>
    <sheet sheetId="54" name="35" state="visible" r:id="rId45"/>
    <sheet sheetId="55" name="36" state="visible" r:id="rId46"/>
    <sheet sheetId="56" name="37" state="visible" r:id="rId47"/>
    <sheet sheetId="57" name="38" state="visible" r:id="rId48"/>
    <sheet sheetId="58" name="39" state="visible" r:id="rId49"/>
    <sheet sheetId="59" name="40" state="visible" r:id="rId50"/>
    <sheet sheetId="60" name="41" state="visible" r:id="rId51"/>
    <sheet sheetId="61" name="42" state="visible" r:id="rId52"/>
    <sheet sheetId="62" name="43" state="visible" r:id="rId53"/>
    <sheet sheetId="63" name="44" state="visible" r:id="rId54"/>
    <sheet sheetId="64" name="45" state="visible" r:id="rId55"/>
    <sheet sheetId="65" name="46" state="visible" r:id="rId56"/>
    <sheet sheetId="66" name="47" state="visible" r:id="rId57"/>
    <sheet sheetId="67" name="48" state="visible" r:id="rId58"/>
    <sheet sheetId="68" name="49" state="visible" r:id="rId59"/>
    <sheet sheetId="69" name="50" state="visible" r:id="rId60"/>
    <sheet sheetId="70" name="51" state="visible" r:id="rId61"/>
    <sheet sheetId="71" name="52" state="visible" r:id="rId62"/>
    <sheet sheetId="72" name="53" state="visible" r:id="rId63"/>
    <sheet sheetId="73" name="54" state="visible" r:id="rId64"/>
    <sheet sheetId="74" name="55" state="visible" r:id="rId65"/>
    <sheet sheetId="75" name="56" state="visible" r:id="rId66"/>
    <sheet sheetId="76" name="57" state="visible" r:id="rId67"/>
    <sheet sheetId="77" name="58" state="visible" r:id="rId68"/>
    <sheet sheetId="78" name="59" state="visible" r:id="rId69"/>
    <sheet sheetId="79" name="60" state="visible" r:id="rId70"/>
    <sheet sheetId="2" name="Hoja2" state="hidden" r:id="rId71"/>
  </sheets>
  <definedNames>
    <definedName name="_xlnm._FilterDatabase">Ingredientes!$B$7:$E$747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43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44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45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46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47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48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49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50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51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52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53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54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55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56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57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58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59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60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61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62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63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64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65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66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67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68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69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70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71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72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73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74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75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76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77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78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comments79.xml><?xml version="1.0" encoding="utf-8"?>
<comments xmlns="http://schemas.openxmlformats.org/spreadsheetml/2006/main">
  <authors>
    <author>Author</author>
  </authors>
  <commentList>
    <comment ref="C33" authorId="0">
      <text>
        <r>
          <rPr>
            <b/>
            <color indexed="81"/>
            <family val="2"/>
            <sz val="9"/>
            <rFont val="Tahoma"/>
          </rPr>
          <t>Usuario:</t>
        </r>
        <r>
          <rPr>
            <color indexed="81"/>
            <family val="2"/>
            <sz val="9"/>
            <rFont val="Tahoma"/>
          </rPr>
          <t xml:space="preserve">
¿Cuánto te lleva hacer 1 unidad?
</t>
        </r>
      </text>
    </comment>
  </commentList>
</comments>
</file>

<file path=xl/sharedStrings.xml><?xml version="1.0" encoding="utf-8"?>
<sst xmlns="http://schemas.openxmlformats.org/spreadsheetml/2006/main" count="1724" uniqueCount="146">
  <si>
    <t xml:space="preserve"> </t>
  </si>
  <si>
    <t>Nombre del producto 1</t>
  </si>
  <si>
    <t>Nombre del producto 21</t>
  </si>
  <si>
    <t>Nombre del producto 41</t>
  </si>
  <si>
    <t>Nombre del producto 2</t>
  </si>
  <si>
    <t>Nombre del producto 22</t>
  </si>
  <si>
    <t>Nombre del producto 42</t>
  </si>
  <si>
    <t>Nombre del producto 3</t>
  </si>
  <si>
    <t>Nombre del producto 23</t>
  </si>
  <si>
    <t>Nombre del producto 43</t>
  </si>
  <si>
    <t>Nombre del producto 4</t>
  </si>
  <si>
    <t>Nombre del producto 24</t>
  </si>
  <si>
    <t>Nombre del producto 44</t>
  </si>
  <si>
    <t>Nombre del producto 5</t>
  </si>
  <si>
    <t>Nombre del producto 25</t>
  </si>
  <si>
    <t>Nombre del producto 45</t>
  </si>
  <si>
    <t>Nombre del producto 6</t>
  </si>
  <si>
    <t>Nombre del producto 26</t>
  </si>
  <si>
    <t>Nombre del producto 46</t>
  </si>
  <si>
    <t>Nombre del producto 7</t>
  </si>
  <si>
    <t>Nombre del producto 27</t>
  </si>
  <si>
    <t>Nombre del producto 47</t>
  </si>
  <si>
    <t>Nombre del producto 8</t>
  </si>
  <si>
    <t>Nombre del producto 28</t>
  </si>
  <si>
    <t>Nombre del producto 48</t>
  </si>
  <si>
    <t>Nombre del producto 9</t>
  </si>
  <si>
    <t>Nombre del producto 29</t>
  </si>
  <si>
    <t>Nombre del producto 49</t>
  </si>
  <si>
    <t>Nombre del producto 10</t>
  </si>
  <si>
    <t>Nombre del producto 30</t>
  </si>
  <si>
    <t>Nombre del producto 50</t>
  </si>
  <si>
    <t>Nombre del producto 11</t>
  </si>
  <si>
    <t>Nombre del producto 31</t>
  </si>
  <si>
    <t>Nombre del producto 51</t>
  </si>
  <si>
    <t>CONVERTIDOR DE UNIDAD DE MEDIDA</t>
  </si>
  <si>
    <t>Nombre del producto 12</t>
  </si>
  <si>
    <t>Nombre del producto 32</t>
  </si>
  <si>
    <t>Nombre del producto 52</t>
  </si>
  <si>
    <t>g</t>
  </si>
  <si>
    <t>kg</t>
  </si>
  <si>
    <t>Nombre del producto 13</t>
  </si>
  <si>
    <t>Nombre del producto 33</t>
  </si>
  <si>
    <t>Nombre del producto 53</t>
  </si>
  <si>
    <t>Nombre del producto 14</t>
  </si>
  <si>
    <t>Nombre del producto 34</t>
  </si>
  <si>
    <t>Nombre del producto 54</t>
  </si>
  <si>
    <t>l</t>
  </si>
  <si>
    <t>cm3</t>
  </si>
  <si>
    <t>Nombre del producto 15</t>
  </si>
  <si>
    <t>Nombre del producto35</t>
  </si>
  <si>
    <t>Nombre del producto 55</t>
  </si>
  <si>
    <t>Nombre del producto 16</t>
  </si>
  <si>
    <t>Nombre del producto 36</t>
  </si>
  <si>
    <t>Nombre del producto 56</t>
  </si>
  <si>
    <t>Nombre del producto 17</t>
  </si>
  <si>
    <t>Nombre del producto 37</t>
  </si>
  <si>
    <t>Nombre del producto 57</t>
  </si>
  <si>
    <t>Nombre del producto 18</t>
  </si>
  <si>
    <t>Nombre del producto 38</t>
  </si>
  <si>
    <t>Nombre del producto 58</t>
  </si>
  <si>
    <t>Nombre del producto 19</t>
  </si>
  <si>
    <t>Nombre del producto 39</t>
  </si>
  <si>
    <t>Nombre del producto 59</t>
  </si>
  <si>
    <t>Nombre del producto 20</t>
  </si>
  <si>
    <t>Nombre del producto 40</t>
  </si>
  <si>
    <t>Nombre del producto 60</t>
  </si>
  <si>
    <t xml:space="preserve">                                                                    INGREDIENTES  PARA LAS RECETAS</t>
  </si>
  <si>
    <t>INGREDIENTES</t>
  </si>
  <si>
    <t>PRECIO</t>
  </si>
  <si>
    <t>U. MEDIDA</t>
  </si>
  <si>
    <t>CATEGORÍA</t>
  </si>
  <si>
    <t>SILLA DE MADERA</t>
  </si>
  <si>
    <t>CUADRO DE RESUMEN MENSUAL</t>
  </si>
  <si>
    <t>Costo materiales:</t>
  </si>
  <si>
    <t>Costo laboral:</t>
  </si>
  <si>
    <t>INGRESOS TOTALES</t>
  </si>
  <si>
    <t>Costo fijo:</t>
  </si>
  <si>
    <t>INGRESOS POR VENTAS</t>
  </si>
  <si>
    <t>Costo Total</t>
  </si>
  <si>
    <t>OTROS INGRESOS</t>
  </si>
  <si>
    <t>Precio de venta</t>
  </si>
  <si>
    <t>COSTOS TOTALES</t>
  </si>
  <si>
    <t>Utilidad en $</t>
  </si>
  <si>
    <t>MATERIALES</t>
  </si>
  <si>
    <t>MANO DE OBRA</t>
  </si>
  <si>
    <t>Punto de equilibrio (u)</t>
  </si>
  <si>
    <t>COSTOS FIJOS</t>
  </si>
  <si>
    <t>OTROS EGRESOS</t>
  </si>
  <si>
    <t>RESULTADO TOTAL</t>
  </si>
  <si>
    <t>COSTOS LABORALES</t>
  </si>
  <si>
    <t>EMPLEADOS</t>
  </si>
  <si>
    <t>Sueldo mensual</t>
  </si>
  <si>
    <t>Horas trabajadas en el mes</t>
  </si>
  <si>
    <t>Costo por hora</t>
  </si>
  <si>
    <t xml:space="preserve">              COSTOS FIJOS</t>
  </si>
  <si>
    <t>UNIDADES TOTALES PRODUCIDAS POR MES</t>
  </si>
  <si>
    <t>CONCEPTO</t>
  </si>
  <si>
    <t>Monto mensual</t>
  </si>
  <si>
    <t>Costo fijo por unidad</t>
  </si>
  <si>
    <t>PRODUCTO</t>
  </si>
  <si>
    <t>Unidades producidas en el mes</t>
  </si>
  <si>
    <t>% de los Costos fijos absorbidos</t>
  </si>
  <si>
    <t>Costos fijos por unidad</t>
  </si>
  <si>
    <t>CONTROL</t>
  </si>
  <si>
    <t>#</t>
  </si>
  <si>
    <t>PRECIO DE VENTA</t>
  </si>
  <si>
    <t>COSTO DE INGREDIENTES</t>
  </si>
  <si>
    <t>CANTIDAD VENDIDA</t>
  </si>
  <si>
    <t>VENTAS TOTALES</t>
  </si>
  <si>
    <t>TOTAL COSTO INGREDIENTES</t>
  </si>
  <si>
    <t>GANANCIA TOTAL</t>
  </si>
  <si>
    <t>%</t>
  </si>
  <si>
    <t>REGISTRO DE OTROS INGRESOS Y EGRESOS</t>
  </si>
  <si>
    <t>TOTAL</t>
  </si>
  <si>
    <t>FECHA</t>
  </si>
  <si>
    <t>MES</t>
  </si>
  <si>
    <t>DESCRIPCIÓN</t>
  </si>
  <si>
    <t>MONTO</t>
  </si>
  <si>
    <t>PRODUCTOS</t>
  </si>
  <si>
    <t>GANANCIA</t>
  </si>
  <si>
    <t>Total general</t>
  </si>
  <si>
    <t xml:space="preserve">                                                    APLICACIONES DE DELIVERY</t>
  </si>
  <si>
    <r>
      <t xml:space="preserve">En caso de que el porcentaje sea distinto o no corresponda, modificar el porcentaje/número en la celda en </t>
    </r>
    <r>
      <rPr>
        <b/>
        <color rgb="FFFFC000"/>
        <sz val="10"/>
        <rFont val="Poppins"/>
      </rPr>
      <t>amarillo</t>
    </r>
  </si>
  <si>
    <t>COMISIÓN APP</t>
  </si>
  <si>
    <t>IVA 21%</t>
  </si>
  <si>
    <t>PAGO ONLINE</t>
  </si>
  <si>
    <t>ENVIO PLUS PROMEDIO</t>
  </si>
  <si>
    <t>TOTAL COSTOS</t>
  </si>
  <si>
    <t>INGRESO NETO</t>
  </si>
  <si>
    <t>PRECIO VENTA APPS</t>
  </si>
  <si>
    <t>COSTO DE LOS INGREDIENTES</t>
  </si>
  <si>
    <t>Ingrediente</t>
  </si>
  <si>
    <t>Cantidad</t>
  </si>
  <si>
    <t>U. medida</t>
  </si>
  <si>
    <t>Precio unitario</t>
  </si>
  <si>
    <t>Total</t>
  </si>
  <si>
    <t>RESUMEN FINAL</t>
  </si>
  <si>
    <t>CALCULADORA DE AYUDA</t>
  </si>
  <si>
    <t>Horas x unidad</t>
  </si>
  <si>
    <t>MINUTOS</t>
  </si>
  <si>
    <t>HORAS</t>
  </si>
  <si>
    <t>Costos fijos por receta</t>
  </si>
  <si>
    <t>EN UNA HOJA ES TODO LO QUE TENGO EN LOCAL CON EL PRECIO EN PESOS PARA ACTUALIZAR POR SEMANA</t>
  </si>
  <si>
    <t>EN LA OTRA HOJA ES LA RECETA QUE OCUPAMOS. AUTOMATICAMENTE AL CAMBIAR EL PRECIO DE LAS VIANDAS DE LA PRIMERA HOJA, EN LA SEGUNDA SE ACTUALCE SOLO</t>
  </si>
  <si>
    <t>HOJA 1: PRECIO DE LOS PRODUCTOS</t>
  </si>
  <si>
    <t>HOJA 2: 5 MENUES DE VIANDAS: PRECIO Y TOTAL ABAJO. CANTIDAD. TOTAL DE 50 UNIDADES 80 UNIDADES Y 100 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</si>
</sst>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_-* #,##0.0000_-;-* #,##0.0000_-;_-* &quot;-&quot;??_-;_-@_-"/>
    <numFmt numFmtId="165" formatCode="_-&quot;$&quot; * #,##0.00_-;-&quot;$&quot; * #,##0.00_-;_-&quot;$&quot; * &quot;-&quot;??_-;_-@_-"/>
    <numFmt numFmtId="166" formatCode="_-&quot;$&quot; * #,##0_-;-&quot;$&quot; * #,##0_-;_-&quot;$&quot; * &quot;-&quot;??_-;_-@_-"/>
    <numFmt numFmtId="167" formatCode="_(&quot;$&quot;* #,##0.00_);_(&quot;$&quot;* (#,##0.00);_(&quot;$&quot;* &quot;-&quot;??_);_(@_)"/>
    <numFmt numFmtId="168" formatCode="_(&quot;$&quot;* #,##0_);_(&quot;$&quot;* (#,##0);_(&quot;$&quot;* &quot;-&quot;??_);_(@_)"/>
    <numFmt numFmtId="169" formatCode="0 &quot;unidades&quot;"/>
    <numFmt numFmtId="170" formatCode="0 &quot;horas&quot;"/>
    <numFmt numFmtId="171" formatCode="0.00 &quot;horas&quot;"/>
    <numFmt numFmtId="172" formatCode="0 &quot;minutos&quot;"/>
    <numFmt numFmtId="173" formatCode="0.0 &quot;horas&quot;"/>
    <numFmt numFmtId="174" formatCode="0.000 &quot;horas&quot;"/>
  </numFmts>
  <fonts count="36" x14ac:knownFonts="1">
    <font>
      <color theme="1"/>
      <family val="2"/>
      <scheme val="minor"/>
      <sz val="11"/>
      <name val="Calibri"/>
    </font>
    <font>
      <color theme="1"/>
      <sz val="10"/>
      <name val="Poppins"/>
    </font>
    <font>
      <u/>
      <color theme="10"/>
      <sz val="11"/>
      <name val="Poppins"/>
    </font>
    <font>
      <b/>
      <color rgb="FFFFFFFF"/>
      <family val="2"/>
      <sz val="11"/>
      <name val="Arial"/>
    </font>
    <font>
      <color theme="3"/>
      <family val="2"/>
      <sz val="11"/>
      <name val="Arial"/>
    </font>
    <font>
      <color theme="3"/>
      <family val="2"/>
      <scheme val="minor"/>
      <sz val="11"/>
      <name val="Aptos Narrow"/>
    </font>
    <font>
      <color theme="1"/>
      <sz val="11"/>
      <name val="Poppins"/>
    </font>
    <font>
      <b/>
      <color rgb="FF996600"/>
      <sz val="16"/>
      <name val="Poppins"/>
    </font>
    <font>
      <b/>
      <color rgb="FF002060"/>
      <sz val="16"/>
      <name val="Poppins"/>
    </font>
    <font>
      <b/>
      <color rgb="FFFFFFFF"/>
      <sz val="12"/>
      <name val="Poppins"/>
    </font>
    <font>
      <b/>
      <color rgb="FF000000"/>
      <sz val="12"/>
      <name val="Poppins"/>
    </font>
    <font>
      <b/>
      <color theme="0"/>
      <sz val="12"/>
      <name val="Poppins"/>
    </font>
    <font>
      <b/>
      <sz val="11"/>
      <name val="Poppins"/>
    </font>
    <font>
      <b/>
      <color rgb="FFFFFFFF"/>
      <sz val="11"/>
      <name val="Poppins"/>
    </font>
    <font>
      <color theme="1"/>
      <family val="2"/>
      <scheme val="minor"/>
      <sz val="11"/>
      <name val="Aptos Narrow"/>
    </font>
    <font>
      <b/>
      <i/>
      <color theme="6"/>
      <sz val="11"/>
      <name val="Poppins"/>
    </font>
    <font>
      <b/>
      <i/>
      <color theme="6"/>
      <sz val="10"/>
      <name val="Poppins"/>
    </font>
    <font>
      <sz val="10"/>
      <name val="Poppins"/>
    </font>
    <font>
      <b/>
      <color theme="1"/>
      <sz val="10"/>
      <name val="Poppins"/>
    </font>
    <font>
      <b/>
      <color theme="1"/>
      <sz val="11"/>
      <name val="Poppins"/>
    </font>
    <font>
      <b/>
      <i/>
      <color rgb="FFC00000"/>
      <sz val="11"/>
      <name val="Poppins"/>
    </font>
    <font>
      <b/>
      <i/>
      <color rgb="FFC00000"/>
      <sz val="10"/>
      <name val="Poppins"/>
    </font>
    <font>
      <b/>
      <color theme="1"/>
      <family val="2"/>
      <scheme val="minor"/>
      <sz val="11"/>
      <name val="Aptos Narrow"/>
    </font>
    <font>
      <b/>
      <color theme="0"/>
      <family val="2"/>
      <scheme val="minor"/>
      <sz val="12"/>
      <name val="Aptos Narrow"/>
    </font>
    <font>
      <b/>
      <color rgb="FF7F6000"/>
      <sz val="18"/>
      <name val="Poppins"/>
    </font>
    <font>
      <b/>
      <color rgb="FF000000"/>
      <sz val="10"/>
      <name val="Poppins"/>
    </font>
    <font>
      <b/>
      <color rgb="FF000000"/>
      <sz val="11"/>
      <name val="Poppins"/>
    </font>
    <font>
      <b/>
      <color rgb="FF7F6000"/>
      <sz val="16"/>
      <name val="Poppins"/>
    </font>
    <font>
      <b/>
      <color theme="0"/>
      <sz val="16"/>
      <name val="Poppins"/>
    </font>
    <font>
      <b/>
      <color theme="0"/>
      <sz val="11"/>
      <name val="Poppins"/>
    </font>
    <font>
      <b/>
      <color theme="0" tint="-0.1499984740745262"/>
      <sz val="11"/>
      <name val="Poppins"/>
    </font>
    <font>
      <b/>
      <sz val="10"/>
      <name val="Poppins"/>
    </font>
    <font>
      <b/>
      <i/>
      <color theme="1"/>
      <sz val="10"/>
      <name val="Poppins"/>
    </font>
    <font>
      <color rgb="FFFFFFFF"/>
      <sz val="12"/>
      <name val="Poppins"/>
    </font>
    <font>
      <color theme="0"/>
      <sz val="16"/>
      <name val="Poppins"/>
    </font>
    <font>
      <b/>
      <color rgb="FFFFFFFF"/>
      <sz val="10"/>
      <name val="Poppins"/>
    </font>
  </fonts>
  <fills count="31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8F5BE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434343"/>
        <bgColor rgb="FF434343"/>
      </patternFill>
    </fill>
    <fill>
      <patternFill patternType="solid">
        <fgColor rgb="FFFFF2CC"/>
        <bgColor rgb="FFFFF2CC"/>
      </patternFill>
    </fill>
    <fill>
      <patternFill patternType="solid">
        <fgColor theme="6"/>
        <bgColor rgb="FF434343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rgb="FF999999"/>
      </patternFill>
    </fill>
    <fill>
      <patternFill patternType="solid">
        <fgColor rgb="FFFFFF99"/>
        <bgColor rgb="FFFFF2CC"/>
      </patternFill>
    </fill>
    <fill>
      <patternFill patternType="solid">
        <fgColor theme="0"/>
        <bgColor rgb="FFFFF2CC"/>
      </patternFill>
    </fill>
    <fill>
      <patternFill patternType="solid">
        <fgColor theme="6" tint="0.7999816888943144"/>
        <bgColor rgb="FFFFF2CC"/>
      </patternFill>
    </fill>
    <fill>
      <patternFill patternType="solid">
        <fgColor theme="4" tint="-0.499984740745262"/>
        <bgColor rgb="FF434343"/>
      </patternFill>
    </fill>
    <fill>
      <patternFill patternType="solid">
        <fgColor rgb="FFFFFF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2E7D5B"/>
        <bgColor rgb="FF434343"/>
      </patternFill>
    </fill>
    <fill>
      <patternFill patternType="solid">
        <fgColor rgb="FF7B2D26"/>
        <bgColor rgb="FF434343"/>
      </patternFill>
    </fill>
    <fill>
      <patternFill patternType="solid">
        <fgColor theme="1"/>
        <bgColor rgb="FF434343"/>
      </patternFill>
    </fill>
    <fill>
      <patternFill patternType="solid">
        <fgColor rgb="FFE1A538"/>
        <bgColor rgb="FF434343"/>
      </patternFill>
    </fill>
    <fill>
      <patternFill patternType="solid">
        <fgColor theme="1" tint="0.0499893185216834"/>
        <bgColor rgb="FF434343"/>
      </patternFill>
    </fill>
    <fill>
      <patternFill patternType="solid">
        <fgColor rgb="FFADD8E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99999"/>
        <bgColor rgb="FF999999"/>
      </patternFill>
    </fill>
    <fill>
      <patternFill patternType="solid">
        <fgColor theme="5" tint="0.5999938962981048"/>
        <bgColor rgb="FFFFF2CC"/>
      </patternFill>
    </fill>
    <fill>
      <patternFill patternType="solid">
        <fgColor theme="3" tint="0.749992370372631"/>
        <bgColor rgb="FFFFF2CC"/>
      </patternFill>
    </fill>
    <fill>
      <patternFill patternType="solid">
        <fgColor theme="9" tint="0.5999938962981048"/>
        <bgColor rgb="FFFFF2CC"/>
      </patternFill>
    </fill>
  </fills>
  <borders count="7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indexed="64"/>
      </right>
      <top/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/>
      <bottom style="medium">
        <color indexed="64"/>
      </bottom>
      <diagonal/>
    </border>
    <border>
      <left/>
      <right style="medium">
        <color rgb="FFFFFFFF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CCCCCC"/>
      </bottom>
      <diagonal/>
    </border>
    <border>
      <left style="medium">
        <color indexed="64"/>
      </left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 style="medium">
        <color indexed="64"/>
      </right>
      <top style="thin">
        <color rgb="FFCCCCCC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indexed="64"/>
      </top>
      <bottom style="medium">
        <color rgb="FF99999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 style="thin">
        <color indexed="64"/>
      </right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CCCCC"/>
      </bottom>
      <diagonal/>
    </border>
    <border>
      <left/>
      <right style="medium">
        <color indexed="64"/>
      </right>
      <top style="medium">
        <color indexed="64"/>
      </top>
      <bottom style="thin">
        <color rgb="FFCCCCCC"/>
      </bottom>
      <diagonal/>
    </border>
    <border>
      <left style="medium">
        <color indexed="64"/>
      </left>
      <right/>
      <top style="thin">
        <color rgb="FFCCCCCC"/>
      </top>
      <bottom style="thin">
        <color rgb="FFCCCCCC"/>
      </bottom>
      <diagonal/>
    </border>
    <border>
      <left/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/>
      <top style="thin">
        <color rgb="FFCCCCCC"/>
      </top>
      <bottom style="medium">
        <color indexed="64"/>
      </bottom>
      <diagonal/>
    </border>
    <border>
      <left/>
      <right style="medium">
        <color indexed="64"/>
      </right>
      <top style="thin">
        <color rgb="FFCCCCCC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CCCCCC"/>
      </top>
      <bottom/>
      <diagonal/>
    </border>
    <border>
      <left style="medium">
        <color indexed="64"/>
      </left>
      <right/>
      <top style="thin">
        <color rgb="FFCCCCCC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medium">
        <color indexed="64"/>
      </right>
      <top/>
      <bottom style="thin">
        <color theme="0" tint="-0.499984740745262"/>
      </bottom>
      <diagonal/>
    </border>
    <border>
      <left style="medium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CCCCCC"/>
      </bottom>
      <diagonal/>
    </border>
    <border>
      <left style="medium">
        <color indexed="64"/>
      </left>
      <right/>
      <top/>
      <bottom style="thin">
        <color rgb="FFCCCCCC"/>
      </bottom>
      <diagonal/>
    </border>
    <border>
      <left style="medium">
        <color indexed="64"/>
      </left>
      <right style="thin">
        <color theme="0" tint="-0.1499984740745262"/>
      </right>
      <top style="medium">
        <color indexed="64"/>
      </top>
      <bottom style="thin">
        <color theme="0" tint="-0.1499984740745262"/>
      </bottom>
      <diagonal/>
    </border>
    <border>
      <left style="thin">
        <color theme="0" tint="-0.1499984740745262"/>
      </left>
      <right style="thin">
        <color theme="0" tint="-0.1499984740745262"/>
      </right>
      <top style="medium">
        <color indexed="64"/>
      </top>
      <bottom style="thin">
        <color theme="0" tint="-0.1499984740745262"/>
      </bottom>
      <diagonal/>
    </border>
    <border>
      <left style="thin">
        <color theme="0" tint="-0.1499984740745262"/>
      </left>
      <right/>
      <top style="medium">
        <color indexed="64"/>
      </top>
      <bottom style="thin">
        <color theme="0" tint="-0.1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1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1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0499893185216834"/>
      </bottom>
      <diagonal/>
    </border>
    <border>
      <left style="medium">
        <color indexed="64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 style="thin">
        <color theme="0" tint="-0.1499984740745262"/>
      </left>
      <right/>
      <top style="thin">
        <color theme="0" tint="-0.1499984740745262"/>
      </top>
      <bottom style="thin">
        <color theme="0" tint="-0.1499984740745262"/>
      </bottom>
      <diagonal/>
    </border>
    <border>
      <left style="medium">
        <color indexed="64"/>
      </left>
      <right style="medium">
        <color indexed="64"/>
      </right>
      <top style="thin">
        <color theme="0" tint="-0.1499984740745262"/>
      </top>
      <bottom style="thin">
        <color theme="0" tint="-0.1499984740745262"/>
      </bottom>
      <diagonal/>
    </border>
    <border>
      <left/>
      <right style="medium">
        <color indexed="64"/>
      </right>
      <top style="thin">
        <color theme="0" tint="-0.1499984740745262"/>
      </top>
      <bottom style="thin">
        <color theme="0" tint="-0.1499984740745262"/>
      </bottom>
      <diagonal/>
    </border>
    <border>
      <left style="medium">
        <color indexed="64"/>
      </left>
      <right style="medium">
        <color indexed="64"/>
      </right>
      <top style="thin">
        <color theme="0" tint="-0.0499893185216834"/>
      </top>
      <bottom style="thin">
        <color theme="0" tint="-0.0499893185216834"/>
      </bottom>
      <diagonal/>
    </border>
    <border>
      <left style="medium">
        <color indexed="64"/>
      </left>
      <right style="thin">
        <color theme="0" tint="-0.1499984740745262"/>
      </right>
      <top style="thin">
        <color theme="0" tint="-0.1499984740745262"/>
      </top>
      <bottom style="medium">
        <color indexed="64"/>
      </bottom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medium">
        <color indexed="64"/>
      </bottom>
      <diagonal/>
    </border>
    <border>
      <left style="thin">
        <color theme="0" tint="-0.1499984740745262"/>
      </left>
      <right/>
      <top style="thin">
        <color theme="0" tint="-0.149998474074526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1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98474074526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0499893185216834"/>
      </top>
      <bottom style="medium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8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1" fillId="2" borderId="0" xfId="0" applyFont="1" applyFill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4" fontId="4" fillId="4" borderId="12" xfId="0" applyNumberFormat="1" applyFont="1" applyFill="1" applyBorder="1" applyAlignment="1">
      <alignment horizontal="right" vertical="center" wrapText="1"/>
    </xf>
    <xf numFmtId="0" fontId="4" fillId="5" borderId="13" xfId="0" applyFont="1" applyFill="1" applyBorder="1" applyAlignment="1">
      <alignment horizontal="center" vertical="center" wrapText="1"/>
    </xf>
    <xf numFmtId="164" fontId="5" fillId="5" borderId="13" xfId="0" applyNumberFormat="1" applyFont="1" applyFill="1" applyBorder="1" applyAlignment="1">
      <alignment horizontal="right" vertical="center" wrapText="1"/>
    </xf>
    <xf numFmtId="0" fontId="4" fillId="5" borderId="14" xfId="0" applyFont="1" applyFill="1" applyBorder="1" applyAlignment="1">
      <alignment horizontal="center" vertical="center" wrapText="1"/>
    </xf>
    <xf numFmtId="4" fontId="4" fillId="4" borderId="15" xfId="0" applyNumberFormat="1" applyFont="1" applyFill="1" applyBorder="1" applyAlignment="1">
      <alignment horizontal="right" vertical="center" wrapText="1"/>
    </xf>
    <xf numFmtId="0" fontId="4" fillId="5" borderId="16" xfId="0" applyFont="1" applyFill="1" applyBorder="1" applyAlignment="1">
      <alignment horizontal="center" vertical="center" wrapText="1"/>
    </xf>
    <xf numFmtId="164" fontId="5" fillId="5" borderId="16" xfId="0" applyNumberFormat="1" applyFont="1" applyFill="1" applyBorder="1" applyAlignment="1">
      <alignment horizontal="right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6" fillId="0" borderId="0" xfId="0" applyFont="1"/>
    <xf numFmtId="165" fontId="6" fillId="0" borderId="0" xfId="0" applyNumberFormat="1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166" fontId="6" fillId="6" borderId="0" xfId="0" applyNumberFormat="1" applyFont="1" applyFill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10" fillId="8" borderId="19" xfId="0" applyFont="1" applyFill="1" applyBorder="1" applyAlignment="1">
      <alignment horizontal="center" vertical="center" wrapText="1"/>
    </xf>
    <xf numFmtId="167" fontId="1" fillId="0" borderId="20" xfId="0" applyNumberFormat="1" applyFont="1" applyBorder="1" applyAlignment="1">
      <alignment horizontal="center" vertical="center"/>
    </xf>
    <xf numFmtId="165" fontId="1" fillId="0" borderId="20" xfId="0" applyNumberFormat="1" applyFont="1" applyBorder="1" applyAlignment="1">
      <alignment horizontal="center" vertical="center"/>
    </xf>
    <xf numFmtId="167" fontId="1" fillId="0" borderId="21" xfId="0" applyNumberFormat="1" applyFont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167" fontId="1" fillId="0" borderId="22" xfId="0" applyNumberFormat="1" applyFont="1" applyBorder="1" applyAlignment="1">
      <alignment horizontal="center" vertical="center"/>
    </xf>
    <xf numFmtId="165" fontId="1" fillId="0" borderId="22" xfId="0" applyNumberFormat="1" applyFont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0" fontId="9" fillId="9" borderId="10" xfId="0" applyFont="1" applyFill="1" applyBorder="1" applyAlignment="1">
      <alignment horizontal="center" vertical="center"/>
    </xf>
    <xf numFmtId="0" fontId="9" fillId="9" borderId="11" xfId="0" applyFont="1" applyFill="1" applyBorder="1" applyAlignment="1">
      <alignment horizontal="center" vertical="center"/>
    </xf>
    <xf numFmtId="0" fontId="11" fillId="10" borderId="23" xfId="0" applyFont="1" applyFill="1" applyBorder="1" applyAlignment="1">
      <alignment horizontal="center"/>
    </xf>
    <xf numFmtId="0" fontId="11" fillId="10" borderId="0" xfId="0" applyFont="1" applyFill="1" applyAlignment="1">
      <alignment horizontal="center"/>
    </xf>
    <xf numFmtId="0" fontId="12" fillId="11" borderId="1" xfId="0" applyFont="1" applyFill="1" applyBorder="1" applyAlignment="1">
      <alignment horizontal="left" vertical="center"/>
    </xf>
    <xf numFmtId="168" fontId="6" fillId="0" borderId="24" xfId="0" applyNumberFormat="1" applyFont="1" applyBorder="1" applyAlignment="1">
      <alignment horizontal="center" vertical="center"/>
    </xf>
    <xf numFmtId="0" fontId="13" fillId="11" borderId="3" xfId="0" applyFont="1" applyFill="1" applyBorder="1" applyAlignment="1">
      <alignment horizontal="left" vertical="center"/>
    </xf>
    <xf numFmtId="0" fontId="14" fillId="2" borderId="25" xfId="0" applyFont="1" applyFill="1" applyBorder="1"/>
    <xf numFmtId="0" fontId="14" fillId="2" borderId="26" xfId="0" applyFont="1" applyFill="1" applyBorder="1"/>
    <xf numFmtId="0" fontId="14" fillId="2" borderId="27" xfId="0" applyFont="1" applyFill="1" applyBorder="1"/>
    <xf numFmtId="0" fontId="12" fillId="11" borderId="4" xfId="0" applyFont="1" applyFill="1" applyBorder="1" applyAlignment="1">
      <alignment horizontal="left" vertical="center"/>
    </xf>
    <xf numFmtId="168" fontId="6" fillId="0" borderId="28" xfId="0" applyNumberFormat="1" applyFont="1" applyBorder="1" applyAlignment="1">
      <alignment horizontal="center" vertical="center"/>
    </xf>
    <xf numFmtId="0" fontId="13" fillId="11" borderId="5" xfId="0" applyFont="1" applyFill="1" applyBorder="1" applyAlignment="1">
      <alignment horizontal="left" vertical="center"/>
    </xf>
    <xf numFmtId="0" fontId="15" fillId="2" borderId="23" xfId="0" applyFont="1" applyFill="1" applyBorder="1"/>
    <xf numFmtId="166" fontId="15" fillId="2" borderId="0" xfId="0" applyNumberFormat="1" applyFont="1" applyFill="1"/>
    <xf numFmtId="10" fontId="16" fillId="2" borderId="29" xfId="0" applyNumberFormat="1" applyFont="1" applyFill="1" applyBorder="1" applyAlignment="1">
      <alignment horizontal="center"/>
    </xf>
    <xf numFmtId="0" fontId="17" fillId="2" borderId="23" xfId="0" applyFont="1" applyFill="1" applyBorder="1"/>
    <xf numFmtId="166" fontId="17" fillId="2" borderId="0" xfId="0" applyNumberFormat="1" applyFont="1" applyFill="1"/>
    <xf numFmtId="10" fontId="18" fillId="2" borderId="29" xfId="0" applyNumberFormat="1" applyFont="1" applyFill="1" applyBorder="1" applyAlignment="1">
      <alignment horizontal="center"/>
    </xf>
    <xf numFmtId="168" fontId="19" fillId="12" borderId="28" xfId="0" applyNumberFormat="1" applyFont="1" applyFill="1" applyBorder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0" fontId="14" fillId="2" borderId="23" xfId="0" applyFont="1" applyFill="1" applyBorder="1"/>
    <xf numFmtId="0" fontId="14" fillId="2" borderId="0" xfId="0" applyFont="1" applyFill="1"/>
    <xf numFmtId="168" fontId="19" fillId="13" borderId="28" xfId="0" applyNumberFormat="1" applyFont="1" applyFill="1" applyBorder="1" applyAlignment="1">
      <alignment horizontal="center" vertical="center"/>
    </xf>
    <xf numFmtId="0" fontId="20" fillId="2" borderId="23" xfId="0" applyFont="1" applyFill="1" applyBorder="1"/>
    <xf numFmtId="166" fontId="20" fillId="2" borderId="0" xfId="0" applyNumberFormat="1" applyFont="1" applyFill="1"/>
    <xf numFmtId="10" fontId="21" fillId="2" borderId="29" xfId="0" applyNumberFormat="1" applyFont="1" applyFill="1" applyBorder="1" applyAlignment="1">
      <alignment horizontal="center"/>
    </xf>
    <xf numFmtId="166" fontId="19" fillId="14" borderId="28" xfId="0" applyNumberFormat="1" applyFont="1" applyFill="1" applyBorder="1" applyAlignment="1">
      <alignment horizontal="right" vertical="center"/>
    </xf>
    <xf numFmtId="0" fontId="17" fillId="2" borderId="23" xfId="0" applyFont="1" applyFill="1" applyBorder="1" applyAlignment="1">
      <alignment horizontal="left" vertical="center" wrapText="1"/>
    </xf>
    <xf numFmtId="166" fontId="17" fillId="2" borderId="0" xfId="0" applyNumberFormat="1" applyFont="1" applyFill="1" applyAlignment="1">
      <alignment horizontal="center" vertical="center" wrapText="1"/>
    </xf>
    <xf numFmtId="9" fontId="19" fillId="14" borderId="30" xfId="0" applyNumberFormat="1" applyFont="1" applyFill="1" applyBorder="1" applyAlignment="1">
      <alignment horizontal="center" vertical="center"/>
    </xf>
    <xf numFmtId="169" fontId="19" fillId="13" borderId="28" xfId="0" applyNumberFormat="1" applyFont="1" applyFill="1" applyBorder="1" applyAlignment="1">
      <alignment horizontal="right" vertical="center"/>
    </xf>
    <xf numFmtId="0" fontId="12" fillId="11" borderId="6" xfId="0" applyFont="1" applyFill="1" applyBorder="1" applyAlignment="1">
      <alignment horizontal="left" vertical="center"/>
    </xf>
    <xf numFmtId="0" fontId="13" fillId="11" borderId="7" xfId="0" applyFont="1" applyFill="1" applyBorder="1" applyAlignment="1">
      <alignment horizontal="left" vertical="center"/>
    </xf>
    <xf numFmtId="0" fontId="13" fillId="11" borderId="8" xfId="0" applyFont="1" applyFill="1" applyBorder="1" applyAlignment="1">
      <alignment horizontal="left" vertical="center"/>
    </xf>
    <xf numFmtId="0" fontId="14" fillId="2" borderId="31" xfId="0" applyFont="1" applyFill="1" applyBorder="1"/>
    <xf numFmtId="0" fontId="14" fillId="2" borderId="17" xfId="0" applyFont="1" applyFill="1" applyBorder="1"/>
    <xf numFmtId="0" fontId="22" fillId="2" borderId="32" xfId="0" applyFont="1" applyFill="1" applyBorder="1" applyAlignment="1">
      <alignment horizontal="center"/>
    </xf>
    <xf numFmtId="0" fontId="11" fillId="10" borderId="23" xfId="0" applyFont="1" applyFill="1" applyBorder="1"/>
    <xf numFmtId="166" fontId="11" fillId="10" borderId="29" xfId="0" applyNumberFormat="1" applyFont="1" applyFill="1" applyBorder="1"/>
    <xf numFmtId="9" fontId="23" fillId="10" borderId="0" xfId="0" applyNumberFormat="1" applyFont="1" applyFill="1" applyAlignment="1">
      <alignment horizontal="center"/>
    </xf>
    <xf numFmtId="0" fontId="14" fillId="2" borderId="29" xfId="0" applyFont="1" applyFill="1" applyBorder="1"/>
    <xf numFmtId="0" fontId="14" fillId="2" borderId="32" xfId="0" applyFont="1" applyFill="1" applyBorder="1"/>
    <xf numFmtId="0" fontId="24" fillId="0" borderId="0" xfId="0" applyFont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5" fillId="8" borderId="19" xfId="0" applyFont="1" applyFill="1" applyBorder="1" applyAlignment="1">
      <alignment horizontal="center" vertical="center" wrapText="1"/>
    </xf>
    <xf numFmtId="166" fontId="1" fillId="0" borderId="33" xfId="0" applyNumberFormat="1" applyFont="1" applyBorder="1" applyAlignment="1">
      <alignment horizontal="center" vertical="center"/>
    </xf>
    <xf numFmtId="170" fontId="1" fillId="0" borderId="20" xfId="0" applyNumberFormat="1" applyFont="1" applyBorder="1" applyAlignment="1">
      <alignment horizontal="center" vertical="center"/>
    </xf>
    <xf numFmtId="166" fontId="18" fillId="0" borderId="34" xfId="0" applyNumberFormat="1" applyFont="1" applyBorder="1" applyAlignment="1">
      <alignment horizontal="center" vertical="center"/>
    </xf>
    <xf numFmtId="166" fontId="1" fillId="0" borderId="35" xfId="0" applyNumberFormat="1" applyFont="1" applyBorder="1" applyAlignment="1">
      <alignment horizontal="center" vertical="center"/>
    </xf>
    <xf numFmtId="170" fontId="1" fillId="0" borderId="21" xfId="0" applyNumberFormat="1" applyFont="1" applyBorder="1" applyAlignment="1">
      <alignment horizontal="center" vertical="center"/>
    </xf>
    <xf numFmtId="166" fontId="18" fillId="0" borderId="36" xfId="0" applyNumberFormat="1" applyFont="1" applyBorder="1" applyAlignment="1">
      <alignment horizontal="center" vertical="center"/>
    </xf>
    <xf numFmtId="166" fontId="1" fillId="0" borderId="37" xfId="0" applyNumberFormat="1" applyFont="1" applyBorder="1" applyAlignment="1">
      <alignment horizontal="center" vertical="center"/>
    </xf>
    <xf numFmtId="170" fontId="1" fillId="0" borderId="22" xfId="0" applyNumberFormat="1" applyFont="1" applyBorder="1" applyAlignment="1">
      <alignment horizontal="center" vertical="center"/>
    </xf>
    <xf numFmtId="166" fontId="18" fillId="0" borderId="38" xfId="0" applyNumberFormat="1" applyFont="1" applyBorder="1" applyAlignment="1">
      <alignment horizontal="center" vertical="center"/>
    </xf>
    <xf numFmtId="166" fontId="26" fillId="0" borderId="39" xfId="0" applyNumberFormat="1" applyFont="1" applyBorder="1"/>
    <xf numFmtId="170" fontId="26" fillId="0" borderId="39" xfId="0" applyNumberFormat="1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13" fillId="7" borderId="19" xfId="0" applyFont="1" applyFill="1" applyBorder="1" applyAlignment="1">
      <alignment horizontal="center" vertical="top" wrapText="1"/>
    </xf>
    <xf numFmtId="169" fontId="13" fillId="7" borderId="19" xfId="0" applyNumberFormat="1" applyFont="1" applyFill="1" applyBorder="1" applyAlignment="1">
      <alignment horizontal="center" vertical="center"/>
    </xf>
    <xf numFmtId="0" fontId="13" fillId="7" borderId="19" xfId="0" applyFont="1" applyFill="1" applyBorder="1" applyAlignment="1">
      <alignment horizontal="center" vertical="center"/>
    </xf>
    <xf numFmtId="0" fontId="26" fillId="8" borderId="19" xfId="0" applyFont="1" applyFill="1" applyBorder="1" applyAlignment="1">
      <alignment horizontal="center" vertical="center" wrapText="1"/>
    </xf>
    <xf numFmtId="167" fontId="6" fillId="0" borderId="20" xfId="0" applyNumberFormat="1" applyFont="1" applyBorder="1" applyAlignment="1">
      <alignment horizontal="center" vertical="center"/>
    </xf>
    <xf numFmtId="166" fontId="6" fillId="0" borderId="33" xfId="0" applyNumberFormat="1" applyFont="1" applyBorder="1" applyAlignment="1">
      <alignment horizontal="center" vertical="center"/>
    </xf>
    <xf numFmtId="166" fontId="6" fillId="0" borderId="20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69" fontId="6" fillId="0" borderId="33" xfId="0" applyNumberFormat="1" applyFont="1" applyBorder="1" applyAlignment="1">
      <alignment horizontal="center" vertical="center"/>
    </xf>
    <xf numFmtId="10" fontId="6" fillId="0" borderId="33" xfId="0" applyNumberFormat="1" applyFont="1" applyBorder="1" applyAlignment="1">
      <alignment horizontal="center" vertical="center"/>
    </xf>
    <xf numFmtId="165" fontId="6" fillId="0" borderId="20" xfId="0" applyNumberFormat="1" applyFont="1" applyBorder="1" applyAlignment="1">
      <alignment horizontal="center" vertical="center"/>
    </xf>
    <xf numFmtId="167" fontId="6" fillId="0" borderId="21" xfId="0" applyNumberFormat="1" applyFont="1" applyBorder="1" applyAlignment="1">
      <alignment horizontal="center" vertical="center"/>
    </xf>
    <xf numFmtId="166" fontId="6" fillId="0" borderId="35" xfId="0" applyNumberFormat="1" applyFont="1" applyBorder="1" applyAlignment="1">
      <alignment horizontal="center" vertical="center"/>
    </xf>
    <xf numFmtId="166" fontId="6" fillId="0" borderId="21" xfId="0" applyNumberFormat="1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69" fontId="6" fillId="0" borderId="35" xfId="0" applyNumberFormat="1" applyFont="1" applyBorder="1" applyAlignment="1">
      <alignment horizontal="center" vertical="center"/>
    </xf>
    <xf numFmtId="10" fontId="6" fillId="0" borderId="35" xfId="0" applyNumberFormat="1" applyFont="1" applyBorder="1" applyAlignment="1">
      <alignment horizontal="center" vertical="center"/>
    </xf>
    <xf numFmtId="165" fontId="6" fillId="0" borderId="21" xfId="0" applyNumberFormat="1" applyFont="1" applyBorder="1" applyAlignment="1">
      <alignment horizontal="center" vertical="center"/>
    </xf>
    <xf numFmtId="167" fontId="6" fillId="0" borderId="40" xfId="0" applyNumberFormat="1" applyFont="1" applyBorder="1" applyAlignment="1">
      <alignment horizontal="center" vertical="center"/>
    </xf>
    <xf numFmtId="166" fontId="6" fillId="0" borderId="41" xfId="0" applyNumberFormat="1" applyFont="1" applyBorder="1" applyAlignment="1">
      <alignment horizontal="center" vertical="center"/>
    </xf>
    <xf numFmtId="166" fontId="6" fillId="0" borderId="40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69" fontId="6" fillId="0" borderId="37" xfId="0" applyNumberFormat="1" applyFont="1" applyBorder="1" applyAlignment="1">
      <alignment horizontal="center" vertical="center"/>
    </xf>
    <xf numFmtId="10" fontId="6" fillId="0" borderId="37" xfId="0" applyNumberFormat="1" applyFont="1" applyBorder="1" applyAlignment="1">
      <alignment horizontal="center" vertical="center"/>
    </xf>
    <xf numFmtId="165" fontId="6" fillId="0" borderId="22" xfId="0" applyNumberFormat="1" applyFont="1" applyBorder="1" applyAlignment="1">
      <alignment horizontal="center" vertical="center"/>
    </xf>
    <xf numFmtId="169" fontId="26" fillId="0" borderId="0" xfId="0" applyNumberFormat="1" applyFont="1" applyAlignment="1">
      <alignment horizontal="center"/>
    </xf>
    <xf numFmtId="9" fontId="26" fillId="0" borderId="0" xfId="0" applyNumberFormat="1" applyFont="1" applyAlignment="1">
      <alignment horizontal="center"/>
    </xf>
    <xf numFmtId="166" fontId="26" fillId="0" borderId="0" xfId="0" applyNumberFormat="1" applyFont="1" applyAlignment="1">
      <alignment horizontal="center"/>
    </xf>
    <xf numFmtId="9" fontId="6" fillId="0" borderId="19" xfId="0" applyNumberFormat="1" applyFont="1" applyBorder="1" applyAlignment="1">
      <alignment horizontal="center" vertical="center"/>
    </xf>
    <xf numFmtId="166" fontId="26" fillId="0" borderId="19" xfId="0" applyNumberFormat="1" applyFont="1" applyBorder="1"/>
    <xf numFmtId="167" fontId="6" fillId="0" borderId="22" xfId="0" applyNumberFormat="1" applyFont="1" applyBorder="1" applyAlignment="1">
      <alignment horizontal="center" vertical="center"/>
    </xf>
    <xf numFmtId="166" fontId="6" fillId="0" borderId="37" xfId="0" applyNumberFormat="1" applyFont="1" applyBorder="1" applyAlignment="1">
      <alignment horizontal="center" vertical="center"/>
    </xf>
    <xf numFmtId="166" fontId="6" fillId="0" borderId="22" xfId="0" applyNumberFormat="1" applyFont="1" applyBorder="1" applyAlignment="1">
      <alignment horizontal="center" vertical="center"/>
    </xf>
    <xf numFmtId="165" fontId="26" fillId="0" borderId="39" xfId="0" applyNumberFormat="1" applyFont="1" applyBorder="1"/>
    <xf numFmtId="166" fontId="6" fillId="0" borderId="0" xfId="0" applyNumberFormat="1" applyFont="1"/>
    <xf numFmtId="0" fontId="14" fillId="0" borderId="0" xfId="0" applyFont="1" applyAlignment="1">
      <alignment wrapText="1"/>
    </xf>
    <xf numFmtId="0" fontId="14" fillId="10" borderId="0" xfId="0" applyFont="1" applyFill="1"/>
    <xf numFmtId="0" fontId="9" fillId="7" borderId="9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9" fillId="15" borderId="19" xfId="0" applyFont="1" applyFill="1" applyBorder="1" applyAlignment="1">
      <alignment horizontal="center" vertical="center" wrapText="1"/>
    </xf>
    <xf numFmtId="0" fontId="9" fillId="9" borderId="19" xfId="0" applyFont="1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0" fontId="11" fillId="9" borderId="19" xfId="0" applyFont="1" applyFill="1" applyBorder="1" applyAlignment="1">
      <alignment horizontal="center" vertical="center" wrapText="1"/>
    </xf>
    <xf numFmtId="0" fontId="28" fillId="10" borderId="0" xfId="0" applyFont="1" applyFill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166" fontId="1" fillId="0" borderId="20" xfId="0" applyNumberFormat="1" applyFont="1" applyBorder="1" applyAlignment="1">
      <alignment horizontal="center" vertical="center" wrapText="1"/>
    </xf>
    <xf numFmtId="169" fontId="17" fillId="16" borderId="20" xfId="0" applyNumberFormat="1" applyFont="1" applyFill="1" applyBorder="1" applyAlignment="1">
      <alignment horizontal="center" vertical="center" wrapText="1"/>
    </xf>
    <xf numFmtId="9" fontId="1" fillId="0" borderId="20" xfId="0" applyNumberFormat="1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/>
    </xf>
    <xf numFmtId="166" fontId="1" fillId="0" borderId="21" xfId="0" applyNumberFormat="1" applyFont="1" applyBorder="1" applyAlignment="1">
      <alignment horizontal="center" vertical="center" wrapText="1"/>
    </xf>
    <xf numFmtId="169" fontId="17" fillId="16" borderId="21" xfId="0" applyNumberFormat="1" applyFont="1" applyFill="1" applyBorder="1" applyAlignment="1">
      <alignment horizontal="center" vertical="center" wrapText="1"/>
    </xf>
    <xf numFmtId="9" fontId="1" fillId="0" borderId="21" xfId="0" applyNumberFormat="1" applyFont="1" applyBorder="1" applyAlignment="1">
      <alignment horizontal="center" vertical="center" wrapText="1"/>
    </xf>
    <xf numFmtId="0" fontId="29" fillId="10" borderId="19" xfId="0" applyFont="1" applyFill="1" applyBorder="1" applyAlignment="1">
      <alignment horizontal="center"/>
    </xf>
    <xf numFmtId="166" fontId="29" fillId="10" borderId="19" xfId="0" applyNumberFormat="1" applyFont="1" applyFill="1" applyBorder="1"/>
    <xf numFmtId="10" fontId="16" fillId="2" borderId="29" xfId="0" applyNumberFormat="1" applyFont="1" applyFill="1" applyBorder="1"/>
    <xf numFmtId="0" fontId="30" fillId="17" borderId="19" xfId="0" applyFont="1" applyFill="1" applyBorder="1" applyAlignment="1">
      <alignment horizontal="center"/>
    </xf>
    <xf numFmtId="0" fontId="30" fillId="17" borderId="42" xfId="0" applyFont="1" applyFill="1" applyBorder="1" applyAlignment="1">
      <alignment horizontal="center"/>
    </xf>
    <xf numFmtId="0" fontId="30" fillId="17" borderId="43" xfId="0" applyFont="1" applyFill="1" applyBorder="1" applyAlignment="1">
      <alignment horizontal="center"/>
    </xf>
    <xf numFmtId="0" fontId="30" fillId="17" borderId="44" xfId="0" applyFont="1" applyFill="1" applyBorder="1" applyAlignment="1">
      <alignment horizontal="center"/>
    </xf>
    <xf numFmtId="14" fontId="1" fillId="0" borderId="45" xfId="0" applyNumberFormat="1" applyFont="1" applyBorder="1"/>
    <xf numFmtId="0" fontId="1" fillId="0" borderId="46" xfId="0" applyFont="1" applyBorder="1" applyAlignment="1">
      <alignment horizontal="center"/>
    </xf>
    <xf numFmtId="0" fontId="1" fillId="0" borderId="46" xfId="0" applyFont="1" applyBorder="1" applyAlignment="1">
      <alignment horizontal="left"/>
    </xf>
    <xf numFmtId="166" fontId="1" fillId="0" borderId="47" xfId="0" applyNumberFormat="1" applyFont="1" applyBorder="1"/>
    <xf numFmtId="0" fontId="1" fillId="0" borderId="48" xfId="0" applyFont="1" applyBorder="1"/>
    <xf numFmtId="0" fontId="1" fillId="0" borderId="49" xfId="0" applyFont="1" applyBorder="1" applyAlignment="1">
      <alignment horizontal="center"/>
    </xf>
    <xf numFmtId="0" fontId="1" fillId="0" borderId="49" xfId="0" applyFont="1" applyBorder="1" applyAlignment="1">
      <alignment horizontal="left"/>
    </xf>
    <xf numFmtId="166" fontId="1" fillId="0" borderId="50" xfId="0" applyNumberFormat="1" applyFont="1" applyBorder="1"/>
    <xf numFmtId="0" fontId="22" fillId="2" borderId="32" xfId="0" applyFont="1" applyFill="1" applyBorder="1"/>
    <xf numFmtId="9" fontId="23" fillId="10" borderId="0" xfId="0" applyNumberFormat="1" applyFont="1" applyFill="1"/>
    <xf numFmtId="0" fontId="14" fillId="2" borderId="25" xfId="0" applyFont="1" applyFill="1" applyBorder="1" applyAlignment="1">
      <alignment horizontal="center"/>
    </xf>
    <xf numFmtId="0" fontId="14" fillId="2" borderId="26" xfId="0" applyFont="1" applyFill="1" applyBorder="1" applyAlignment="1">
      <alignment horizontal="center"/>
    </xf>
    <xf numFmtId="0" fontId="14" fillId="2" borderId="27" xfId="0" applyFont="1" applyFill="1" applyBorder="1" applyAlignment="1">
      <alignment horizontal="center"/>
    </xf>
    <xf numFmtId="0" fontId="14" fillId="2" borderId="23" xfId="0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14" fillId="2" borderId="29" xfId="0" applyFont="1" applyFill="1" applyBorder="1" applyAlignment="1">
      <alignment horizontal="center"/>
    </xf>
    <xf numFmtId="0" fontId="14" fillId="2" borderId="31" xfId="0" applyFont="1" applyFill="1" applyBorder="1" applyAlignment="1">
      <alignment horizontal="center"/>
    </xf>
    <xf numFmtId="0" fontId="14" fillId="2" borderId="17" xfId="0" applyFont="1" applyFill="1" applyBorder="1" applyAlignment="1">
      <alignment horizontal="center"/>
    </xf>
    <xf numFmtId="0" fontId="14" fillId="2" borderId="32" xfId="0" applyFont="1" applyFill="1" applyBorder="1" applyAlignment="1">
      <alignment horizontal="center"/>
    </xf>
    <xf numFmtId="0" fontId="1" fillId="0" borderId="51" xfId="0" applyFont="1" applyBorder="1"/>
    <xf numFmtId="0" fontId="1" fillId="0" borderId="52" xfId="0" applyFont="1" applyBorder="1" applyAlignment="1">
      <alignment horizontal="center"/>
    </xf>
    <xf numFmtId="0" fontId="1" fillId="0" borderId="52" xfId="0" applyFont="1" applyBorder="1" applyAlignment="1">
      <alignment horizontal="left"/>
    </xf>
    <xf numFmtId="166" fontId="1" fillId="0" borderId="53" xfId="0" applyNumberFormat="1" applyFont="1" applyBorder="1"/>
    <xf numFmtId="0" fontId="30" fillId="18" borderId="19" xfId="0" applyFont="1" applyFill="1" applyBorder="1" applyAlignment="1">
      <alignment horizontal="center"/>
    </xf>
    <xf numFmtId="0" fontId="30" fillId="18" borderId="42" xfId="0" applyFont="1" applyFill="1" applyBorder="1" applyAlignment="1">
      <alignment horizontal="center"/>
    </xf>
    <xf numFmtId="0" fontId="30" fillId="18" borderId="43" xfId="0" applyFont="1" applyFill="1" applyBorder="1" applyAlignment="1">
      <alignment horizontal="center"/>
    </xf>
    <xf numFmtId="0" fontId="30" fillId="18" borderId="44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166" fontId="1" fillId="0" borderId="0" xfId="0" applyNumberFormat="1" applyFont="1"/>
    <xf numFmtId="14" fontId="1" fillId="0" borderId="54" xfId="0" applyNumberFormat="1" applyFont="1" applyBorder="1"/>
    <xf numFmtId="0" fontId="1" fillId="0" borderId="55" xfId="0" applyFont="1" applyBorder="1" applyAlignment="1">
      <alignment horizontal="center"/>
    </xf>
    <xf numFmtId="0" fontId="1" fillId="0" borderId="55" xfId="0" applyFont="1" applyBorder="1" applyAlignment="1">
      <alignment horizontal="left"/>
    </xf>
    <xf numFmtId="166" fontId="1" fillId="0" borderId="56" xfId="0" applyNumberFormat="1" applyFont="1" applyBorder="1"/>
    <xf numFmtId="0" fontId="17" fillId="0" borderId="22" xfId="0" applyFont="1" applyBorder="1" applyAlignment="1">
      <alignment horizontal="center" vertical="center"/>
    </xf>
    <xf numFmtId="166" fontId="1" fillId="0" borderId="22" xfId="0" applyNumberFormat="1" applyFont="1" applyBorder="1" applyAlignment="1">
      <alignment horizontal="center" vertical="center" wrapText="1"/>
    </xf>
    <xf numFmtId="169" fontId="17" fillId="16" borderId="22" xfId="0" applyNumberFormat="1" applyFont="1" applyFill="1" applyBorder="1" applyAlignment="1">
      <alignment horizontal="center" vertical="center" wrapText="1"/>
    </xf>
    <xf numFmtId="9" fontId="1" fillId="0" borderId="22" xfId="0" applyNumberFormat="1" applyFont="1" applyBorder="1" applyAlignment="1">
      <alignment horizontal="center" vertical="center" wrapText="1"/>
    </xf>
    <xf numFmtId="169" fontId="31" fillId="0" borderId="39" xfId="0" applyNumberFormat="1" applyFont="1" applyBorder="1" applyAlignment="1">
      <alignment horizontal="center" vertical="center" wrapText="1"/>
    </xf>
    <xf numFmtId="166" fontId="18" fillId="0" borderId="39" xfId="0" applyNumberFormat="1" applyFont="1" applyBorder="1" applyAlignment="1">
      <alignment horizontal="center" vertical="center"/>
    </xf>
    <xf numFmtId="9" fontId="18" fillId="0" borderId="39" xfId="0" applyNumberFormat="1" applyFont="1" applyBorder="1" applyAlignment="1">
      <alignment horizontal="center" vertical="center"/>
    </xf>
    <xf numFmtId="0" fontId="1" fillId="19" borderId="0" xfId="0" applyFont="1" applyFill="1"/>
    <xf numFmtId="0" fontId="14" fillId="19" borderId="0" xfId="0" applyFont="1" applyFill="1"/>
    <xf numFmtId="0" fontId="32" fillId="0" borderId="0" xfId="0" applyFont="1"/>
    <xf numFmtId="10" fontId="1" fillId="4" borderId="0" xfId="0" applyNumberFormat="1" applyFont="1" applyFill="1" applyAlignment="1">
      <alignment horizontal="center"/>
    </xf>
    <xf numFmtId="165" fontId="1" fillId="4" borderId="0" xfId="0" applyNumberFormat="1" applyFont="1" applyFill="1" applyAlignment="1">
      <alignment horizontal="center"/>
    </xf>
    <xf numFmtId="0" fontId="33" fillId="7" borderId="9" xfId="0" applyFont="1" applyFill="1" applyBorder="1" applyAlignment="1">
      <alignment horizontal="center" vertical="center" wrapText="1"/>
    </xf>
    <xf numFmtId="0" fontId="33" fillId="20" borderId="19" xfId="0" applyFont="1" applyFill="1" applyBorder="1" applyAlignment="1">
      <alignment horizontal="center" vertical="center" wrapText="1"/>
    </xf>
    <xf numFmtId="0" fontId="33" fillId="21" borderId="19" xfId="0" applyFont="1" applyFill="1" applyBorder="1" applyAlignment="1">
      <alignment horizontal="center" vertical="center" wrapText="1"/>
    </xf>
    <xf numFmtId="0" fontId="9" fillId="22" borderId="19" xfId="0" applyFont="1" applyFill="1" applyBorder="1" applyAlignment="1">
      <alignment horizontal="center" vertical="center" wrapText="1"/>
    </xf>
    <xf numFmtId="0" fontId="9" fillId="20" borderId="19" xfId="0" applyFont="1" applyFill="1" applyBorder="1" applyAlignment="1">
      <alignment horizontal="center" vertical="center" wrapText="1"/>
    </xf>
    <xf numFmtId="0" fontId="9" fillId="23" borderId="57" xfId="0" applyFont="1" applyFill="1" applyBorder="1" applyAlignment="1">
      <alignment horizontal="center" vertical="center" wrapText="1"/>
    </xf>
    <xf numFmtId="0" fontId="17" fillId="0" borderId="58" xfId="0" applyFont="1" applyBorder="1" applyAlignment="1">
      <alignment horizontal="center" vertical="center"/>
    </xf>
    <xf numFmtId="167" fontId="1" fillId="0" borderId="59" xfId="0" applyNumberFormat="1" applyFont="1" applyBorder="1" applyAlignment="1">
      <alignment horizontal="center" vertical="center"/>
    </xf>
    <xf numFmtId="166" fontId="1" fillId="0" borderId="60" xfId="0" applyNumberFormat="1" applyFont="1" applyBorder="1" applyAlignment="1">
      <alignment horizontal="center" vertical="center" wrapText="1"/>
    </xf>
    <xf numFmtId="166" fontId="1" fillId="0" borderId="61" xfId="0" applyNumberFormat="1" applyFont="1" applyBorder="1" applyAlignment="1">
      <alignment horizontal="center" vertical="center" wrapText="1"/>
    </xf>
    <xf numFmtId="166" fontId="1" fillId="0" borderId="62" xfId="0" applyNumberFormat="1" applyFont="1" applyBorder="1" applyAlignment="1">
      <alignment horizontal="center" vertical="center" wrapText="1"/>
    </xf>
    <xf numFmtId="166" fontId="1" fillId="0" borderId="63" xfId="0" applyNumberFormat="1" applyFont="1" applyBorder="1" applyAlignment="1">
      <alignment horizontal="center" vertical="center" wrapText="1"/>
    </xf>
    <xf numFmtId="9" fontId="1" fillId="0" borderId="64" xfId="0" applyNumberFormat="1" applyFont="1" applyBorder="1" applyAlignment="1">
      <alignment horizontal="center" vertical="center" wrapText="1"/>
    </xf>
    <xf numFmtId="166" fontId="1" fillId="0" borderId="65" xfId="0" applyNumberFormat="1" applyFont="1" applyBorder="1" applyAlignment="1">
      <alignment horizontal="center" vertical="center" wrapText="1"/>
    </xf>
    <xf numFmtId="165" fontId="1" fillId="19" borderId="0" xfId="0" applyNumberFormat="1" applyFont="1" applyFill="1"/>
    <xf numFmtId="167" fontId="1" fillId="0" borderId="35" xfId="0" applyNumberFormat="1" applyFont="1" applyBorder="1" applyAlignment="1">
      <alignment horizontal="center" vertical="center"/>
    </xf>
    <xf numFmtId="166" fontId="1" fillId="0" borderId="66" xfId="0" applyNumberFormat="1" applyFont="1" applyBorder="1" applyAlignment="1">
      <alignment horizontal="center" vertical="center" wrapText="1"/>
    </xf>
    <xf numFmtId="166" fontId="1" fillId="0" borderId="67" xfId="0" applyNumberFormat="1" applyFont="1" applyBorder="1" applyAlignment="1">
      <alignment horizontal="center" vertical="center" wrapText="1"/>
    </xf>
    <xf numFmtId="166" fontId="1" fillId="0" borderId="68" xfId="0" applyNumberFormat="1" applyFont="1" applyBorder="1" applyAlignment="1">
      <alignment horizontal="center" vertical="center" wrapText="1"/>
    </xf>
    <xf numFmtId="166" fontId="1" fillId="0" borderId="69" xfId="0" applyNumberFormat="1" applyFont="1" applyBorder="1" applyAlignment="1">
      <alignment horizontal="center" vertical="center" wrapText="1"/>
    </xf>
    <xf numFmtId="9" fontId="1" fillId="0" borderId="70" xfId="0" applyNumberFormat="1" applyFont="1" applyBorder="1" applyAlignment="1">
      <alignment horizontal="center" vertical="center" wrapText="1"/>
    </xf>
    <xf numFmtId="166" fontId="1" fillId="0" borderId="71" xfId="0" applyNumberFormat="1" applyFont="1" applyBorder="1" applyAlignment="1">
      <alignment horizontal="center" vertical="center" wrapText="1"/>
    </xf>
    <xf numFmtId="167" fontId="1" fillId="0" borderId="37" xfId="0" applyNumberFormat="1" applyFont="1" applyBorder="1" applyAlignment="1">
      <alignment horizontal="center" vertical="center"/>
    </xf>
    <xf numFmtId="166" fontId="1" fillId="0" borderId="72" xfId="0" applyNumberFormat="1" applyFont="1" applyBorder="1" applyAlignment="1">
      <alignment horizontal="center" vertical="center" wrapText="1"/>
    </xf>
    <xf numFmtId="166" fontId="1" fillId="0" borderId="73" xfId="0" applyNumberFormat="1" applyFont="1" applyBorder="1" applyAlignment="1">
      <alignment horizontal="center" vertical="center" wrapText="1"/>
    </xf>
    <xf numFmtId="166" fontId="1" fillId="0" borderId="74" xfId="0" applyNumberFormat="1" applyFont="1" applyBorder="1" applyAlignment="1">
      <alignment horizontal="center" vertical="center" wrapText="1"/>
    </xf>
    <xf numFmtId="166" fontId="1" fillId="0" borderId="75" xfId="0" applyNumberFormat="1" applyFont="1" applyBorder="1" applyAlignment="1">
      <alignment horizontal="center" vertical="center" wrapText="1"/>
    </xf>
    <xf numFmtId="9" fontId="1" fillId="0" borderId="76" xfId="0" applyNumberFormat="1" applyFont="1" applyBorder="1" applyAlignment="1">
      <alignment horizontal="center" vertical="center" wrapText="1"/>
    </xf>
    <xf numFmtId="166" fontId="1" fillId="0" borderId="77" xfId="0" applyNumberFormat="1" applyFont="1" applyBorder="1" applyAlignment="1">
      <alignment horizontal="center" vertical="center" wrapText="1"/>
    </xf>
    <xf numFmtId="0" fontId="34" fillId="10" borderId="0" xfId="0" applyFont="1" applyFill="1" applyAlignment="1">
      <alignment horizontal="center"/>
    </xf>
    <xf numFmtId="0" fontId="29" fillId="0" borderId="0" xfId="0" applyFont="1"/>
    <xf numFmtId="0" fontId="9" fillId="24" borderId="2" xfId="0" applyFont="1" applyFill="1" applyBorder="1" applyAlignment="1">
      <alignment horizontal="center" vertical="center"/>
    </xf>
    <xf numFmtId="0" fontId="26" fillId="8" borderId="9" xfId="0" applyFont="1" applyFill="1" applyBorder="1" applyAlignment="1">
      <alignment horizontal="center" vertical="center" wrapText="1"/>
    </xf>
    <xf numFmtId="0" fontId="26" fillId="8" borderId="10" xfId="0" applyFont="1" applyFill="1" applyBorder="1" applyAlignment="1">
      <alignment horizontal="center" vertical="center" wrapText="1"/>
    </xf>
    <xf numFmtId="0" fontId="10" fillId="8" borderId="11" xfId="0" applyFont="1" applyFill="1" applyBorder="1" applyAlignment="1">
      <alignment horizontal="center" vertical="center" wrapText="1"/>
    </xf>
    <xf numFmtId="0" fontId="9" fillId="24" borderId="9" xfId="0" applyFont="1" applyFill="1" applyBorder="1" applyAlignment="1">
      <alignment horizontal="center" vertical="center"/>
    </xf>
    <xf numFmtId="0" fontId="9" fillId="24" borderId="10" xfId="0" applyFont="1" applyFill="1" applyBorder="1" applyAlignment="1">
      <alignment horizontal="center" vertical="center"/>
    </xf>
    <xf numFmtId="3" fontId="10" fillId="25" borderId="78" xfId="0" applyNumberFormat="1" applyFont="1" applyFill="1" applyBorder="1" applyAlignment="1">
      <alignment horizontal="center" vertical="center"/>
    </xf>
    <xf numFmtId="0" fontId="6" fillId="26" borderId="4" xfId="0" applyFont="1" applyFill="1" applyBorder="1"/>
    <xf numFmtId="0" fontId="6" fillId="26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166" fontId="6" fillId="5" borderId="0" xfId="0" applyNumberFormat="1" applyFont="1" applyFill="1"/>
    <xf numFmtId="166" fontId="6" fillId="5" borderId="5" xfId="0" applyNumberFormat="1" applyFont="1" applyFill="1" applyBorder="1"/>
    <xf numFmtId="0" fontId="13" fillId="27" borderId="1" xfId="0" applyFont="1" applyFill="1" applyBorder="1" applyAlignment="1">
      <alignment horizontal="left" vertical="center"/>
    </xf>
    <xf numFmtId="0" fontId="13" fillId="27" borderId="3" xfId="0" applyFont="1" applyFill="1" applyBorder="1" applyAlignment="1">
      <alignment horizontal="left" vertical="center"/>
    </xf>
    <xf numFmtId="0" fontId="13" fillId="27" borderId="4" xfId="0" applyFont="1" applyFill="1" applyBorder="1" applyAlignment="1">
      <alignment horizontal="left" vertical="center"/>
    </xf>
    <xf numFmtId="0" fontId="13" fillId="27" borderId="5" xfId="0" applyFont="1" applyFill="1" applyBorder="1" applyAlignment="1">
      <alignment horizontal="left" vertical="center"/>
    </xf>
    <xf numFmtId="168" fontId="19" fillId="28" borderId="28" xfId="0" applyNumberFormat="1" applyFont="1" applyFill="1" applyBorder="1" applyAlignment="1">
      <alignment horizontal="center" vertical="center"/>
    </xf>
    <xf numFmtId="0" fontId="19" fillId="27" borderId="0" xfId="0" applyFont="1" applyFill="1" applyAlignment="1">
      <alignment horizontal="center" vertical="center"/>
    </xf>
    <xf numFmtId="168" fontId="19" fillId="29" borderId="28" xfId="0" applyNumberFormat="1" applyFont="1" applyFill="1" applyBorder="1" applyAlignment="1">
      <alignment horizontal="center" vertical="center"/>
    </xf>
    <xf numFmtId="166" fontId="19" fillId="30" borderId="28" xfId="0" applyNumberFormat="1" applyFont="1" applyFill="1" applyBorder="1" applyAlignment="1">
      <alignment horizontal="right" vertical="center"/>
    </xf>
    <xf numFmtId="9" fontId="19" fillId="30" borderId="30" xfId="0" applyNumberFormat="1" applyFont="1" applyFill="1" applyBorder="1" applyAlignment="1">
      <alignment horizontal="center" vertical="center"/>
    </xf>
    <xf numFmtId="169" fontId="19" fillId="12" borderId="28" xfId="0" applyNumberFormat="1" applyFont="1" applyFill="1" applyBorder="1" applyAlignment="1">
      <alignment horizontal="right" vertical="center"/>
    </xf>
    <xf numFmtId="0" fontId="13" fillId="27" borderId="6" xfId="0" applyFont="1" applyFill="1" applyBorder="1" applyAlignment="1">
      <alignment horizontal="left" vertical="center"/>
    </xf>
    <xf numFmtId="0" fontId="13" fillId="27" borderId="7" xfId="0" applyFont="1" applyFill="1" applyBorder="1" applyAlignment="1">
      <alignment horizontal="left" vertical="center"/>
    </xf>
    <xf numFmtId="0" fontId="13" fillId="27" borderId="8" xfId="0" applyFont="1" applyFill="1" applyBorder="1" applyAlignment="1">
      <alignment horizontal="left" vertical="center"/>
    </xf>
    <xf numFmtId="0" fontId="6" fillId="26" borderId="6" xfId="0" applyFont="1" applyFill="1" applyBorder="1"/>
    <xf numFmtId="0" fontId="6" fillId="26" borderId="7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166" fontId="6" fillId="5" borderId="7" xfId="0" applyNumberFormat="1" applyFont="1" applyFill="1" applyBorder="1"/>
    <xf numFmtId="166" fontId="6" fillId="5" borderId="8" xfId="0" applyNumberFormat="1" applyFont="1" applyFill="1" applyBorder="1"/>
    <xf numFmtId="166" fontId="19" fillId="0" borderId="39" xfId="0" applyNumberFormat="1" applyFont="1" applyBorder="1"/>
    <xf numFmtId="0" fontId="35" fillId="7" borderId="9" xfId="0" applyFont="1" applyFill="1" applyBorder="1" applyAlignment="1">
      <alignment horizontal="center" vertical="center"/>
    </xf>
    <xf numFmtId="0" fontId="35" fillId="7" borderId="11" xfId="0" applyFont="1" applyFill="1" applyBorder="1" applyAlignment="1">
      <alignment horizontal="center" vertical="center"/>
    </xf>
    <xf numFmtId="0" fontId="35" fillId="7" borderId="19" xfId="0" applyFont="1" applyFill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71" fontId="1" fillId="26" borderId="19" xfId="0" applyNumberFormat="1" applyFont="1" applyFill="1" applyBorder="1" applyAlignment="1">
      <alignment horizontal="center" vertical="center"/>
    </xf>
    <xf numFmtId="165" fontId="6" fillId="0" borderId="19" xfId="0" applyNumberFormat="1" applyFont="1" applyBorder="1" applyAlignment="1">
      <alignment vertical="center"/>
    </xf>
    <xf numFmtId="165" fontId="19" fillId="0" borderId="11" xfId="0" applyNumberFormat="1" applyFont="1" applyBorder="1" applyAlignment="1">
      <alignment vertical="center"/>
    </xf>
    <xf numFmtId="172" fontId="1" fillId="0" borderId="19" xfId="0" applyNumberFormat="1" applyFont="1" applyBorder="1" applyAlignment="1">
      <alignment horizontal="center" vertical="center"/>
    </xf>
    <xf numFmtId="171" fontId="1" fillId="0" borderId="19" xfId="0" applyNumberFormat="1" applyFont="1" applyBorder="1" applyAlignment="1">
      <alignment horizontal="center" vertical="center"/>
    </xf>
    <xf numFmtId="0" fontId="25" fillId="8" borderId="9" xfId="0" applyFont="1" applyFill="1" applyBorder="1" applyAlignment="1">
      <alignment horizontal="center" vertical="center" wrapText="1"/>
    </xf>
    <xf numFmtId="0" fontId="25" fillId="8" borderId="10" xfId="0" applyFont="1" applyFill="1" applyBorder="1" applyAlignment="1">
      <alignment horizontal="center" vertical="center" wrapText="1"/>
    </xf>
    <xf numFmtId="0" fontId="25" fillId="8" borderId="11" xfId="0" applyFont="1" applyFill="1" applyBorder="1" applyAlignment="1">
      <alignment horizontal="center" vertical="center" wrapText="1"/>
    </xf>
    <xf numFmtId="0" fontId="19" fillId="0" borderId="19" xfId="0" applyFont="1" applyBorder="1" applyAlignment="1">
      <alignment horizontal="center"/>
    </xf>
    <xf numFmtId="166" fontId="19" fillId="0" borderId="9" xfId="0" applyNumberFormat="1" applyFont="1" applyBorder="1"/>
    <xf numFmtId="166" fontId="19" fillId="0" borderId="10" xfId="0" applyNumberFormat="1" applyFont="1" applyBorder="1"/>
    <xf numFmtId="166" fontId="19" fillId="0" borderId="11" xfId="0" applyNumberFormat="1" applyFont="1" applyBorder="1"/>
    <xf numFmtId="173" fontId="1" fillId="26" borderId="19" xfId="0" applyNumberFormat="1" applyFont="1" applyFill="1" applyBorder="1" applyAlignment="1">
      <alignment horizontal="center" vertical="center"/>
    </xf>
    <xf numFmtId="174" fontId="1" fillId="26" borderId="1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8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81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0.xml"/><Relationship Id="rId10" Type="http://schemas.openxmlformats.org/officeDocument/2006/relationships/worksheet" Target="worksheets/sheet82.xml"/><Relationship Id="rId11" Type="http://schemas.openxmlformats.org/officeDocument/2006/relationships/worksheet" Target="worksheets/sheet1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43.xml"/><Relationship Id="rId35" Type="http://schemas.openxmlformats.org/officeDocument/2006/relationships/worksheet" Target="worksheets/sheet44.xml"/><Relationship Id="rId36" Type="http://schemas.openxmlformats.org/officeDocument/2006/relationships/worksheet" Target="worksheets/sheet45.xml"/><Relationship Id="rId37" Type="http://schemas.openxmlformats.org/officeDocument/2006/relationships/worksheet" Target="worksheets/sheet46.xml"/><Relationship Id="rId38" Type="http://schemas.openxmlformats.org/officeDocument/2006/relationships/worksheet" Target="worksheets/sheet47.xml"/><Relationship Id="rId39" Type="http://schemas.openxmlformats.org/officeDocument/2006/relationships/worksheet" Target="worksheets/sheet48.xml"/><Relationship Id="rId40" Type="http://schemas.openxmlformats.org/officeDocument/2006/relationships/worksheet" Target="worksheets/sheet49.xml"/><Relationship Id="rId41" Type="http://schemas.openxmlformats.org/officeDocument/2006/relationships/worksheet" Target="worksheets/sheet50.xml"/><Relationship Id="rId42" Type="http://schemas.openxmlformats.org/officeDocument/2006/relationships/worksheet" Target="worksheets/sheet51.xml"/><Relationship Id="rId43" Type="http://schemas.openxmlformats.org/officeDocument/2006/relationships/worksheet" Target="worksheets/sheet52.xml"/><Relationship Id="rId44" Type="http://schemas.openxmlformats.org/officeDocument/2006/relationships/worksheet" Target="worksheets/sheet53.xml"/><Relationship Id="rId45" Type="http://schemas.openxmlformats.org/officeDocument/2006/relationships/worksheet" Target="worksheets/sheet54.xml"/><Relationship Id="rId46" Type="http://schemas.openxmlformats.org/officeDocument/2006/relationships/worksheet" Target="worksheets/sheet55.xml"/><Relationship Id="rId47" Type="http://schemas.openxmlformats.org/officeDocument/2006/relationships/worksheet" Target="worksheets/sheet56.xml"/><Relationship Id="rId48" Type="http://schemas.openxmlformats.org/officeDocument/2006/relationships/worksheet" Target="worksheets/sheet57.xml"/><Relationship Id="rId49" Type="http://schemas.openxmlformats.org/officeDocument/2006/relationships/worksheet" Target="worksheets/sheet58.xml"/><Relationship Id="rId50" Type="http://schemas.openxmlformats.org/officeDocument/2006/relationships/worksheet" Target="worksheets/sheet59.xml"/><Relationship Id="rId51" Type="http://schemas.openxmlformats.org/officeDocument/2006/relationships/worksheet" Target="worksheets/sheet60.xml"/><Relationship Id="rId52" Type="http://schemas.openxmlformats.org/officeDocument/2006/relationships/worksheet" Target="worksheets/sheet61.xml"/><Relationship Id="rId53" Type="http://schemas.openxmlformats.org/officeDocument/2006/relationships/worksheet" Target="worksheets/sheet62.xml"/><Relationship Id="rId54" Type="http://schemas.openxmlformats.org/officeDocument/2006/relationships/worksheet" Target="worksheets/sheet63.xml"/><Relationship Id="rId55" Type="http://schemas.openxmlformats.org/officeDocument/2006/relationships/worksheet" Target="worksheets/sheet64.xml"/><Relationship Id="rId56" Type="http://schemas.openxmlformats.org/officeDocument/2006/relationships/worksheet" Target="worksheets/sheet65.xml"/><Relationship Id="rId57" Type="http://schemas.openxmlformats.org/officeDocument/2006/relationships/worksheet" Target="worksheets/sheet66.xml"/><Relationship Id="rId58" Type="http://schemas.openxmlformats.org/officeDocument/2006/relationships/worksheet" Target="worksheets/sheet67.xml"/><Relationship Id="rId59" Type="http://schemas.openxmlformats.org/officeDocument/2006/relationships/worksheet" Target="worksheets/sheet68.xml"/><Relationship Id="rId60" Type="http://schemas.openxmlformats.org/officeDocument/2006/relationships/worksheet" Target="worksheets/sheet69.xml"/><Relationship Id="rId61" Type="http://schemas.openxmlformats.org/officeDocument/2006/relationships/worksheet" Target="worksheets/sheet70.xml"/><Relationship Id="rId62" Type="http://schemas.openxmlformats.org/officeDocument/2006/relationships/worksheet" Target="worksheets/sheet71.xml"/><Relationship Id="rId63" Type="http://schemas.openxmlformats.org/officeDocument/2006/relationships/worksheet" Target="worksheets/sheet72.xml"/><Relationship Id="rId64" Type="http://schemas.openxmlformats.org/officeDocument/2006/relationships/worksheet" Target="worksheets/sheet73.xml"/><Relationship Id="rId65" Type="http://schemas.openxmlformats.org/officeDocument/2006/relationships/worksheet" Target="worksheets/sheet74.xml"/><Relationship Id="rId66" Type="http://schemas.openxmlformats.org/officeDocument/2006/relationships/worksheet" Target="worksheets/sheet75.xml"/><Relationship Id="rId67" Type="http://schemas.openxmlformats.org/officeDocument/2006/relationships/worksheet" Target="worksheets/sheet76.xml"/><Relationship Id="rId68" Type="http://schemas.openxmlformats.org/officeDocument/2006/relationships/worksheet" Target="worksheets/sheet77.xml"/><Relationship Id="rId69" Type="http://schemas.openxmlformats.org/officeDocument/2006/relationships/worksheet" Target="worksheets/sheet78.xml"/><Relationship Id="rId70" Type="http://schemas.openxmlformats.org/officeDocument/2006/relationships/worksheet" Target="worksheets/sheet79.xml"/><Relationship Id="rId71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5.png"/><Relationship Id="rId4" Type="http://schemas.openxmlformats.org/officeDocument/2006/relationships/image" Target="../media/image7.png"/><Relationship Id="rId5" Type="http://schemas.openxmlformats.org/officeDocument/2006/relationships/image" Target="../media/image9.png"/><Relationship Id="rId6" Type="http://schemas.openxmlformats.org/officeDocument/2006/relationships/image" Target="../media/image11.png"/><Relationship Id="rId7" Type="http://schemas.openxmlformats.org/officeDocument/2006/relationships/image" Target="../media/image1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emf"/><Relationship Id="rId2" Type="http://schemas.openxmlformats.org/officeDocument/2006/relationships/image" Target="../media/image15.emf"/><Relationship Id="rId3" Type="http://schemas.openxmlformats.org/officeDocument/2006/relationships/image" Target="../media/image16.emf"/><Relationship Id="rId4" Type="http://schemas.openxmlformats.org/officeDocument/2006/relationships/image" Target="../media/image17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34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36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38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40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41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42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43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44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45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46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47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48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49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50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51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52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53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54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55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56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57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58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59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60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61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62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63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64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65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66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67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123824</xdr:colOff>
      <xdr:row>1</xdr:row>
      <xdr:rowOff>76200</xdr:rowOff>
    </xdr:from>
    <xdr:to>
      <xdr:col>9</xdr:col>
      <xdr:colOff>647699</xdr:colOff>
      <xdr:row>2</xdr:row>
      <xdr:rowOff>161925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171450</xdr:colOff>
      <xdr:row>7</xdr:row>
      <xdr:rowOff>142875</xdr:rowOff>
    </xdr:from>
    <xdr:to>
      <xdr:col>9</xdr:col>
      <xdr:colOff>704849</xdr:colOff>
      <xdr:row>9</xdr:row>
      <xdr:rowOff>123824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99060</xdr:colOff>
      <xdr:row>2</xdr:row>
      <xdr:rowOff>91440</xdr:rowOff>
    </xdr:from>
    <xdr:to>
      <xdr:col>9</xdr:col>
      <xdr:colOff>584835</xdr:colOff>
      <xdr:row>4</xdr:row>
      <xdr:rowOff>59266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167640</xdr:colOff>
      <xdr:row>4</xdr:row>
      <xdr:rowOff>68580</xdr:rowOff>
    </xdr:from>
    <xdr:to>
      <xdr:col>9</xdr:col>
      <xdr:colOff>577215</xdr:colOff>
      <xdr:row>5</xdr:row>
      <xdr:rowOff>205317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5</xdr:row>
      <xdr:rowOff>220980</xdr:rowOff>
    </xdr:from>
    <xdr:to>
      <xdr:col>9</xdr:col>
      <xdr:colOff>619125</xdr:colOff>
      <xdr:row>7</xdr:row>
      <xdr:rowOff>103928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1</xdr:row>
      <xdr:rowOff>0</xdr:rowOff>
    </xdr:from>
    <xdr:to>
      <xdr:col>1</xdr:col>
      <xdr:colOff>793218</xdr:colOff>
      <xdr:row>2</xdr:row>
      <xdr:rowOff>174209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104775</xdr:colOff>
      <xdr:row>9</xdr:row>
      <xdr:rowOff>9525</xdr:rowOff>
    </xdr:from>
    <xdr:to>
      <xdr:col>9</xdr:col>
      <xdr:colOff>714375</xdr:colOff>
      <xdr:row>11</xdr:row>
      <xdr:rowOff>66675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523875</xdr:colOff>
      <xdr:row>1</xdr:row>
      <xdr:rowOff>400050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152401</xdr:rowOff>
    </xdr:from>
    <xdr:to>
      <xdr:col>7</xdr:col>
      <xdr:colOff>675014</xdr:colOff>
      <xdr:row>9</xdr:row>
      <xdr:rowOff>28576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361950</xdr:colOff>
      <xdr:row>12</xdr:row>
      <xdr:rowOff>66675</xdr:rowOff>
    </xdr:from>
    <xdr:to>
      <xdr:col>7</xdr:col>
      <xdr:colOff>657225</xdr:colOff>
      <xdr:row>22</xdr:row>
      <xdr:rowOff>85725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361949</xdr:colOff>
      <xdr:row>24</xdr:row>
      <xdr:rowOff>28443</xdr:rowOff>
    </xdr:from>
    <xdr:to>
      <xdr:col>7</xdr:col>
      <xdr:colOff>685800</xdr:colOff>
      <xdr:row>35</xdr:row>
      <xdr:rowOff>86444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14</xdr:col>
      <xdr:colOff>609600</xdr:colOff>
      <xdr:row>15</xdr:row>
      <xdr:rowOff>152400</xdr:rowOff>
    </xdr:from>
    <xdr:to>
      <xdr:col>17</xdr:col>
      <xdr:colOff>332984</xdr:colOff>
      <xdr:row>27</xdr:row>
      <xdr:rowOff>123530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411480</xdr:colOff>
      <xdr:row>0</xdr:row>
      <xdr:rowOff>30480</xdr:rowOff>
    </xdr:from>
    <xdr:to>
      <xdr:col>1</xdr:col>
      <xdr:colOff>1211580</xdr:colOff>
      <xdr:row>1</xdr:row>
      <xdr:rowOff>335280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0</xdr:row>
      <xdr:rowOff>53340</xdr:rowOff>
    </xdr:from>
    <xdr:to>
      <xdr:col>1</xdr:col>
      <xdr:colOff>598170</xdr:colOff>
      <xdr:row>1</xdr:row>
      <xdr:rowOff>405765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13</xdr:col>
      <xdr:colOff>1862666</xdr:colOff>
      <xdr:row>0</xdr:row>
      <xdr:rowOff>0</xdr:rowOff>
    </xdr:from>
    <xdr:ext cx="709084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13</xdr:col>
      <xdr:colOff>550333</xdr:colOff>
      <xdr:row>15</xdr:row>
      <xdr:rowOff>44257</xdr:rowOff>
    </xdr:from>
    <xdr:to>
      <xdr:col>15</xdr:col>
      <xdr:colOff>338667</xdr:colOff>
      <xdr:row>24</xdr:row>
      <xdr:rowOff>243165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135466</xdr:colOff>
      <xdr:row>0</xdr:row>
      <xdr:rowOff>0</xdr:rowOff>
    </xdr:from>
    <xdr:to>
      <xdr:col>2</xdr:col>
      <xdr:colOff>385233</xdr:colOff>
      <xdr:row>3</xdr:row>
      <xdr:rowOff>48683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359834</xdr:colOff>
      <xdr:row>0</xdr:row>
      <xdr:rowOff>148167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338667</xdr:colOff>
      <xdr:row>0</xdr:row>
      <xdr:rowOff>158751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338666</xdr:colOff>
      <xdr:row>0</xdr:row>
      <xdr:rowOff>148167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317500</xdr:colOff>
      <xdr:row>0</xdr:row>
      <xdr:rowOff>179917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285750</xdr:colOff>
      <xdr:row>0</xdr:row>
      <xdr:rowOff>158751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306916</xdr:colOff>
      <xdr:row>0</xdr:row>
      <xdr:rowOff>158750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275166</xdr:colOff>
      <xdr:row>0</xdr:row>
      <xdr:rowOff>148167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285750</xdr:colOff>
      <xdr:row>0</xdr:row>
      <xdr:rowOff>211667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243417</xdr:colOff>
      <xdr:row>0</xdr:row>
      <xdr:rowOff>116417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264584</xdr:colOff>
      <xdr:row>0</xdr:row>
      <xdr:rowOff>148166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243416</xdr:colOff>
      <xdr:row>0</xdr:row>
      <xdr:rowOff>169334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264583</xdr:colOff>
      <xdr:row>0</xdr:row>
      <xdr:rowOff>169334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317500</xdr:colOff>
      <xdr:row>0</xdr:row>
      <xdr:rowOff>179917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275167</xdr:colOff>
      <xdr:row>0</xdr:row>
      <xdr:rowOff>116417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275167</xdr:colOff>
      <xdr:row>0</xdr:row>
      <xdr:rowOff>179917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275167</xdr:colOff>
      <xdr:row>0</xdr:row>
      <xdr:rowOff>169334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317500</xdr:colOff>
      <xdr:row>0</xdr:row>
      <xdr:rowOff>169333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275166</xdr:colOff>
      <xdr:row>0</xdr:row>
      <xdr:rowOff>158751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275167</xdr:colOff>
      <xdr:row>0</xdr:row>
      <xdr:rowOff>127001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338667</xdr:colOff>
      <xdr:row>0</xdr:row>
      <xdr:rowOff>201084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338667</xdr:colOff>
      <xdr:row>0</xdr:row>
      <xdr:rowOff>190500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296333</xdr:colOff>
      <xdr:row>0</xdr:row>
      <xdr:rowOff>179917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328084</xdr:colOff>
      <xdr:row>0</xdr:row>
      <xdr:rowOff>211667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349250</xdr:colOff>
      <xdr:row>0</xdr:row>
      <xdr:rowOff>211667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328083</xdr:colOff>
      <xdr:row>0</xdr:row>
      <xdr:rowOff>201084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349250</xdr:colOff>
      <xdr:row>0</xdr:row>
      <xdr:rowOff>222250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338666</xdr:colOff>
      <xdr:row>0</xdr:row>
      <xdr:rowOff>179917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275167</xdr:colOff>
      <xdr:row>0</xdr:row>
      <xdr:rowOff>179917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264583</xdr:colOff>
      <xdr:row>0</xdr:row>
      <xdr:rowOff>190501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296333</xdr:colOff>
      <xdr:row>0</xdr:row>
      <xdr:rowOff>169333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275167</xdr:colOff>
      <xdr:row>0</xdr:row>
      <xdr:rowOff>148167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338667</xdr:colOff>
      <xdr:row>0</xdr:row>
      <xdr:rowOff>179917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275167</xdr:colOff>
      <xdr:row>0</xdr:row>
      <xdr:rowOff>211667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306916</xdr:colOff>
      <xdr:row>0</xdr:row>
      <xdr:rowOff>222250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232833</xdr:colOff>
      <xdr:row>0</xdr:row>
      <xdr:rowOff>190501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306917</xdr:colOff>
      <xdr:row>0</xdr:row>
      <xdr:rowOff>116417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317500</xdr:colOff>
      <xdr:row>0</xdr:row>
      <xdr:rowOff>190500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264583</xdr:colOff>
      <xdr:row>0</xdr:row>
      <xdr:rowOff>190500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285750</xdr:colOff>
      <xdr:row>0</xdr:row>
      <xdr:rowOff>190500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328084</xdr:colOff>
      <xdr:row>0</xdr:row>
      <xdr:rowOff>201084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328083</xdr:colOff>
      <xdr:row>0</xdr:row>
      <xdr:rowOff>179917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275167</xdr:colOff>
      <xdr:row>0</xdr:row>
      <xdr:rowOff>211667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243417</xdr:colOff>
      <xdr:row>0</xdr:row>
      <xdr:rowOff>211667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243417</xdr:colOff>
      <xdr:row>0</xdr:row>
      <xdr:rowOff>190501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232834</xdr:colOff>
      <xdr:row>0</xdr:row>
      <xdr:rowOff>211667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232834</xdr:colOff>
      <xdr:row>0</xdr:row>
      <xdr:rowOff>211667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232834</xdr:colOff>
      <xdr:row>0</xdr:row>
      <xdr:rowOff>201084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254001</xdr:colOff>
      <xdr:row>0</xdr:row>
      <xdr:rowOff>232833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296334</xdr:colOff>
      <xdr:row>0</xdr:row>
      <xdr:rowOff>254000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254000</xdr:colOff>
      <xdr:row>0</xdr:row>
      <xdr:rowOff>190500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264583</xdr:colOff>
      <xdr:row>0</xdr:row>
      <xdr:rowOff>190500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254000</xdr:colOff>
      <xdr:row>0</xdr:row>
      <xdr:rowOff>232834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254000</xdr:colOff>
      <xdr:row>0</xdr:row>
      <xdr:rowOff>222250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275166</xdr:colOff>
      <xdr:row>0</xdr:row>
      <xdr:rowOff>179917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338667</xdr:colOff>
      <xdr:row>0</xdr:row>
      <xdr:rowOff>211666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254000</xdr:colOff>
      <xdr:row>0</xdr:row>
      <xdr:rowOff>169333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264583</xdr:colOff>
      <xdr:row>0</xdr:row>
      <xdr:rowOff>169333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296333</xdr:colOff>
      <xdr:row>0</xdr:row>
      <xdr:rowOff>222250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296333</xdr:colOff>
      <xdr:row>0</xdr:row>
      <xdr:rowOff>190500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232833</xdr:colOff>
      <xdr:row>0</xdr:row>
      <xdr:rowOff>179917</xdr:rowOff>
    </xdr:from>
    <xdr:ext cx="846666" cy="8360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8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3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3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3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3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3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3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3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3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3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3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3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3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3" Type="http://schemas.openxmlformats.org/officeDocument/2006/relationships/drawing" Target="../drawings/drawing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3" Type="http://schemas.openxmlformats.org/officeDocument/2006/relationships/drawing" Target="../drawings/drawing22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3" Type="http://schemas.openxmlformats.org/officeDocument/2006/relationships/drawing" Target="../drawings/drawing23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3" Type="http://schemas.openxmlformats.org/officeDocument/2006/relationships/drawing" Target="../drawings/drawing24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3" Type="http://schemas.openxmlformats.org/officeDocument/2006/relationships/drawing" Target="../drawings/drawing25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3" Type="http://schemas.openxmlformats.org/officeDocument/2006/relationships/drawing" Target="../drawings/drawing26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3" Type="http://schemas.openxmlformats.org/officeDocument/2006/relationships/drawing" Target="../drawings/drawing27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3" Type="http://schemas.openxmlformats.org/officeDocument/2006/relationships/drawing" Target="../drawings/drawing28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3" Type="http://schemas.openxmlformats.org/officeDocument/2006/relationships/drawing" Target="../drawings/drawing29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3" Type="http://schemas.openxmlformats.org/officeDocument/2006/relationships/drawing" Target="../drawings/drawing30.xm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3" Type="http://schemas.openxmlformats.org/officeDocument/2006/relationships/drawing" Target="../drawings/drawing31.xm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3" Type="http://schemas.openxmlformats.org/officeDocument/2006/relationships/drawing" Target="../drawings/drawing32.xm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3" Type="http://schemas.openxmlformats.org/officeDocument/2006/relationships/drawing" Target="../drawings/drawing33.xm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3" Type="http://schemas.openxmlformats.org/officeDocument/2006/relationships/drawing" Target="../drawings/drawing34.xm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3" Type="http://schemas.openxmlformats.org/officeDocument/2006/relationships/drawing" Target="../drawings/drawing35.xm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3" Type="http://schemas.openxmlformats.org/officeDocument/2006/relationships/drawing" Target="../drawings/drawing36.xm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3" Type="http://schemas.openxmlformats.org/officeDocument/2006/relationships/drawing" Target="../drawings/drawing37.xm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3" Type="http://schemas.openxmlformats.org/officeDocument/2006/relationships/drawing" Target="../drawings/drawing38.xm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3" Type="http://schemas.openxmlformats.org/officeDocument/2006/relationships/drawing" Target="../drawings/drawing39.xm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3" Type="http://schemas.openxmlformats.org/officeDocument/2006/relationships/drawing" Target="../drawings/drawing40.xm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comments" Target="../comments53.xml"/><Relationship Id="rId2" Type="http://schemas.openxmlformats.org/officeDocument/2006/relationships/vmlDrawing" Target="../drawings/vmlDrawing53.vml"/><Relationship Id="rId3" Type="http://schemas.openxmlformats.org/officeDocument/2006/relationships/drawing" Target="../drawings/drawing41.xm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comments" Target="../comments54.xml"/><Relationship Id="rId2" Type="http://schemas.openxmlformats.org/officeDocument/2006/relationships/vmlDrawing" Target="../drawings/vmlDrawing54.vml"/><Relationship Id="rId3" Type="http://schemas.openxmlformats.org/officeDocument/2006/relationships/drawing" Target="../drawings/drawing42.xm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comments" Target="../comments55.xml"/><Relationship Id="rId2" Type="http://schemas.openxmlformats.org/officeDocument/2006/relationships/vmlDrawing" Target="../drawings/vmlDrawing55.vml"/><Relationship Id="rId3" Type="http://schemas.openxmlformats.org/officeDocument/2006/relationships/drawing" Target="../drawings/drawing43.xm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comments" Target="../comments56.xml"/><Relationship Id="rId2" Type="http://schemas.openxmlformats.org/officeDocument/2006/relationships/vmlDrawing" Target="../drawings/vmlDrawing56.vml"/><Relationship Id="rId3" Type="http://schemas.openxmlformats.org/officeDocument/2006/relationships/drawing" Target="../drawings/drawing44.xm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comments" Target="../comments57.xml"/><Relationship Id="rId2" Type="http://schemas.openxmlformats.org/officeDocument/2006/relationships/vmlDrawing" Target="../drawings/vmlDrawing57.vml"/><Relationship Id="rId3" Type="http://schemas.openxmlformats.org/officeDocument/2006/relationships/drawing" Target="../drawings/drawing45.xm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comments" Target="../comments58.xml"/><Relationship Id="rId2" Type="http://schemas.openxmlformats.org/officeDocument/2006/relationships/vmlDrawing" Target="../drawings/vmlDrawing58.vml"/><Relationship Id="rId3" Type="http://schemas.openxmlformats.org/officeDocument/2006/relationships/drawing" Target="../drawings/drawing46.xm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comments" Target="../comments59.xml"/><Relationship Id="rId2" Type="http://schemas.openxmlformats.org/officeDocument/2006/relationships/vmlDrawing" Target="../drawings/vmlDrawing59.vml"/><Relationship Id="rId3" Type="http://schemas.openxmlformats.org/officeDocument/2006/relationships/drawing" Target="../drawings/drawing47.xm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comments" Target="../comments60.xml"/><Relationship Id="rId2" Type="http://schemas.openxmlformats.org/officeDocument/2006/relationships/vmlDrawing" Target="../drawings/vmlDrawing60.vml"/><Relationship Id="rId3" Type="http://schemas.openxmlformats.org/officeDocument/2006/relationships/drawing" Target="../drawings/drawing48.xm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comments" Target="../comments61.xml"/><Relationship Id="rId2" Type="http://schemas.openxmlformats.org/officeDocument/2006/relationships/vmlDrawing" Target="../drawings/vmlDrawing61.vml"/><Relationship Id="rId3" Type="http://schemas.openxmlformats.org/officeDocument/2006/relationships/drawing" Target="../drawings/drawing49.xm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comments" Target="../comments62.xml"/><Relationship Id="rId2" Type="http://schemas.openxmlformats.org/officeDocument/2006/relationships/vmlDrawing" Target="../drawings/vmlDrawing62.vml"/><Relationship Id="rId3" Type="http://schemas.openxmlformats.org/officeDocument/2006/relationships/drawing" Target="../drawings/drawing50.xm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comments" Target="../comments63.xml"/><Relationship Id="rId2" Type="http://schemas.openxmlformats.org/officeDocument/2006/relationships/vmlDrawing" Target="../drawings/vmlDrawing63.vml"/><Relationship Id="rId3" Type="http://schemas.openxmlformats.org/officeDocument/2006/relationships/drawing" Target="../drawings/drawing51.xm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comments" Target="../comments64.xml"/><Relationship Id="rId2" Type="http://schemas.openxmlformats.org/officeDocument/2006/relationships/vmlDrawing" Target="../drawings/vmlDrawing64.vml"/><Relationship Id="rId3" Type="http://schemas.openxmlformats.org/officeDocument/2006/relationships/drawing" Target="../drawings/drawing52.xm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comments" Target="../comments65.xml"/><Relationship Id="rId2" Type="http://schemas.openxmlformats.org/officeDocument/2006/relationships/vmlDrawing" Target="../drawings/vmlDrawing65.vml"/><Relationship Id="rId3" Type="http://schemas.openxmlformats.org/officeDocument/2006/relationships/drawing" Target="../drawings/drawing53.xm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comments" Target="../comments66.xml"/><Relationship Id="rId2" Type="http://schemas.openxmlformats.org/officeDocument/2006/relationships/vmlDrawing" Target="../drawings/vmlDrawing66.vml"/><Relationship Id="rId3" Type="http://schemas.openxmlformats.org/officeDocument/2006/relationships/drawing" Target="../drawings/drawing54.xm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comments" Target="../comments67.xml"/><Relationship Id="rId2" Type="http://schemas.openxmlformats.org/officeDocument/2006/relationships/vmlDrawing" Target="../drawings/vmlDrawing67.vml"/><Relationship Id="rId3" Type="http://schemas.openxmlformats.org/officeDocument/2006/relationships/drawing" Target="../drawings/drawing55.xm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comments" Target="../comments68.xml"/><Relationship Id="rId2" Type="http://schemas.openxmlformats.org/officeDocument/2006/relationships/vmlDrawing" Target="../drawings/vmlDrawing68.vml"/><Relationship Id="rId3" Type="http://schemas.openxmlformats.org/officeDocument/2006/relationships/drawing" Target="../drawings/drawing56.xm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comments" Target="../comments69.xml"/><Relationship Id="rId2" Type="http://schemas.openxmlformats.org/officeDocument/2006/relationships/vmlDrawing" Target="../drawings/vmlDrawing69.vml"/><Relationship Id="rId3" Type="http://schemas.openxmlformats.org/officeDocument/2006/relationships/drawing" Target="../drawings/drawing57.xm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comments" Target="../comments70.xml"/><Relationship Id="rId2" Type="http://schemas.openxmlformats.org/officeDocument/2006/relationships/vmlDrawing" Target="../drawings/vmlDrawing70.vml"/><Relationship Id="rId3" Type="http://schemas.openxmlformats.org/officeDocument/2006/relationships/drawing" Target="../drawings/drawing58.xm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comments" Target="../comments71.xml"/><Relationship Id="rId2" Type="http://schemas.openxmlformats.org/officeDocument/2006/relationships/vmlDrawing" Target="../drawings/vmlDrawing71.vml"/><Relationship Id="rId3" Type="http://schemas.openxmlformats.org/officeDocument/2006/relationships/drawing" Target="../drawings/drawing59.xm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comments" Target="../comments72.xml"/><Relationship Id="rId2" Type="http://schemas.openxmlformats.org/officeDocument/2006/relationships/vmlDrawing" Target="../drawings/vmlDrawing72.vml"/><Relationship Id="rId3" Type="http://schemas.openxmlformats.org/officeDocument/2006/relationships/drawing" Target="../drawings/drawing60.xm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comments" Target="../comments73.xml"/><Relationship Id="rId2" Type="http://schemas.openxmlformats.org/officeDocument/2006/relationships/vmlDrawing" Target="../drawings/vmlDrawing73.vml"/><Relationship Id="rId3" Type="http://schemas.openxmlformats.org/officeDocument/2006/relationships/drawing" Target="../drawings/drawing61.xm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comments" Target="../comments74.xml"/><Relationship Id="rId2" Type="http://schemas.openxmlformats.org/officeDocument/2006/relationships/vmlDrawing" Target="../drawings/vmlDrawing74.vml"/><Relationship Id="rId3" Type="http://schemas.openxmlformats.org/officeDocument/2006/relationships/drawing" Target="../drawings/drawing62.xm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comments" Target="../comments75.xml"/><Relationship Id="rId2" Type="http://schemas.openxmlformats.org/officeDocument/2006/relationships/vmlDrawing" Target="../drawings/vmlDrawing75.vml"/><Relationship Id="rId3" Type="http://schemas.openxmlformats.org/officeDocument/2006/relationships/drawing" Target="../drawings/drawing63.xm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comments" Target="../comments76.xml"/><Relationship Id="rId2" Type="http://schemas.openxmlformats.org/officeDocument/2006/relationships/vmlDrawing" Target="../drawings/vmlDrawing76.vml"/><Relationship Id="rId3" Type="http://schemas.openxmlformats.org/officeDocument/2006/relationships/drawing" Target="../drawings/drawing64.xm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comments" Target="../comments77.xml"/><Relationship Id="rId2" Type="http://schemas.openxmlformats.org/officeDocument/2006/relationships/vmlDrawing" Target="../drawings/vmlDrawing77.vml"/><Relationship Id="rId3" Type="http://schemas.openxmlformats.org/officeDocument/2006/relationships/drawing" Target="../drawings/drawing65.xm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comments" Target="../comments78.xml"/><Relationship Id="rId2" Type="http://schemas.openxmlformats.org/officeDocument/2006/relationships/vmlDrawing" Target="../drawings/vmlDrawing78.vml"/><Relationship Id="rId3" Type="http://schemas.openxmlformats.org/officeDocument/2006/relationships/drawing" Target="../drawings/drawing66.xm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comments" Target="../comments79.xml"/><Relationship Id="rId2" Type="http://schemas.openxmlformats.org/officeDocument/2006/relationships/vmlDrawing" Target="../drawings/vmlDrawing79.vml"/><Relationship Id="rId3" Type="http://schemas.openxmlformats.org/officeDocument/2006/relationships/drawing" Target="../drawings/drawing67.xm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2:K82"/>
  <sheetViews>
    <sheetView workbookViewId="0" showGridLines="0" zoomScale="90" zoomScaleNormal="90">
      <selection activeCell="B6" sqref="B6"/>
    </sheetView>
  </sheetViews>
  <sheetFormatPr defaultRowHeight="20.4" outlineLevelRow="0" outlineLevelCol="0" x14ac:dyDescent="0.7" customHeight="1"/>
  <cols>
    <col min="1" max="1" width="4" style="26" customWidth="1"/>
    <col min="2" max="2" width="26.88671875" style="26" customWidth="1"/>
    <col min="3" max="3" width="13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8.33203125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2" ht="29.25" customHeight="1" spans="2:6" x14ac:dyDescent="0.25">
      <c r="B2" s="238" t="str">
        <f>MENU!B4</f>
        <v>Nombre del producto 1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7000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ref="F12:F16" si="1">C12*E12</f>
        <v>0</v>
      </c>
      <c r="H12" s="254" t="s">
        <v>82</v>
      </c>
      <c r="I12" s="259">
        <f>I11-I9</f>
        <v>7000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1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1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1"/>
        <v>0</v>
      </c>
      <c r="H15" s="262"/>
      <c r="I15" s="263"/>
      <c r="J15" s="264"/>
    </row>
    <row r="16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1"/>
        <v>0</v>
      </c>
    </row>
    <row r="17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ref="F19:F20" si="2">C19*E19</f>
        <v>0</v>
      </c>
    </row>
    <row r="20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2"/>
        <v>0</v>
      </c>
    </row>
    <row r="2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ref="F21:F23" si="3">C21*E21</f>
        <v>0</v>
      </c>
    </row>
    <row r="22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3"/>
        <v>0</v>
      </c>
    </row>
    <row r="23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3"/>
        <v>0</v>
      </c>
    </row>
    <row r="24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4">C27*E27</f>
        <v>0</v>
      </c>
    </row>
    <row r="28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75">
        <v>0</v>
      </c>
      <c r="D34" s="276">
        <f>MO!E18</f>
        <v>0</v>
      </c>
      <c r="E34" s="277">
        <f>C34*D34</f>
        <v>0</v>
      </c>
      <c r="H34" s="278">
        <v>15</v>
      </c>
      <c r="I34" s="279">
        <f>H34/60</f>
        <v>0.25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43" hidden="1" spans="5:6" x14ac:dyDescent="0.25">
      <c r="E43" s="27"/>
      <c r="F43" s="27"/>
    </row>
    <row r="44" hidden="1" spans="5:6" x14ac:dyDescent="0.25">
      <c r="E44" s="27"/>
      <c r="F44" s="27"/>
    </row>
    <row r="45" hidden="1" spans="5:6" x14ac:dyDescent="0.25">
      <c r="E45" s="27"/>
      <c r="F45" s="27"/>
    </row>
    <row r="46" hidden="1" spans="5:6" x14ac:dyDescent="0.25">
      <c r="E46" s="27"/>
      <c r="F46" s="27"/>
    </row>
    <row r="47" hidden="1" spans="5:6" x14ac:dyDescent="0.25">
      <c r="E47" s="27"/>
      <c r="F47" s="27"/>
    </row>
    <row r="48" hidden="1" spans="5:6" x14ac:dyDescent="0.25">
      <c r="E48" s="27"/>
      <c r="F48" s="27"/>
    </row>
    <row r="49" hidden="1" spans="5:6" x14ac:dyDescent="0.25">
      <c r="E49" s="27"/>
      <c r="F49" s="27"/>
    </row>
    <row r="50" hidden="1" spans="5:6" x14ac:dyDescent="0.25">
      <c r="E50" s="27"/>
      <c r="F50" s="27"/>
    </row>
    <row r="51" hidden="1" spans="5:6" x14ac:dyDescent="0.25">
      <c r="E51" s="27"/>
      <c r="F51" s="27"/>
    </row>
    <row r="52" hidden="1" spans="5:6" x14ac:dyDescent="0.25">
      <c r="E52" s="27"/>
      <c r="F52" s="27"/>
    </row>
    <row r="53" hidden="1" spans="5:6" x14ac:dyDescent="0.25">
      <c r="E53" s="27"/>
      <c r="F53" s="27"/>
    </row>
    <row r="54" hidden="1" spans="5:6" x14ac:dyDescent="0.25">
      <c r="E54" s="27"/>
      <c r="F54" s="27"/>
    </row>
    <row r="55" hidden="1" spans="5:6" x14ac:dyDescent="0.25">
      <c r="E55" s="27"/>
      <c r="F55" s="27"/>
    </row>
    <row r="56" hidden="1" spans="5:6" x14ac:dyDescent="0.25">
      <c r="E56" s="27"/>
      <c r="F56" s="27"/>
    </row>
    <row r="57" hidden="1" spans="5:6" x14ac:dyDescent="0.25">
      <c r="E57" s="27"/>
      <c r="F57" s="27"/>
    </row>
    <row r="58" hidden="1" spans="5:6" x14ac:dyDescent="0.25">
      <c r="E58" s="27"/>
      <c r="F58" s="27"/>
    </row>
    <row r="59" hidden="1" spans="5:6" x14ac:dyDescent="0.25">
      <c r="E59" s="27"/>
      <c r="F59" s="27"/>
    </row>
    <row r="60" hidden="1" spans="5:6" x14ac:dyDescent="0.25">
      <c r="E60" s="27"/>
      <c r="F60" s="27"/>
    </row>
    <row r="61" hidden="1" spans="5:6" x14ac:dyDescent="0.25">
      <c r="E61" s="27"/>
      <c r="F61" s="27"/>
    </row>
    <row r="62" hidden="1" spans="5:6" x14ac:dyDescent="0.25">
      <c r="E62" s="27"/>
      <c r="F62" s="27"/>
    </row>
    <row r="63" hidden="1" spans="5:6" x14ac:dyDescent="0.25">
      <c r="E63" s="27"/>
      <c r="F63" s="27"/>
    </row>
    <row r="64" hidden="1" spans="5:6" x14ac:dyDescent="0.25">
      <c r="E64" s="27"/>
      <c r="F64" s="27"/>
    </row>
    <row r="65" hidden="1" spans="5:6" x14ac:dyDescent="0.25">
      <c r="E65" s="27"/>
      <c r="F65" s="27"/>
    </row>
    <row r="66" hidden="1" spans="5:6" x14ac:dyDescent="0.25">
      <c r="E66" s="27"/>
      <c r="F66" s="27"/>
    </row>
    <row r="67" hidden="1" spans="5:6" x14ac:dyDescent="0.25">
      <c r="E67" s="27"/>
      <c r="F67" s="27"/>
    </row>
    <row r="68" hidden="1" spans="5:6" x14ac:dyDescent="0.25">
      <c r="E68" s="27"/>
      <c r="F68" s="27"/>
    </row>
    <row r="69" hidden="1" spans="5:6" x14ac:dyDescent="0.25">
      <c r="E69" s="27"/>
      <c r="F69" s="27"/>
    </row>
    <row r="70" hidden="1" spans="5:6" x14ac:dyDescent="0.25">
      <c r="E70" s="27"/>
      <c r="F70" s="27"/>
    </row>
    <row r="71" hidden="1" spans="5:6" x14ac:dyDescent="0.25">
      <c r="E71" s="27"/>
      <c r="F71" s="27"/>
    </row>
    <row r="72" hidden="1" spans="5:6" x14ac:dyDescent="0.25">
      <c r="E72" s="27"/>
      <c r="F72" s="27"/>
    </row>
    <row r="73" hidden="1" spans="5:6" x14ac:dyDescent="0.25">
      <c r="E73" s="27"/>
      <c r="F73" s="27"/>
    </row>
    <row r="74" hidden="1" spans="5:6" x14ac:dyDescent="0.25">
      <c r="E74" s="27"/>
      <c r="F74" s="27"/>
    </row>
    <row r="75" hidden="1" spans="5:6" x14ac:dyDescent="0.25">
      <c r="E75" s="27"/>
      <c r="F75" s="27"/>
    </row>
    <row r="76" hidden="1" spans="5:6" x14ac:dyDescent="0.25">
      <c r="E76" s="27"/>
      <c r="F76" s="27"/>
    </row>
    <row r="77" hidden="1" spans="5:6" x14ac:dyDescent="0.25">
      <c r="E77" s="27"/>
      <c r="F77" s="27"/>
    </row>
    <row r="78" hidden="1" spans="5:6" x14ac:dyDescent="0.25">
      <c r="E78" s="27"/>
      <c r="F78" s="27"/>
    </row>
    <row r="79" hidden="1" spans="5:6" x14ac:dyDescent="0.25">
      <c r="E79" s="27"/>
      <c r="F79" s="27"/>
    </row>
    <row r="80" hidden="1" spans="5:6" x14ac:dyDescent="0.25">
      <c r="E80" s="27"/>
      <c r="F80" s="27"/>
    </row>
    <row r="81" hidden="1" spans="5:6" x14ac:dyDescent="0.25">
      <c r="E81" s="27"/>
      <c r="F81" s="27"/>
    </row>
    <row r="82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 zoomScale="100" zoomScaleNormal="100">
      <selection activeCell="A4" sqref="A4"/>
    </sheetView>
  </sheetViews>
  <sheetFormatPr defaultRowHeight="14.4" outlineLevelRow="0" outlineLevelCol="0" x14ac:dyDescent="0.3" defaultColWidth="11.44140625" customHeight="1"/>
  <sheetData>
    <row r="1" spans="1:1" x14ac:dyDescent="0.25">
      <c r="A1" t="s">
        <v>142</v>
      </c>
    </row>
    <row r="2" spans="1:1" x14ac:dyDescent="0.25">
      <c r="A2" t="s">
        <v>143</v>
      </c>
    </row>
    <row r="3" spans="1:1" x14ac:dyDescent="0.25">
      <c r="A3" t="s">
        <v>144</v>
      </c>
    </row>
    <row r="4" spans="1:1" x14ac:dyDescent="0.25">
      <c r="A4" t="s">
        <v>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B1:E747"/>
  <sheetViews>
    <sheetView workbookViewId="0" showGridLines="0" zoomScale="100" zoomScaleNormal="100">
      <selection activeCell="C10" sqref="C10"/>
    </sheetView>
  </sheetViews>
  <sheetFormatPr defaultRowHeight="20.4" outlineLevelRow="0" outlineLevelCol="0" x14ac:dyDescent="0.7" customHeight="1"/>
  <cols>
    <col min="1" max="1" width="2.88671875" style="26" customWidth="1"/>
    <col min="2" max="2" width="23.6640625" style="26" customWidth="1"/>
    <col min="3" max="3" width="14" style="27" customWidth="1"/>
    <col min="4" max="4" width="15.5546875" style="28" customWidth="1"/>
    <col min="5" max="5" width="19.33203125" style="26" customWidth="1"/>
    <col min="6" max="6" width="3.88671875" style="26" customWidth="1"/>
    <col min="7" max="16383" width="11.44140625" style="26" hidden="1" customWidth="1"/>
    <col min="16384" max="16384" width="16.44140625" style="26" hidden="1" customWidth="1"/>
  </cols>
  <sheetData>
    <row r="1" ht="6.75" customHeight="1" x14ac:dyDescent="0.25"/>
    <row r="2" ht="32.25" customHeight="1" spans="2:4" x14ac:dyDescent="0.25">
      <c r="B2" s="29" t="s">
        <v>66</v>
      </c>
      <c r="C2" s="26"/>
      <c r="D2" s="26"/>
    </row>
    <row r="3" ht="10.5" customHeight="1" spans="2:3" x14ac:dyDescent="0.25">
      <c r="B3" s="30"/>
      <c r="C3" s="26"/>
    </row>
    <row r="4" ht="15" customHeight="1" spans="2:5" s="31" customFormat="1" x14ac:dyDescent="0.25">
      <c r="B4" s="32"/>
      <c r="C4" s="33">
        <v>25</v>
      </c>
      <c r="D4" s="34"/>
      <c r="E4" s="35">
        <v>9000</v>
      </c>
    </row>
    <row r="5" ht="15" customHeight="1" spans="2:5" s="31" customFormat="1" x14ac:dyDescent="0.25">
      <c r="B5" s="32"/>
      <c r="C5" s="31">
        <v>1</v>
      </c>
      <c r="D5" s="36"/>
      <c r="E5" s="37">
        <f>IFERROR(C5*E4/C4,0)</f>
        <v>360</v>
      </c>
    </row>
    <row r="6" ht="10.5" customHeight="1" spans="2:3" x14ac:dyDescent="0.25">
      <c r="B6" s="30"/>
      <c r="C6" s="26"/>
    </row>
    <row r="7" ht="23.25" customHeight="1" spans="2:5" x14ac:dyDescent="0.25">
      <c r="B7" s="38" t="s">
        <v>67</v>
      </c>
      <c r="C7" s="39" t="s">
        <v>68</v>
      </c>
      <c r="D7" s="39" t="s">
        <v>69</v>
      </c>
      <c r="E7" s="39" t="s">
        <v>70</v>
      </c>
    </row>
    <row r="8" spans="2:5" x14ac:dyDescent="0.25">
      <c r="B8" s="40"/>
      <c r="C8" s="41"/>
      <c r="D8" s="40"/>
      <c r="E8" s="40"/>
    </row>
    <row r="9" spans="2:5" x14ac:dyDescent="0.25">
      <c r="B9" s="42"/>
      <c r="C9" s="43"/>
      <c r="D9" s="42"/>
      <c r="E9" s="42"/>
    </row>
    <row r="10" spans="2:5" x14ac:dyDescent="0.25">
      <c r="B10" s="42"/>
      <c r="C10" s="43"/>
      <c r="D10" s="42"/>
      <c r="E10" s="42"/>
    </row>
    <row r="11" spans="2:5" x14ac:dyDescent="0.25">
      <c r="B11" s="42"/>
      <c r="C11" s="43"/>
      <c r="D11" s="42"/>
      <c r="E11" s="42"/>
    </row>
    <row r="12" spans="2:5" x14ac:dyDescent="0.25">
      <c r="B12" s="42"/>
      <c r="C12" s="43"/>
      <c r="D12" s="42"/>
      <c r="E12" s="42"/>
    </row>
    <row r="13" spans="2:5" x14ac:dyDescent="0.25">
      <c r="B13" s="42"/>
      <c r="C13" s="43"/>
      <c r="D13" s="42"/>
      <c r="E13" s="42"/>
    </row>
    <row r="14" spans="2:5" x14ac:dyDescent="0.25">
      <c r="B14" s="42"/>
      <c r="C14" s="43"/>
      <c r="D14" s="42"/>
      <c r="E14" s="42"/>
    </row>
    <row r="15" spans="2:5" x14ac:dyDescent="0.25">
      <c r="B15" s="42"/>
      <c r="C15" s="43"/>
      <c r="D15" s="42"/>
      <c r="E15" s="42"/>
    </row>
    <row r="16" spans="2:5" x14ac:dyDescent="0.25">
      <c r="B16" s="42"/>
      <c r="C16" s="43"/>
      <c r="D16" s="42"/>
      <c r="E16" s="42"/>
    </row>
    <row r="17" spans="2:5" x14ac:dyDescent="0.25">
      <c r="B17" s="42"/>
      <c r="C17" s="43"/>
      <c r="D17" s="42"/>
      <c r="E17" s="42"/>
    </row>
    <row r="18" spans="2:5" x14ac:dyDescent="0.25">
      <c r="B18" s="42"/>
      <c r="C18" s="43"/>
      <c r="D18" s="42"/>
      <c r="E18" s="42"/>
    </row>
    <row r="19" spans="2:5" x14ac:dyDescent="0.25">
      <c r="B19" s="42"/>
      <c r="C19" s="43"/>
      <c r="D19" s="42"/>
      <c r="E19" s="42"/>
    </row>
    <row r="20" spans="2:5" x14ac:dyDescent="0.25">
      <c r="B20" s="42"/>
      <c r="C20" s="43"/>
      <c r="D20" s="42"/>
      <c r="E20" s="42"/>
    </row>
    <row r="21" spans="2:5" x14ac:dyDescent="0.25">
      <c r="B21" s="42"/>
      <c r="C21" s="43"/>
      <c r="D21" s="42"/>
      <c r="E21" s="42"/>
    </row>
    <row r="22" spans="2:5" x14ac:dyDescent="0.25">
      <c r="B22" s="42"/>
      <c r="C22" s="43"/>
      <c r="D22" s="42"/>
      <c r="E22" s="42"/>
    </row>
    <row r="23" spans="2:5" x14ac:dyDescent="0.25">
      <c r="B23" s="42"/>
      <c r="C23" s="43"/>
      <c r="D23" s="42"/>
      <c r="E23" s="42"/>
    </row>
    <row r="24" spans="2:5" x14ac:dyDescent="0.25">
      <c r="B24" s="42"/>
      <c r="C24" s="43"/>
      <c r="D24" s="42"/>
      <c r="E24" s="42"/>
    </row>
    <row r="25" spans="2:5" x14ac:dyDescent="0.25">
      <c r="B25" s="42"/>
      <c r="C25" s="43"/>
      <c r="D25" s="42"/>
      <c r="E25" s="42"/>
    </row>
    <row r="26" spans="2:5" x14ac:dyDescent="0.25">
      <c r="B26" s="42"/>
      <c r="C26" s="43"/>
      <c r="D26" s="42"/>
      <c r="E26" s="42"/>
    </row>
    <row r="27" spans="2:5" x14ac:dyDescent="0.25">
      <c r="B27" s="42"/>
      <c r="C27" s="43"/>
      <c r="D27" s="42"/>
      <c r="E27" s="42"/>
    </row>
    <row r="28" spans="2:5" x14ac:dyDescent="0.25">
      <c r="B28" s="42"/>
      <c r="C28" s="43"/>
      <c r="D28" s="42"/>
      <c r="E28" s="42"/>
    </row>
    <row r="29" spans="2:5" x14ac:dyDescent="0.25">
      <c r="B29" s="42"/>
      <c r="C29" s="43"/>
      <c r="D29" s="42"/>
      <c r="E29" s="42"/>
    </row>
    <row r="30" spans="2:5" x14ac:dyDescent="0.25">
      <c r="B30" s="42"/>
      <c r="C30" s="43"/>
      <c r="D30" s="42"/>
      <c r="E30" s="42"/>
    </row>
    <row r="31" spans="2:5" x14ac:dyDescent="0.25">
      <c r="B31" s="42"/>
      <c r="C31" s="43"/>
      <c r="D31" s="42"/>
      <c r="E31" s="42"/>
    </row>
    <row r="32" spans="2:5" x14ac:dyDescent="0.25">
      <c r="B32" s="42"/>
      <c r="C32" s="43"/>
      <c r="D32" s="42"/>
      <c r="E32" s="42"/>
    </row>
    <row r="33" spans="2:5" x14ac:dyDescent="0.25">
      <c r="B33" s="42"/>
      <c r="C33" s="43"/>
      <c r="D33" s="42"/>
      <c r="E33" s="42"/>
    </row>
    <row r="34" spans="2:5" x14ac:dyDescent="0.25">
      <c r="B34" s="42"/>
      <c r="C34" s="43"/>
      <c r="D34" s="42"/>
      <c r="E34" s="42"/>
    </row>
    <row r="35" spans="2:5" x14ac:dyDescent="0.25">
      <c r="B35" s="42"/>
      <c r="C35" s="43"/>
      <c r="D35" s="42"/>
      <c r="E35" s="42"/>
    </row>
    <row r="36" spans="2:5" x14ac:dyDescent="0.25">
      <c r="B36" s="42"/>
      <c r="C36" s="43"/>
      <c r="D36" s="42"/>
      <c r="E36" s="42"/>
    </row>
    <row r="37" spans="2:5" x14ac:dyDescent="0.25">
      <c r="B37" s="42"/>
      <c r="C37" s="43"/>
      <c r="D37" s="42"/>
      <c r="E37" s="42"/>
    </row>
    <row r="38" spans="2:5" x14ac:dyDescent="0.25">
      <c r="B38" s="42"/>
      <c r="C38" s="43"/>
      <c r="D38" s="42"/>
      <c r="E38" s="42"/>
    </row>
    <row r="39" spans="2:5" x14ac:dyDescent="0.25">
      <c r="B39" s="42"/>
      <c r="C39" s="43"/>
      <c r="D39" s="42"/>
      <c r="E39" s="42"/>
    </row>
    <row r="40" spans="2:5" x14ac:dyDescent="0.25">
      <c r="B40" s="42"/>
      <c r="C40" s="43"/>
      <c r="D40" s="42"/>
      <c r="E40" s="42"/>
    </row>
    <row r="41" spans="2:5" x14ac:dyDescent="0.25">
      <c r="B41" s="42"/>
      <c r="C41" s="43"/>
      <c r="D41" s="42"/>
      <c r="E41" s="42"/>
    </row>
    <row r="42" spans="2:5" x14ac:dyDescent="0.25">
      <c r="B42" s="42"/>
      <c r="C42" s="43"/>
      <c r="D42" s="42"/>
      <c r="E42" s="42"/>
    </row>
    <row r="43" spans="2:5" x14ac:dyDescent="0.25">
      <c r="B43" s="42"/>
      <c r="C43" s="43"/>
      <c r="D43" s="42"/>
      <c r="E43" s="42"/>
    </row>
    <row r="44" spans="2:5" x14ac:dyDescent="0.25">
      <c r="B44" s="42"/>
      <c r="C44" s="43"/>
      <c r="D44" s="42"/>
      <c r="E44" s="42"/>
    </row>
    <row r="45" spans="2:5" x14ac:dyDescent="0.25">
      <c r="B45" s="42"/>
      <c r="C45" s="43"/>
      <c r="D45" s="42"/>
      <c r="E45" s="42"/>
    </row>
    <row r="46" spans="2:5" x14ac:dyDescent="0.25">
      <c r="B46" s="42"/>
      <c r="C46" s="43"/>
      <c r="D46" s="42"/>
      <c r="E46" s="42"/>
    </row>
    <row r="47" spans="2:5" x14ac:dyDescent="0.25">
      <c r="B47" s="42"/>
      <c r="C47" s="43"/>
      <c r="D47" s="42"/>
      <c r="E47" s="42"/>
    </row>
    <row r="48" spans="2:5" x14ac:dyDescent="0.25">
      <c r="B48" s="42"/>
      <c r="C48" s="43"/>
      <c r="D48" s="42"/>
      <c r="E48" s="42"/>
    </row>
    <row r="49" spans="2:5" x14ac:dyDescent="0.25">
      <c r="B49" s="42"/>
      <c r="C49" s="43"/>
      <c r="D49" s="42"/>
      <c r="E49" s="42"/>
    </row>
    <row r="50" spans="2:5" x14ac:dyDescent="0.25">
      <c r="B50" s="42"/>
      <c r="C50" s="43"/>
      <c r="D50" s="42"/>
      <c r="E50" s="42"/>
    </row>
    <row r="51" spans="2:5" x14ac:dyDescent="0.25">
      <c r="B51" s="42"/>
      <c r="C51" s="43"/>
      <c r="D51" s="42"/>
      <c r="E51" s="42"/>
    </row>
    <row r="52" spans="2:5" x14ac:dyDescent="0.25">
      <c r="B52" s="42"/>
      <c r="C52" s="43"/>
      <c r="D52" s="42"/>
      <c r="E52" s="42"/>
    </row>
    <row r="53" spans="2:5" x14ac:dyDescent="0.25">
      <c r="B53" s="42"/>
      <c r="C53" s="43"/>
      <c r="D53" s="42"/>
      <c r="E53" s="42"/>
    </row>
    <row r="54" spans="2:5" x14ac:dyDescent="0.25">
      <c r="B54" s="42"/>
      <c r="C54" s="43"/>
      <c r="D54" s="42"/>
      <c r="E54" s="42"/>
    </row>
    <row r="55" spans="2:5" x14ac:dyDescent="0.25">
      <c r="B55" s="42"/>
      <c r="C55" s="43"/>
      <c r="D55" s="42"/>
      <c r="E55" s="42"/>
    </row>
    <row r="56" spans="2:5" x14ac:dyDescent="0.25">
      <c r="B56" s="42"/>
      <c r="C56" s="43"/>
      <c r="D56" s="42"/>
      <c r="E56" s="42"/>
    </row>
    <row r="57" spans="2:5" x14ac:dyDescent="0.25">
      <c r="B57" s="42"/>
      <c r="C57" s="43"/>
      <c r="D57" s="42"/>
      <c r="E57" s="42"/>
    </row>
    <row r="58" spans="2:5" x14ac:dyDescent="0.25">
      <c r="B58" s="42"/>
      <c r="C58" s="43"/>
      <c r="D58" s="42"/>
      <c r="E58" s="42"/>
    </row>
    <row r="59" spans="2:5" x14ac:dyDescent="0.25">
      <c r="B59" s="42"/>
      <c r="C59" s="43"/>
      <c r="D59" s="42"/>
      <c r="E59" s="42"/>
    </row>
    <row r="60" spans="2:5" x14ac:dyDescent="0.25">
      <c r="B60" s="42"/>
      <c r="C60" s="43"/>
      <c r="D60" s="42"/>
      <c r="E60" s="42"/>
    </row>
    <row r="61" spans="2:5" x14ac:dyDescent="0.25">
      <c r="B61" s="42"/>
      <c r="C61" s="43"/>
      <c r="D61" s="42"/>
      <c r="E61" s="42"/>
    </row>
    <row r="62" spans="2:5" x14ac:dyDescent="0.25">
      <c r="B62" s="42"/>
      <c r="C62" s="43"/>
      <c r="D62" s="42"/>
      <c r="E62" s="42"/>
    </row>
    <row r="63" spans="2:5" x14ac:dyDescent="0.25">
      <c r="B63" s="42"/>
      <c r="C63" s="43"/>
      <c r="D63" s="42"/>
      <c r="E63" s="42"/>
    </row>
    <row r="64" spans="2:5" x14ac:dyDescent="0.25">
      <c r="B64" s="42"/>
      <c r="C64" s="43"/>
      <c r="D64" s="42"/>
      <c r="E64" s="42"/>
    </row>
    <row r="65" spans="2:5" x14ac:dyDescent="0.25">
      <c r="B65" s="42"/>
      <c r="C65" s="43"/>
      <c r="D65" s="42"/>
      <c r="E65" s="42"/>
    </row>
    <row r="66" spans="2:5" x14ac:dyDescent="0.25">
      <c r="B66" s="42"/>
      <c r="C66" s="43"/>
      <c r="D66" s="42"/>
      <c r="E66" s="42"/>
    </row>
    <row r="67" spans="2:5" x14ac:dyDescent="0.25">
      <c r="B67" s="42"/>
      <c r="C67" s="43"/>
      <c r="D67" s="42"/>
      <c r="E67" s="42"/>
    </row>
    <row r="68" spans="2:5" x14ac:dyDescent="0.25">
      <c r="B68" s="42"/>
      <c r="C68" s="43"/>
      <c r="D68" s="42"/>
      <c r="E68" s="42"/>
    </row>
    <row r="69" spans="2:5" x14ac:dyDescent="0.25">
      <c r="B69" s="42"/>
      <c r="C69" s="43"/>
      <c r="D69" s="42"/>
      <c r="E69" s="42"/>
    </row>
    <row r="70" spans="2:5" x14ac:dyDescent="0.25">
      <c r="B70" s="42"/>
      <c r="C70" s="43"/>
      <c r="D70" s="42"/>
      <c r="E70" s="42"/>
    </row>
    <row r="71" spans="2:5" x14ac:dyDescent="0.25">
      <c r="B71" s="42"/>
      <c r="C71" s="43"/>
      <c r="D71" s="42"/>
      <c r="E71" s="42"/>
    </row>
    <row r="72" spans="2:5" x14ac:dyDescent="0.25">
      <c r="B72" s="42"/>
      <c r="C72" s="43"/>
      <c r="D72" s="42"/>
      <c r="E72" s="42"/>
    </row>
    <row r="73" spans="2:5" x14ac:dyDescent="0.25">
      <c r="B73" s="42"/>
      <c r="C73" s="43"/>
      <c r="D73" s="42"/>
      <c r="E73" s="42"/>
    </row>
    <row r="74" spans="2:5" x14ac:dyDescent="0.25">
      <c r="B74" s="42"/>
      <c r="C74" s="43"/>
      <c r="D74" s="42"/>
      <c r="E74" s="42"/>
    </row>
    <row r="75" spans="2:5" x14ac:dyDescent="0.25">
      <c r="B75" s="42"/>
      <c r="C75" s="43"/>
      <c r="D75" s="42"/>
      <c r="E75" s="42"/>
    </row>
    <row r="76" spans="2:5" x14ac:dyDescent="0.25">
      <c r="B76" s="42"/>
      <c r="C76" s="43"/>
      <c r="D76" s="42"/>
      <c r="E76" s="42"/>
    </row>
    <row r="77" spans="2:5" x14ac:dyDescent="0.25">
      <c r="B77" s="42"/>
      <c r="C77" s="43"/>
      <c r="D77" s="42"/>
      <c r="E77" s="42"/>
    </row>
    <row r="78" spans="2:5" x14ac:dyDescent="0.25">
      <c r="B78" s="42"/>
      <c r="C78" s="43"/>
      <c r="D78" s="42"/>
      <c r="E78" s="42"/>
    </row>
    <row r="79" spans="2:5" x14ac:dyDescent="0.25">
      <c r="B79" s="42"/>
      <c r="C79" s="43"/>
      <c r="D79" s="42"/>
      <c r="E79" s="42"/>
    </row>
    <row r="80" spans="2:5" x14ac:dyDescent="0.25">
      <c r="B80" s="42"/>
      <c r="C80" s="43"/>
      <c r="D80" s="42"/>
      <c r="E80" s="42"/>
    </row>
    <row r="81" spans="2:5" x14ac:dyDescent="0.25">
      <c r="B81" s="42"/>
      <c r="C81" s="43"/>
      <c r="D81" s="42"/>
      <c r="E81" s="42"/>
    </row>
    <row r="82" spans="2:5" x14ac:dyDescent="0.25">
      <c r="B82" s="42"/>
      <c r="C82" s="43"/>
      <c r="D82" s="42"/>
      <c r="E82" s="42"/>
    </row>
    <row r="83" spans="2:5" x14ac:dyDescent="0.25">
      <c r="B83" s="42"/>
      <c r="C83" s="43"/>
      <c r="D83" s="42"/>
      <c r="E83" s="42"/>
    </row>
    <row r="84" spans="2:5" x14ac:dyDescent="0.25">
      <c r="B84" s="42"/>
      <c r="C84" s="43"/>
      <c r="D84" s="42"/>
      <c r="E84" s="42"/>
    </row>
    <row r="85" spans="2:5" x14ac:dyDescent="0.25">
      <c r="B85" s="42"/>
      <c r="C85" s="43"/>
      <c r="D85" s="42"/>
      <c r="E85" s="42"/>
    </row>
    <row r="86" spans="2:5" x14ac:dyDescent="0.25">
      <c r="B86" s="42"/>
      <c r="C86" s="43"/>
      <c r="D86" s="42"/>
      <c r="E86" s="42"/>
    </row>
    <row r="87" spans="2:5" x14ac:dyDescent="0.25">
      <c r="B87" s="42"/>
      <c r="C87" s="43"/>
      <c r="D87" s="42"/>
      <c r="E87" s="42"/>
    </row>
    <row r="88" spans="2:5" x14ac:dyDescent="0.25">
      <c r="B88" s="42"/>
      <c r="C88" s="43"/>
      <c r="D88" s="42"/>
      <c r="E88" s="42"/>
    </row>
    <row r="89" spans="2:5" x14ac:dyDescent="0.25">
      <c r="B89" s="42"/>
      <c r="C89" s="43"/>
      <c r="D89" s="42"/>
      <c r="E89" s="42"/>
    </row>
    <row r="90" spans="2:5" x14ac:dyDescent="0.25">
      <c r="B90" s="42"/>
      <c r="C90" s="43"/>
      <c r="D90" s="42"/>
      <c r="E90" s="42"/>
    </row>
    <row r="91" spans="2:5" x14ac:dyDescent="0.25">
      <c r="B91" s="42"/>
      <c r="C91" s="43"/>
      <c r="D91" s="42"/>
      <c r="E91" s="42"/>
    </row>
    <row r="92" spans="2:5" x14ac:dyDescent="0.25">
      <c r="B92" s="42"/>
      <c r="C92" s="43"/>
      <c r="D92" s="42"/>
      <c r="E92" s="42"/>
    </row>
    <row r="93" spans="2:5" x14ac:dyDescent="0.25">
      <c r="B93" s="42"/>
      <c r="C93" s="43"/>
      <c r="D93" s="42"/>
      <c r="E93" s="42"/>
    </row>
    <row r="94" spans="2:5" x14ac:dyDescent="0.25">
      <c r="B94" s="42"/>
      <c r="C94" s="43"/>
      <c r="D94" s="42"/>
      <c r="E94" s="42"/>
    </row>
    <row r="95" spans="2:5" x14ac:dyDescent="0.25">
      <c r="B95" s="42"/>
      <c r="C95" s="43"/>
      <c r="D95" s="42"/>
      <c r="E95" s="42"/>
    </row>
    <row r="96" spans="2:5" x14ac:dyDescent="0.25">
      <c r="B96" s="42"/>
      <c r="C96" s="43"/>
      <c r="D96" s="42"/>
      <c r="E96" s="42"/>
    </row>
    <row r="97" spans="2:5" x14ac:dyDescent="0.25">
      <c r="B97" s="42"/>
      <c r="C97" s="43"/>
      <c r="D97" s="42"/>
      <c r="E97" s="42"/>
    </row>
    <row r="98" spans="2:5" x14ac:dyDescent="0.25">
      <c r="B98" s="42"/>
      <c r="C98" s="43"/>
      <c r="D98" s="42"/>
      <c r="E98" s="42"/>
    </row>
    <row r="99" spans="2:5" x14ac:dyDescent="0.25">
      <c r="B99" s="42"/>
      <c r="C99" s="43"/>
      <c r="D99" s="42"/>
      <c r="E99" s="42"/>
    </row>
    <row r="100" spans="2:5" x14ac:dyDescent="0.25">
      <c r="B100" s="42"/>
      <c r="C100" s="43"/>
      <c r="D100" s="42"/>
      <c r="E100" s="42"/>
    </row>
    <row r="101" spans="2:5" x14ac:dyDescent="0.25">
      <c r="B101" s="42"/>
      <c r="C101" s="43"/>
      <c r="D101" s="42"/>
      <c r="E101" s="42"/>
    </row>
    <row r="102" spans="2:5" x14ac:dyDescent="0.25">
      <c r="B102" s="42"/>
      <c r="C102" s="43"/>
      <c r="D102" s="42"/>
      <c r="E102" s="42"/>
    </row>
    <row r="103" spans="2:5" x14ac:dyDescent="0.25">
      <c r="B103" s="42"/>
      <c r="C103" s="43"/>
      <c r="D103" s="42"/>
      <c r="E103" s="42"/>
    </row>
    <row r="104" spans="2:5" x14ac:dyDescent="0.25">
      <c r="B104" s="42"/>
      <c r="C104" s="43"/>
      <c r="D104" s="42"/>
      <c r="E104" s="42"/>
    </row>
    <row r="105" spans="2:5" x14ac:dyDescent="0.25">
      <c r="B105" s="42"/>
      <c r="C105" s="43"/>
      <c r="D105" s="42"/>
      <c r="E105" s="42"/>
    </row>
    <row r="106" spans="2:5" x14ac:dyDescent="0.25">
      <c r="B106" s="42"/>
      <c r="C106" s="43"/>
      <c r="D106" s="42"/>
      <c r="E106" s="42"/>
    </row>
    <row r="107" spans="2:5" x14ac:dyDescent="0.25">
      <c r="B107" s="42"/>
      <c r="C107" s="43"/>
      <c r="D107" s="42"/>
      <c r="E107" s="42"/>
    </row>
    <row r="108" spans="2:5" x14ac:dyDescent="0.25">
      <c r="B108" s="42"/>
      <c r="C108" s="43"/>
      <c r="D108" s="42"/>
      <c r="E108" s="42"/>
    </row>
    <row r="109" spans="2:5" x14ac:dyDescent="0.25">
      <c r="B109" s="42"/>
      <c r="C109" s="43"/>
      <c r="D109" s="42"/>
      <c r="E109" s="42"/>
    </row>
    <row r="110" spans="2:5" x14ac:dyDescent="0.25">
      <c r="B110" s="42"/>
      <c r="C110" s="43"/>
      <c r="D110" s="42"/>
      <c r="E110" s="42"/>
    </row>
    <row r="111" spans="2:5" x14ac:dyDescent="0.25">
      <c r="B111" s="42"/>
      <c r="C111" s="43"/>
      <c r="D111" s="42"/>
      <c r="E111" s="42"/>
    </row>
    <row r="112" spans="2:5" x14ac:dyDescent="0.25">
      <c r="B112" s="42"/>
      <c r="C112" s="43"/>
      <c r="D112" s="42"/>
      <c r="E112" s="42"/>
    </row>
    <row r="113" spans="2:5" x14ac:dyDescent="0.25">
      <c r="B113" s="42"/>
      <c r="C113" s="43"/>
      <c r="D113" s="42"/>
      <c r="E113" s="42"/>
    </row>
    <row r="114" spans="2:5" x14ac:dyDescent="0.25">
      <c r="B114" s="42"/>
      <c r="C114" s="43"/>
      <c r="D114" s="42"/>
      <c r="E114" s="42"/>
    </row>
    <row r="115" spans="2:5" x14ac:dyDescent="0.25">
      <c r="B115" s="42"/>
      <c r="C115" s="43"/>
      <c r="D115" s="42"/>
      <c r="E115" s="42"/>
    </row>
    <row r="116" spans="2:5" x14ac:dyDescent="0.25">
      <c r="B116" s="42"/>
      <c r="C116" s="43"/>
      <c r="D116" s="42"/>
      <c r="E116" s="42"/>
    </row>
    <row r="117" spans="2:5" x14ac:dyDescent="0.25">
      <c r="B117" s="42"/>
      <c r="C117" s="43"/>
      <c r="D117" s="42"/>
      <c r="E117" s="42"/>
    </row>
    <row r="118" spans="2:5" x14ac:dyDescent="0.25">
      <c r="B118" s="42"/>
      <c r="C118" s="43"/>
      <c r="D118" s="42"/>
      <c r="E118" s="42"/>
    </row>
    <row r="119" spans="2:5" x14ac:dyDescent="0.25">
      <c r="B119" s="42"/>
      <c r="C119" s="43"/>
      <c r="D119" s="42"/>
      <c r="E119" s="42"/>
    </row>
    <row r="120" spans="2:5" x14ac:dyDescent="0.25">
      <c r="B120" s="42"/>
      <c r="C120" s="43"/>
      <c r="D120" s="42"/>
      <c r="E120" s="42"/>
    </row>
    <row r="121" spans="2:5" x14ac:dyDescent="0.25">
      <c r="B121" s="42"/>
      <c r="C121" s="43"/>
      <c r="D121" s="42"/>
      <c r="E121" s="42"/>
    </row>
    <row r="122" spans="2:5" x14ac:dyDescent="0.25">
      <c r="B122" s="42"/>
      <c r="C122" s="43"/>
      <c r="D122" s="42"/>
      <c r="E122" s="42"/>
    </row>
    <row r="123" spans="2:5" x14ac:dyDescent="0.25">
      <c r="B123" s="42"/>
      <c r="C123" s="43"/>
      <c r="D123" s="42"/>
      <c r="E123" s="42"/>
    </row>
    <row r="124" spans="2:5" x14ac:dyDescent="0.25">
      <c r="B124" s="42"/>
      <c r="C124" s="43"/>
      <c r="D124" s="42"/>
      <c r="E124" s="42"/>
    </row>
    <row r="125" spans="2:5" x14ac:dyDescent="0.25">
      <c r="B125" s="42"/>
      <c r="C125" s="43"/>
      <c r="D125" s="42"/>
      <c r="E125" s="42"/>
    </row>
    <row r="126" spans="2:5" x14ac:dyDescent="0.25">
      <c r="B126" s="42"/>
      <c r="C126" s="43"/>
      <c r="D126" s="42"/>
      <c r="E126" s="42"/>
    </row>
    <row r="127" spans="2:5" x14ac:dyDescent="0.25">
      <c r="B127" s="42"/>
      <c r="C127" s="43"/>
      <c r="D127" s="42"/>
      <c r="E127" s="42"/>
    </row>
    <row r="128" spans="2:5" x14ac:dyDescent="0.25">
      <c r="B128" s="42"/>
      <c r="C128" s="43"/>
      <c r="D128" s="42"/>
      <c r="E128" s="42"/>
    </row>
    <row r="129" spans="2:5" x14ac:dyDescent="0.25">
      <c r="B129" s="42"/>
      <c r="C129" s="43"/>
      <c r="D129" s="42"/>
      <c r="E129" s="42"/>
    </row>
    <row r="130" spans="2:5" x14ac:dyDescent="0.25">
      <c r="B130" s="42"/>
      <c r="C130" s="43"/>
      <c r="D130" s="42"/>
      <c r="E130" s="42"/>
    </row>
    <row r="131" spans="2:5" x14ac:dyDescent="0.25">
      <c r="B131" s="42"/>
      <c r="C131" s="43"/>
      <c r="D131" s="42"/>
      <c r="E131" s="42"/>
    </row>
    <row r="132" spans="2:5" x14ac:dyDescent="0.25">
      <c r="B132" s="42"/>
      <c r="C132" s="43"/>
      <c r="D132" s="42"/>
      <c r="E132" s="42"/>
    </row>
    <row r="133" spans="2:5" x14ac:dyDescent="0.25">
      <c r="B133" s="42"/>
      <c r="C133" s="43"/>
      <c r="D133" s="42"/>
      <c r="E133" s="42"/>
    </row>
    <row r="134" spans="2:5" x14ac:dyDescent="0.25">
      <c r="B134" s="42"/>
      <c r="C134" s="43"/>
      <c r="D134" s="42"/>
      <c r="E134" s="42"/>
    </row>
    <row r="135" spans="2:5" x14ac:dyDescent="0.25">
      <c r="B135" s="42"/>
      <c r="C135" s="43"/>
      <c r="D135" s="42"/>
      <c r="E135" s="42"/>
    </row>
    <row r="136" spans="2:5" x14ac:dyDescent="0.25">
      <c r="B136" s="42"/>
      <c r="C136" s="43"/>
      <c r="D136" s="42"/>
      <c r="E136" s="42"/>
    </row>
    <row r="137" spans="2:5" x14ac:dyDescent="0.25">
      <c r="B137" s="42"/>
      <c r="C137" s="43"/>
      <c r="D137" s="42"/>
      <c r="E137" s="42"/>
    </row>
    <row r="138" spans="2:5" x14ac:dyDescent="0.25">
      <c r="B138" s="42"/>
      <c r="C138" s="43"/>
      <c r="D138" s="42"/>
      <c r="E138" s="42"/>
    </row>
    <row r="139" spans="2:5" x14ac:dyDescent="0.25">
      <c r="B139" s="42"/>
      <c r="C139" s="43"/>
      <c r="D139" s="42"/>
      <c r="E139" s="42"/>
    </row>
    <row r="140" spans="2:5" x14ac:dyDescent="0.25">
      <c r="B140" s="42"/>
      <c r="C140" s="43"/>
      <c r="D140" s="42"/>
      <c r="E140" s="42"/>
    </row>
    <row r="141" spans="2:5" x14ac:dyDescent="0.25">
      <c r="B141" s="42"/>
      <c r="C141" s="43"/>
      <c r="D141" s="42"/>
      <c r="E141" s="42"/>
    </row>
    <row r="142" spans="2:5" x14ac:dyDescent="0.25">
      <c r="B142" s="42"/>
      <c r="C142" s="43"/>
      <c r="D142" s="42"/>
      <c r="E142" s="42"/>
    </row>
    <row r="143" spans="2:5" x14ac:dyDescent="0.25">
      <c r="B143" s="42"/>
      <c r="C143" s="43"/>
      <c r="D143" s="42"/>
      <c r="E143" s="42"/>
    </row>
    <row r="144" spans="2:5" x14ac:dyDescent="0.25">
      <c r="B144" s="42"/>
      <c r="C144" s="43"/>
      <c r="D144" s="42"/>
      <c r="E144" s="42"/>
    </row>
    <row r="145" spans="2:5" x14ac:dyDescent="0.25">
      <c r="B145" s="42"/>
      <c r="C145" s="43"/>
      <c r="D145" s="42"/>
      <c r="E145" s="42"/>
    </row>
    <row r="146" spans="2:5" x14ac:dyDescent="0.25">
      <c r="B146" s="42"/>
      <c r="C146" s="43"/>
      <c r="D146" s="42"/>
      <c r="E146" s="42"/>
    </row>
    <row r="147" spans="2:5" x14ac:dyDescent="0.25">
      <c r="B147" s="42"/>
      <c r="C147" s="43"/>
      <c r="D147" s="42"/>
      <c r="E147" s="42"/>
    </row>
    <row r="148" spans="2:5" x14ac:dyDescent="0.25">
      <c r="B148" s="42"/>
      <c r="C148" s="43"/>
      <c r="D148" s="42"/>
      <c r="E148" s="42"/>
    </row>
    <row r="149" spans="2:5" x14ac:dyDescent="0.25">
      <c r="B149" s="42"/>
      <c r="C149" s="43"/>
      <c r="D149" s="42"/>
      <c r="E149" s="42"/>
    </row>
    <row r="150" spans="2:5" x14ac:dyDescent="0.25">
      <c r="B150" s="42"/>
      <c r="C150" s="43"/>
      <c r="D150" s="42"/>
      <c r="E150" s="42"/>
    </row>
    <row r="151" spans="2:5" x14ac:dyDescent="0.25">
      <c r="B151" s="42"/>
      <c r="C151" s="43"/>
      <c r="D151" s="42"/>
      <c r="E151" s="42"/>
    </row>
    <row r="152" spans="2:5" x14ac:dyDescent="0.25">
      <c r="B152" s="42"/>
      <c r="C152" s="43"/>
      <c r="D152" s="42"/>
      <c r="E152" s="42"/>
    </row>
    <row r="153" spans="2:5" x14ac:dyDescent="0.25">
      <c r="B153" s="42"/>
      <c r="C153" s="43"/>
      <c r="D153" s="42"/>
      <c r="E153" s="42"/>
    </row>
    <row r="154" spans="2:5" x14ac:dyDescent="0.25">
      <c r="B154" s="42"/>
      <c r="C154" s="43"/>
      <c r="D154" s="42"/>
      <c r="E154" s="42"/>
    </row>
    <row r="155" spans="2:5" x14ac:dyDescent="0.25">
      <c r="B155" s="42"/>
      <c r="C155" s="43"/>
      <c r="D155" s="42"/>
      <c r="E155" s="42"/>
    </row>
    <row r="156" spans="2:5" x14ac:dyDescent="0.25">
      <c r="B156" s="42"/>
      <c r="C156" s="43"/>
      <c r="D156" s="42"/>
      <c r="E156" s="42"/>
    </row>
    <row r="157" spans="2:5" x14ac:dyDescent="0.25">
      <c r="B157" s="42"/>
      <c r="C157" s="43"/>
      <c r="D157" s="42"/>
      <c r="E157" s="42"/>
    </row>
    <row r="158" spans="2:5" x14ac:dyDescent="0.25">
      <c r="B158" s="42"/>
      <c r="C158" s="43"/>
      <c r="D158" s="42"/>
      <c r="E158" s="42"/>
    </row>
    <row r="159" spans="2:5" x14ac:dyDescent="0.25">
      <c r="B159" s="42"/>
      <c r="C159" s="43"/>
      <c r="D159" s="42"/>
      <c r="E159" s="42"/>
    </row>
    <row r="160" spans="2:5" x14ac:dyDescent="0.25">
      <c r="B160" s="42"/>
      <c r="C160" s="43"/>
      <c r="D160" s="42"/>
      <c r="E160" s="42"/>
    </row>
    <row r="161" spans="2:5" x14ac:dyDescent="0.25">
      <c r="B161" s="42"/>
      <c r="C161" s="43"/>
      <c r="D161" s="42"/>
      <c r="E161" s="42"/>
    </row>
    <row r="162" spans="2:5" x14ac:dyDescent="0.25">
      <c r="B162" s="42"/>
      <c r="C162" s="43"/>
      <c r="D162" s="42"/>
      <c r="E162" s="42"/>
    </row>
    <row r="163" spans="2:5" x14ac:dyDescent="0.25">
      <c r="B163" s="42"/>
      <c r="C163" s="43"/>
      <c r="D163" s="42"/>
      <c r="E163" s="42"/>
    </row>
    <row r="164" spans="2:5" x14ac:dyDescent="0.25">
      <c r="B164" s="42"/>
      <c r="C164" s="43"/>
      <c r="D164" s="42"/>
      <c r="E164" s="42"/>
    </row>
    <row r="165" spans="2:5" x14ac:dyDescent="0.25">
      <c r="B165" s="42"/>
      <c r="C165" s="43"/>
      <c r="D165" s="42"/>
      <c r="E165" s="42"/>
    </row>
    <row r="166" spans="2:5" x14ac:dyDescent="0.25">
      <c r="B166" s="42"/>
      <c r="C166" s="43"/>
      <c r="D166" s="42"/>
      <c r="E166" s="42"/>
    </row>
    <row r="167" spans="2:5" x14ac:dyDescent="0.25">
      <c r="B167" s="42"/>
      <c r="C167" s="43"/>
      <c r="D167" s="42"/>
      <c r="E167" s="42"/>
    </row>
    <row r="168" spans="2:5" x14ac:dyDescent="0.25">
      <c r="B168" s="42"/>
      <c r="C168" s="43"/>
      <c r="D168" s="42"/>
      <c r="E168" s="42"/>
    </row>
    <row r="169" spans="2:5" x14ac:dyDescent="0.25">
      <c r="B169" s="42"/>
      <c r="C169" s="43"/>
      <c r="D169" s="42"/>
      <c r="E169" s="42"/>
    </row>
    <row r="170" spans="2:5" x14ac:dyDescent="0.25">
      <c r="B170" s="42"/>
      <c r="C170" s="43"/>
      <c r="D170" s="42"/>
      <c r="E170" s="42"/>
    </row>
    <row r="171" spans="2:5" x14ac:dyDescent="0.25">
      <c r="B171" s="42"/>
      <c r="C171" s="43"/>
      <c r="D171" s="42"/>
      <c r="E171" s="42"/>
    </row>
    <row r="172" spans="2:5" x14ac:dyDescent="0.25">
      <c r="B172" s="42"/>
      <c r="C172" s="43"/>
      <c r="D172" s="42"/>
      <c r="E172" s="42"/>
    </row>
    <row r="173" spans="2:5" x14ac:dyDescent="0.25">
      <c r="B173" s="42"/>
      <c r="C173" s="43"/>
      <c r="D173" s="42"/>
      <c r="E173" s="42"/>
    </row>
    <row r="174" spans="2:5" x14ac:dyDescent="0.25">
      <c r="B174" s="42"/>
      <c r="C174" s="43"/>
      <c r="D174" s="42"/>
      <c r="E174" s="42"/>
    </row>
    <row r="175" spans="2:5" x14ac:dyDescent="0.25">
      <c r="B175" s="42"/>
      <c r="C175" s="43"/>
      <c r="D175" s="42"/>
      <c r="E175" s="42"/>
    </row>
    <row r="176" spans="2:5" x14ac:dyDescent="0.25">
      <c r="B176" s="42"/>
      <c r="C176" s="43"/>
      <c r="D176" s="42"/>
      <c r="E176" s="42"/>
    </row>
    <row r="177" spans="2:5" x14ac:dyDescent="0.25">
      <c r="B177" s="42"/>
      <c r="C177" s="43"/>
      <c r="D177" s="42"/>
      <c r="E177" s="42"/>
    </row>
    <row r="178" spans="2:5" x14ac:dyDescent="0.25">
      <c r="B178" s="42"/>
      <c r="C178" s="43"/>
      <c r="D178" s="42"/>
      <c r="E178" s="42"/>
    </row>
    <row r="179" spans="2:5" x14ac:dyDescent="0.25">
      <c r="B179" s="42"/>
      <c r="C179" s="43"/>
      <c r="D179" s="42"/>
      <c r="E179" s="42"/>
    </row>
    <row r="180" spans="2:5" x14ac:dyDescent="0.25">
      <c r="B180" s="42"/>
      <c r="C180" s="43"/>
      <c r="D180" s="42"/>
      <c r="E180" s="42"/>
    </row>
    <row r="181" spans="2:5" x14ac:dyDescent="0.25">
      <c r="B181" s="42"/>
      <c r="C181" s="43"/>
      <c r="D181" s="42"/>
      <c r="E181" s="42"/>
    </row>
    <row r="182" spans="2:5" x14ac:dyDescent="0.25">
      <c r="B182" s="42"/>
      <c r="C182" s="43"/>
      <c r="D182" s="42"/>
      <c r="E182" s="42"/>
    </row>
    <row r="183" spans="2:5" x14ac:dyDescent="0.25">
      <c r="B183" s="42"/>
      <c r="C183" s="43"/>
      <c r="D183" s="42"/>
      <c r="E183" s="42"/>
    </row>
    <row r="184" spans="2:5" x14ac:dyDescent="0.25">
      <c r="B184" s="42"/>
      <c r="C184" s="43"/>
      <c r="D184" s="42"/>
      <c r="E184" s="42"/>
    </row>
    <row r="185" spans="2:5" x14ac:dyDescent="0.25">
      <c r="B185" s="42"/>
      <c r="C185" s="43"/>
      <c r="D185" s="42"/>
      <c r="E185" s="42"/>
    </row>
    <row r="186" spans="2:5" x14ac:dyDescent="0.25">
      <c r="B186" s="42"/>
      <c r="C186" s="43"/>
      <c r="D186" s="42"/>
      <c r="E186" s="42"/>
    </row>
    <row r="187" spans="2:5" x14ac:dyDescent="0.25">
      <c r="B187" s="42"/>
      <c r="C187" s="43"/>
      <c r="D187" s="42"/>
      <c r="E187" s="42"/>
    </row>
    <row r="188" spans="2:5" x14ac:dyDescent="0.25">
      <c r="B188" s="42"/>
      <c r="C188" s="43"/>
      <c r="D188" s="42"/>
      <c r="E188" s="42"/>
    </row>
    <row r="189" spans="2:5" x14ac:dyDescent="0.25">
      <c r="B189" s="42"/>
      <c r="C189" s="43"/>
      <c r="D189" s="42"/>
      <c r="E189" s="42"/>
    </row>
    <row r="190" spans="2:5" x14ac:dyDescent="0.25">
      <c r="B190" s="42"/>
      <c r="C190" s="43"/>
      <c r="D190" s="42"/>
      <c r="E190" s="42"/>
    </row>
    <row r="191" spans="2:5" x14ac:dyDescent="0.25">
      <c r="B191" s="42"/>
      <c r="C191" s="43"/>
      <c r="D191" s="42"/>
      <c r="E191" s="42"/>
    </row>
    <row r="192" spans="2:5" x14ac:dyDescent="0.25">
      <c r="B192" s="42"/>
      <c r="C192" s="43"/>
      <c r="D192" s="42"/>
      <c r="E192" s="42"/>
    </row>
    <row r="193" spans="2:5" x14ac:dyDescent="0.25">
      <c r="B193" s="42"/>
      <c r="C193" s="43"/>
      <c r="D193" s="42"/>
      <c r="E193" s="42"/>
    </row>
    <row r="194" spans="2:5" x14ac:dyDescent="0.25">
      <c r="B194" s="42"/>
      <c r="C194" s="43"/>
      <c r="D194" s="42"/>
      <c r="E194" s="42"/>
    </row>
    <row r="195" spans="2:5" x14ac:dyDescent="0.25">
      <c r="B195" s="42"/>
      <c r="C195" s="43"/>
      <c r="D195" s="42"/>
      <c r="E195" s="42"/>
    </row>
    <row r="196" spans="2:5" x14ac:dyDescent="0.25">
      <c r="B196" s="42"/>
      <c r="C196" s="43"/>
      <c r="D196" s="42"/>
      <c r="E196" s="42"/>
    </row>
    <row r="197" spans="2:5" x14ac:dyDescent="0.25">
      <c r="B197" s="42"/>
      <c r="C197" s="43"/>
      <c r="D197" s="42"/>
      <c r="E197" s="42"/>
    </row>
    <row r="198" spans="2:5" x14ac:dyDescent="0.25">
      <c r="B198" s="42"/>
      <c r="C198" s="43"/>
      <c r="D198" s="42"/>
      <c r="E198" s="42"/>
    </row>
    <row r="199" spans="2:5" x14ac:dyDescent="0.25">
      <c r="B199" s="42"/>
      <c r="C199" s="43"/>
      <c r="D199" s="42"/>
      <c r="E199" s="42"/>
    </row>
    <row r="200" spans="2:5" x14ac:dyDescent="0.25">
      <c r="B200" s="42"/>
      <c r="C200" s="43"/>
      <c r="D200" s="42"/>
      <c r="E200" s="42"/>
    </row>
    <row r="201" spans="2:5" x14ac:dyDescent="0.25">
      <c r="B201" s="42"/>
      <c r="C201" s="43"/>
      <c r="D201" s="42"/>
      <c r="E201" s="42"/>
    </row>
    <row r="202" spans="2:5" x14ac:dyDescent="0.25">
      <c r="B202" s="42"/>
      <c r="C202" s="43"/>
      <c r="D202" s="42"/>
      <c r="E202" s="42"/>
    </row>
    <row r="203" spans="2:5" x14ac:dyDescent="0.25">
      <c r="B203" s="42"/>
      <c r="C203" s="43"/>
      <c r="D203" s="42"/>
      <c r="E203" s="42"/>
    </row>
    <row r="204" spans="2:5" x14ac:dyDescent="0.25">
      <c r="B204" s="42"/>
      <c r="C204" s="43"/>
      <c r="D204" s="42"/>
      <c r="E204" s="42"/>
    </row>
    <row r="205" spans="2:5" x14ac:dyDescent="0.25">
      <c r="B205" s="42"/>
      <c r="C205" s="43"/>
      <c r="D205" s="42"/>
      <c r="E205" s="42"/>
    </row>
    <row r="206" spans="2:5" x14ac:dyDescent="0.25">
      <c r="B206" s="42"/>
      <c r="C206" s="43"/>
      <c r="D206" s="42"/>
      <c r="E206" s="42"/>
    </row>
    <row r="207" spans="2:5" x14ac:dyDescent="0.25">
      <c r="B207" s="42"/>
      <c r="C207" s="43"/>
      <c r="D207" s="42"/>
      <c r="E207" s="42"/>
    </row>
    <row r="208" spans="2:5" x14ac:dyDescent="0.25">
      <c r="B208" s="42"/>
      <c r="C208" s="43"/>
      <c r="D208" s="42"/>
      <c r="E208" s="42"/>
    </row>
    <row r="209" spans="2:5" x14ac:dyDescent="0.25">
      <c r="B209" s="42"/>
      <c r="C209" s="43"/>
      <c r="D209" s="42"/>
      <c r="E209" s="42"/>
    </row>
    <row r="210" spans="2:5" x14ac:dyDescent="0.25">
      <c r="B210" s="42"/>
      <c r="C210" s="43"/>
      <c r="D210" s="42"/>
      <c r="E210" s="42"/>
    </row>
    <row r="211" spans="2:5" x14ac:dyDescent="0.25">
      <c r="B211" s="42"/>
      <c r="C211" s="43"/>
      <c r="D211" s="42"/>
      <c r="E211" s="42"/>
    </row>
    <row r="212" spans="2:5" x14ac:dyDescent="0.25">
      <c r="B212" s="42"/>
      <c r="C212" s="43"/>
      <c r="D212" s="42"/>
      <c r="E212" s="42"/>
    </row>
    <row r="213" spans="2:5" x14ac:dyDescent="0.25">
      <c r="B213" s="42"/>
      <c r="C213" s="43"/>
      <c r="D213" s="42"/>
      <c r="E213" s="42"/>
    </row>
    <row r="214" spans="2:5" x14ac:dyDescent="0.25">
      <c r="B214" s="42"/>
      <c r="C214" s="43"/>
      <c r="D214" s="42"/>
      <c r="E214" s="42"/>
    </row>
    <row r="215" spans="2:5" x14ac:dyDescent="0.25">
      <c r="B215" s="42"/>
      <c r="C215" s="43"/>
      <c r="D215" s="42"/>
      <c r="E215" s="42"/>
    </row>
    <row r="216" spans="2:5" x14ac:dyDescent="0.25">
      <c r="B216" s="42"/>
      <c r="C216" s="43"/>
      <c r="D216" s="42"/>
      <c r="E216" s="42"/>
    </row>
    <row r="217" spans="2:5" x14ac:dyDescent="0.25">
      <c r="B217" s="42"/>
      <c r="C217" s="43"/>
      <c r="D217" s="42"/>
      <c r="E217" s="42"/>
    </row>
    <row r="218" spans="2:5" x14ac:dyDescent="0.25">
      <c r="B218" s="42"/>
      <c r="C218" s="43"/>
      <c r="D218" s="42"/>
      <c r="E218" s="42"/>
    </row>
    <row r="219" spans="2:5" x14ac:dyDescent="0.25">
      <c r="B219" s="42"/>
      <c r="C219" s="43"/>
      <c r="D219" s="42"/>
      <c r="E219" s="42"/>
    </row>
    <row r="220" spans="2:5" x14ac:dyDescent="0.25">
      <c r="B220" s="42"/>
      <c r="C220" s="43"/>
      <c r="D220" s="42"/>
      <c r="E220" s="42"/>
    </row>
    <row r="221" spans="2:5" x14ac:dyDescent="0.25">
      <c r="B221" s="42"/>
      <c r="C221" s="43"/>
      <c r="D221" s="42"/>
      <c r="E221" s="42"/>
    </row>
    <row r="222" spans="2:5" x14ac:dyDescent="0.25">
      <c r="B222" s="42"/>
      <c r="C222" s="43"/>
      <c r="D222" s="42"/>
      <c r="E222" s="42"/>
    </row>
    <row r="223" spans="2:5" x14ac:dyDescent="0.25">
      <c r="B223" s="42"/>
      <c r="C223" s="43"/>
      <c r="D223" s="42"/>
      <c r="E223" s="42"/>
    </row>
    <row r="224" spans="2:5" x14ac:dyDescent="0.25">
      <c r="B224" s="42"/>
      <c r="C224" s="43"/>
      <c r="D224" s="42"/>
      <c r="E224" s="42"/>
    </row>
    <row r="225" spans="2:5" x14ac:dyDescent="0.25">
      <c r="B225" s="42"/>
      <c r="C225" s="43"/>
      <c r="D225" s="42"/>
      <c r="E225" s="42"/>
    </row>
    <row r="226" spans="2:5" x14ac:dyDescent="0.25">
      <c r="B226" s="42"/>
      <c r="C226" s="43"/>
      <c r="D226" s="42"/>
      <c r="E226" s="42"/>
    </row>
    <row r="227" spans="2:5" x14ac:dyDescent="0.25">
      <c r="B227" s="42"/>
      <c r="C227" s="43"/>
      <c r="D227" s="42"/>
      <c r="E227" s="42"/>
    </row>
    <row r="228" spans="2:5" x14ac:dyDescent="0.25">
      <c r="B228" s="42"/>
      <c r="C228" s="43"/>
      <c r="D228" s="42"/>
      <c r="E228" s="42"/>
    </row>
    <row r="229" spans="2:5" x14ac:dyDescent="0.25">
      <c r="B229" s="42"/>
      <c r="C229" s="43"/>
      <c r="D229" s="42"/>
      <c r="E229" s="42"/>
    </row>
    <row r="230" spans="2:5" x14ac:dyDescent="0.25">
      <c r="B230" s="42"/>
      <c r="C230" s="43"/>
      <c r="D230" s="42"/>
      <c r="E230" s="42"/>
    </row>
    <row r="231" spans="2:5" x14ac:dyDescent="0.25">
      <c r="B231" s="42"/>
      <c r="C231" s="43"/>
      <c r="D231" s="42"/>
      <c r="E231" s="42"/>
    </row>
    <row r="232" spans="2:5" x14ac:dyDescent="0.25">
      <c r="B232" s="42"/>
      <c r="C232" s="43"/>
      <c r="D232" s="42"/>
      <c r="E232" s="42"/>
    </row>
    <row r="233" spans="2:5" x14ac:dyDescent="0.25">
      <c r="B233" s="42"/>
      <c r="C233" s="43"/>
      <c r="D233" s="42"/>
      <c r="E233" s="42"/>
    </row>
    <row r="234" spans="2:5" x14ac:dyDescent="0.25">
      <c r="B234" s="42"/>
      <c r="C234" s="43"/>
      <c r="D234" s="42"/>
      <c r="E234" s="42"/>
    </row>
    <row r="235" spans="2:5" x14ac:dyDescent="0.25">
      <c r="B235" s="42"/>
      <c r="C235" s="43"/>
      <c r="D235" s="42"/>
      <c r="E235" s="42"/>
    </row>
    <row r="236" spans="2:5" x14ac:dyDescent="0.25">
      <c r="B236" s="42"/>
      <c r="C236" s="43"/>
      <c r="D236" s="42"/>
      <c r="E236" s="42"/>
    </row>
    <row r="237" spans="2:5" x14ac:dyDescent="0.25">
      <c r="B237" s="42"/>
      <c r="C237" s="43"/>
      <c r="D237" s="42"/>
      <c r="E237" s="42"/>
    </row>
    <row r="238" spans="2:5" x14ac:dyDescent="0.25">
      <c r="B238" s="42"/>
      <c r="C238" s="43"/>
      <c r="D238" s="42"/>
      <c r="E238" s="42"/>
    </row>
    <row r="239" spans="2:5" x14ac:dyDescent="0.25">
      <c r="B239" s="42"/>
      <c r="C239" s="43"/>
      <c r="D239" s="42"/>
      <c r="E239" s="42"/>
    </row>
    <row r="240" spans="2:5" x14ac:dyDescent="0.25">
      <c r="B240" s="42"/>
      <c r="C240" s="43"/>
      <c r="D240" s="42"/>
      <c r="E240" s="42"/>
    </row>
    <row r="241" spans="2:5" x14ac:dyDescent="0.25">
      <c r="B241" s="42"/>
      <c r="C241" s="43"/>
      <c r="D241" s="42"/>
      <c r="E241" s="42"/>
    </row>
    <row r="242" spans="2:5" x14ac:dyDescent="0.25">
      <c r="B242" s="42"/>
      <c r="C242" s="43"/>
      <c r="D242" s="42"/>
      <c r="E242" s="42"/>
    </row>
    <row r="243" spans="2:5" x14ac:dyDescent="0.25">
      <c r="B243" s="42"/>
      <c r="C243" s="43"/>
      <c r="D243" s="42"/>
      <c r="E243" s="42"/>
    </row>
    <row r="244" spans="2:5" x14ac:dyDescent="0.25">
      <c r="B244" s="42"/>
      <c r="C244" s="43"/>
      <c r="D244" s="42"/>
      <c r="E244" s="42"/>
    </row>
    <row r="245" spans="2:5" x14ac:dyDescent="0.25">
      <c r="B245" s="42"/>
      <c r="C245" s="43"/>
      <c r="D245" s="42"/>
      <c r="E245" s="42"/>
    </row>
    <row r="246" spans="2:5" x14ac:dyDescent="0.25">
      <c r="B246" s="42"/>
      <c r="C246" s="43"/>
      <c r="D246" s="42"/>
      <c r="E246" s="42"/>
    </row>
    <row r="247" spans="2:5" x14ac:dyDescent="0.25">
      <c r="B247" s="42"/>
      <c r="C247" s="43"/>
      <c r="D247" s="42"/>
      <c r="E247" s="42"/>
    </row>
    <row r="248" spans="2:5" x14ac:dyDescent="0.25">
      <c r="B248" s="42"/>
      <c r="C248" s="43"/>
      <c r="D248" s="42"/>
      <c r="E248" s="42"/>
    </row>
    <row r="249" spans="2:5" x14ac:dyDescent="0.25">
      <c r="B249" s="42"/>
      <c r="C249" s="43"/>
      <c r="D249" s="42"/>
      <c r="E249" s="42"/>
    </row>
    <row r="250" spans="2:5" x14ac:dyDescent="0.25">
      <c r="B250" s="42"/>
      <c r="C250" s="43"/>
      <c r="D250" s="42"/>
      <c r="E250" s="42"/>
    </row>
    <row r="251" spans="2:5" x14ac:dyDescent="0.25">
      <c r="B251" s="42"/>
      <c r="C251" s="43"/>
      <c r="D251" s="42"/>
      <c r="E251" s="42"/>
    </row>
    <row r="252" spans="2:5" x14ac:dyDescent="0.25">
      <c r="B252" s="42"/>
      <c r="C252" s="43"/>
      <c r="D252" s="42"/>
      <c r="E252" s="42"/>
    </row>
    <row r="253" spans="2:5" x14ac:dyDescent="0.25">
      <c r="B253" s="42"/>
      <c r="C253" s="43"/>
      <c r="D253" s="42"/>
      <c r="E253" s="42"/>
    </row>
    <row r="254" spans="2:5" x14ac:dyDescent="0.25">
      <c r="B254" s="42"/>
      <c r="C254" s="43"/>
      <c r="D254" s="42"/>
      <c r="E254" s="42"/>
    </row>
    <row r="255" spans="2:5" x14ac:dyDescent="0.25">
      <c r="B255" s="42"/>
      <c r="C255" s="43"/>
      <c r="D255" s="42"/>
      <c r="E255" s="42"/>
    </row>
    <row r="256" spans="2:5" x14ac:dyDescent="0.25">
      <c r="B256" s="42"/>
      <c r="C256" s="43"/>
      <c r="D256" s="42"/>
      <c r="E256" s="42"/>
    </row>
    <row r="257" spans="2:5" x14ac:dyDescent="0.25">
      <c r="B257" s="42"/>
      <c r="C257" s="43"/>
      <c r="D257" s="42"/>
      <c r="E257" s="42"/>
    </row>
    <row r="258" spans="2:5" x14ac:dyDescent="0.25">
      <c r="B258" s="42"/>
      <c r="C258" s="43"/>
      <c r="D258" s="42"/>
      <c r="E258" s="42"/>
    </row>
    <row r="259" spans="2:5" x14ac:dyDescent="0.25">
      <c r="B259" s="42"/>
      <c r="C259" s="43"/>
      <c r="D259" s="42"/>
      <c r="E259" s="42"/>
    </row>
    <row r="260" spans="2:5" x14ac:dyDescent="0.25">
      <c r="B260" s="42"/>
      <c r="C260" s="43"/>
      <c r="D260" s="42"/>
      <c r="E260" s="42"/>
    </row>
    <row r="261" spans="2:5" x14ac:dyDescent="0.25">
      <c r="B261" s="42"/>
      <c r="C261" s="43"/>
      <c r="D261" s="42"/>
      <c r="E261" s="42"/>
    </row>
    <row r="262" spans="2:5" x14ac:dyDescent="0.25">
      <c r="B262" s="42"/>
      <c r="C262" s="43"/>
      <c r="D262" s="42"/>
      <c r="E262" s="42"/>
    </row>
    <row r="263" spans="2:5" x14ac:dyDescent="0.25">
      <c r="B263" s="42"/>
      <c r="C263" s="43"/>
      <c r="D263" s="42"/>
      <c r="E263" s="42"/>
    </row>
    <row r="264" spans="2:5" x14ac:dyDescent="0.25">
      <c r="B264" s="42"/>
      <c r="C264" s="43"/>
      <c r="D264" s="42"/>
      <c r="E264" s="42"/>
    </row>
    <row r="265" spans="2:5" x14ac:dyDescent="0.25">
      <c r="B265" s="42"/>
      <c r="C265" s="43"/>
      <c r="D265" s="42"/>
      <c r="E265" s="42"/>
    </row>
    <row r="266" spans="2:5" x14ac:dyDescent="0.25">
      <c r="B266" s="42"/>
      <c r="C266" s="43"/>
      <c r="D266" s="42"/>
      <c r="E266" s="42"/>
    </row>
    <row r="267" spans="2:5" x14ac:dyDescent="0.25">
      <c r="B267" s="42"/>
      <c r="C267" s="43"/>
      <c r="D267" s="42"/>
      <c r="E267" s="42"/>
    </row>
    <row r="268" spans="2:5" x14ac:dyDescent="0.25">
      <c r="B268" s="42"/>
      <c r="C268" s="43"/>
      <c r="D268" s="42"/>
      <c r="E268" s="42"/>
    </row>
    <row r="269" spans="2:5" x14ac:dyDescent="0.25">
      <c r="B269" s="42"/>
      <c r="C269" s="43"/>
      <c r="D269" s="42"/>
      <c r="E269" s="42"/>
    </row>
    <row r="270" spans="2:5" x14ac:dyDescent="0.25">
      <c r="B270" s="42"/>
      <c r="C270" s="43"/>
      <c r="D270" s="42"/>
      <c r="E270" s="42"/>
    </row>
    <row r="271" spans="2:5" x14ac:dyDescent="0.25">
      <c r="B271" s="42"/>
      <c r="C271" s="43"/>
      <c r="D271" s="42"/>
      <c r="E271" s="42"/>
    </row>
    <row r="272" spans="2:5" x14ac:dyDescent="0.25">
      <c r="B272" s="42"/>
      <c r="C272" s="43"/>
      <c r="D272" s="42"/>
      <c r="E272" s="42"/>
    </row>
    <row r="273" spans="2:5" x14ac:dyDescent="0.25">
      <c r="B273" s="42"/>
      <c r="C273" s="43"/>
      <c r="D273" s="42"/>
      <c r="E273" s="42"/>
    </row>
    <row r="274" spans="2:5" x14ac:dyDescent="0.25">
      <c r="B274" s="42"/>
      <c r="C274" s="43"/>
      <c r="D274" s="42"/>
      <c r="E274" s="42"/>
    </row>
    <row r="275" spans="2:5" x14ac:dyDescent="0.25">
      <c r="B275" s="42"/>
      <c r="C275" s="43"/>
      <c r="D275" s="42"/>
      <c r="E275" s="42"/>
    </row>
    <row r="276" spans="2:5" x14ac:dyDescent="0.25">
      <c r="B276" s="42"/>
      <c r="C276" s="43"/>
      <c r="D276" s="42"/>
      <c r="E276" s="42"/>
    </row>
    <row r="277" spans="2:5" x14ac:dyDescent="0.25">
      <c r="B277" s="42"/>
      <c r="C277" s="43"/>
      <c r="D277" s="42"/>
      <c r="E277" s="42"/>
    </row>
    <row r="278" spans="2:5" x14ac:dyDescent="0.25">
      <c r="B278" s="42"/>
      <c r="C278" s="43"/>
      <c r="D278" s="42"/>
      <c r="E278" s="42"/>
    </row>
    <row r="279" spans="2:5" x14ac:dyDescent="0.25">
      <c r="B279" s="42"/>
      <c r="C279" s="43"/>
      <c r="D279" s="42"/>
      <c r="E279" s="42"/>
    </row>
    <row r="280" spans="2:5" x14ac:dyDescent="0.25">
      <c r="B280" s="42"/>
      <c r="C280" s="43"/>
      <c r="D280" s="42"/>
      <c r="E280" s="42"/>
    </row>
    <row r="281" spans="2:5" x14ac:dyDescent="0.25">
      <c r="B281" s="42"/>
      <c r="C281" s="43"/>
      <c r="D281" s="42"/>
      <c r="E281" s="42"/>
    </row>
    <row r="282" spans="2:5" x14ac:dyDescent="0.25">
      <c r="B282" s="42"/>
      <c r="C282" s="43"/>
      <c r="D282" s="42"/>
      <c r="E282" s="42"/>
    </row>
    <row r="283" spans="2:5" x14ac:dyDescent="0.25">
      <c r="B283" s="42"/>
      <c r="C283" s="43"/>
      <c r="D283" s="42"/>
      <c r="E283" s="42"/>
    </row>
    <row r="284" spans="2:5" x14ac:dyDescent="0.25">
      <c r="B284" s="42"/>
      <c r="C284" s="43"/>
      <c r="D284" s="42"/>
      <c r="E284" s="42"/>
    </row>
    <row r="285" spans="2:5" x14ac:dyDescent="0.25">
      <c r="B285" s="42"/>
      <c r="C285" s="43"/>
      <c r="D285" s="42"/>
      <c r="E285" s="42"/>
    </row>
    <row r="286" spans="2:5" x14ac:dyDescent="0.25">
      <c r="B286" s="42"/>
      <c r="C286" s="43"/>
      <c r="D286" s="42"/>
      <c r="E286" s="42"/>
    </row>
    <row r="287" spans="2:5" x14ac:dyDescent="0.25">
      <c r="B287" s="42"/>
      <c r="C287" s="43"/>
      <c r="D287" s="42"/>
      <c r="E287" s="42"/>
    </row>
    <row r="288" spans="2:5" x14ac:dyDescent="0.25">
      <c r="B288" s="42"/>
      <c r="C288" s="43"/>
      <c r="D288" s="42"/>
      <c r="E288" s="42"/>
    </row>
    <row r="289" spans="2:5" x14ac:dyDescent="0.25">
      <c r="B289" s="42"/>
      <c r="C289" s="43"/>
      <c r="D289" s="42"/>
      <c r="E289" s="42"/>
    </row>
    <row r="290" spans="2:5" x14ac:dyDescent="0.25">
      <c r="B290" s="42"/>
      <c r="C290" s="43"/>
      <c r="D290" s="42"/>
      <c r="E290" s="42"/>
    </row>
    <row r="291" spans="2:5" x14ac:dyDescent="0.25">
      <c r="B291" s="42"/>
      <c r="C291" s="43"/>
      <c r="D291" s="42"/>
      <c r="E291" s="42"/>
    </row>
    <row r="292" spans="2:5" x14ac:dyDescent="0.25">
      <c r="B292" s="42"/>
      <c r="C292" s="43"/>
      <c r="D292" s="42"/>
      <c r="E292" s="42"/>
    </row>
    <row r="293" spans="2:5" x14ac:dyDescent="0.25">
      <c r="B293" s="42"/>
      <c r="C293" s="43"/>
      <c r="D293" s="42"/>
      <c r="E293" s="42"/>
    </row>
    <row r="294" spans="2:5" x14ac:dyDescent="0.25">
      <c r="B294" s="42"/>
      <c r="C294" s="43"/>
      <c r="D294" s="42"/>
      <c r="E294" s="42"/>
    </row>
    <row r="295" spans="2:5" x14ac:dyDescent="0.25">
      <c r="B295" s="42"/>
      <c r="C295" s="43"/>
      <c r="D295" s="42"/>
      <c r="E295" s="42"/>
    </row>
    <row r="296" spans="2:5" x14ac:dyDescent="0.25">
      <c r="B296" s="42"/>
      <c r="C296" s="43"/>
      <c r="D296" s="42"/>
      <c r="E296" s="42"/>
    </row>
    <row r="297" spans="2:5" x14ac:dyDescent="0.25">
      <c r="B297" s="42"/>
      <c r="C297" s="43"/>
      <c r="D297" s="42"/>
      <c r="E297" s="42"/>
    </row>
    <row r="298" spans="2:5" x14ac:dyDescent="0.25">
      <c r="B298" s="42"/>
      <c r="C298" s="43"/>
      <c r="D298" s="42"/>
      <c r="E298" s="42"/>
    </row>
    <row r="299" spans="2:5" x14ac:dyDescent="0.25">
      <c r="B299" s="42"/>
      <c r="C299" s="43"/>
      <c r="D299" s="42"/>
      <c r="E299" s="42"/>
    </row>
    <row r="300" spans="2:5" x14ac:dyDescent="0.25">
      <c r="B300" s="42"/>
      <c r="C300" s="43"/>
      <c r="D300" s="42"/>
      <c r="E300" s="42"/>
    </row>
    <row r="301" spans="2:5" x14ac:dyDescent="0.25">
      <c r="B301" s="42"/>
      <c r="C301" s="43"/>
      <c r="D301" s="42"/>
      <c r="E301" s="42"/>
    </row>
    <row r="302" spans="2:5" x14ac:dyDescent="0.25">
      <c r="B302" s="42"/>
      <c r="C302" s="43"/>
      <c r="D302" s="42"/>
      <c r="E302" s="42"/>
    </row>
    <row r="303" spans="2:5" x14ac:dyDescent="0.25">
      <c r="B303" s="42"/>
      <c r="C303" s="43"/>
      <c r="D303" s="42"/>
      <c r="E303" s="42"/>
    </row>
    <row r="304" spans="2:5" x14ac:dyDescent="0.25">
      <c r="B304" s="42"/>
      <c r="C304" s="43"/>
      <c r="D304" s="42"/>
      <c r="E304" s="42"/>
    </row>
    <row r="305" spans="2:5" x14ac:dyDescent="0.25">
      <c r="B305" s="42"/>
      <c r="C305" s="43"/>
      <c r="D305" s="42"/>
      <c r="E305" s="42"/>
    </row>
    <row r="306" spans="2:5" x14ac:dyDescent="0.25">
      <c r="B306" s="42"/>
      <c r="C306" s="43"/>
      <c r="D306" s="42"/>
      <c r="E306" s="42"/>
    </row>
    <row r="307" spans="2:5" x14ac:dyDescent="0.25">
      <c r="B307" s="42"/>
      <c r="C307" s="43"/>
      <c r="D307" s="42"/>
      <c r="E307" s="42"/>
    </row>
    <row r="308" spans="2:5" x14ac:dyDescent="0.25">
      <c r="B308" s="42"/>
      <c r="C308" s="43"/>
      <c r="D308" s="42"/>
      <c r="E308" s="42"/>
    </row>
    <row r="309" spans="2:5" x14ac:dyDescent="0.25">
      <c r="B309" s="42"/>
      <c r="C309" s="43"/>
      <c r="D309" s="42"/>
      <c r="E309" s="42"/>
    </row>
    <row r="310" spans="2:5" x14ac:dyDescent="0.25">
      <c r="B310" s="42"/>
      <c r="C310" s="43"/>
      <c r="D310" s="42"/>
      <c r="E310" s="42"/>
    </row>
    <row r="311" spans="2:5" x14ac:dyDescent="0.25">
      <c r="B311" s="42"/>
      <c r="C311" s="43"/>
      <c r="D311" s="42"/>
      <c r="E311" s="42"/>
    </row>
    <row r="312" spans="2:5" x14ac:dyDescent="0.25">
      <c r="B312" s="42"/>
      <c r="C312" s="43"/>
      <c r="D312" s="42"/>
      <c r="E312" s="42"/>
    </row>
    <row r="313" spans="2:5" x14ac:dyDescent="0.25">
      <c r="B313" s="42"/>
      <c r="C313" s="43"/>
      <c r="D313" s="42"/>
      <c r="E313" s="42"/>
    </row>
    <row r="314" spans="2:5" x14ac:dyDescent="0.25">
      <c r="B314" s="42"/>
      <c r="C314" s="43"/>
      <c r="D314" s="42"/>
      <c r="E314" s="42"/>
    </row>
    <row r="315" spans="2:5" x14ac:dyDescent="0.25">
      <c r="B315" s="42"/>
      <c r="C315" s="43"/>
      <c r="D315" s="42"/>
      <c r="E315" s="42"/>
    </row>
    <row r="316" spans="2:5" x14ac:dyDescent="0.25">
      <c r="B316" s="42"/>
      <c r="C316" s="43"/>
      <c r="D316" s="42"/>
      <c r="E316" s="42"/>
    </row>
    <row r="317" spans="2:5" x14ac:dyDescent="0.25">
      <c r="B317" s="42"/>
      <c r="C317" s="43"/>
      <c r="D317" s="42"/>
      <c r="E317" s="42"/>
    </row>
    <row r="318" spans="2:5" x14ac:dyDescent="0.25">
      <c r="B318" s="42"/>
      <c r="C318" s="43"/>
      <c r="D318" s="42"/>
      <c r="E318" s="42"/>
    </row>
    <row r="319" spans="2:5" x14ac:dyDescent="0.25">
      <c r="B319" s="42"/>
      <c r="C319" s="43"/>
      <c r="D319" s="42"/>
      <c r="E319" s="42"/>
    </row>
    <row r="320" spans="2:5" x14ac:dyDescent="0.25">
      <c r="B320" s="42"/>
      <c r="C320" s="43"/>
      <c r="D320" s="42"/>
      <c r="E320" s="42"/>
    </row>
    <row r="321" spans="2:5" x14ac:dyDescent="0.25">
      <c r="B321" s="42"/>
      <c r="C321" s="43"/>
      <c r="D321" s="42"/>
      <c r="E321" s="42"/>
    </row>
    <row r="322" spans="2:5" x14ac:dyDescent="0.25">
      <c r="B322" s="42"/>
      <c r="C322" s="43"/>
      <c r="D322" s="42"/>
      <c r="E322" s="42"/>
    </row>
    <row r="323" spans="2:5" x14ac:dyDescent="0.25">
      <c r="B323" s="42"/>
      <c r="C323" s="43"/>
      <c r="D323" s="42"/>
      <c r="E323" s="42"/>
    </row>
    <row r="324" spans="2:5" x14ac:dyDescent="0.25">
      <c r="B324" s="42"/>
      <c r="C324" s="43"/>
      <c r="D324" s="42"/>
      <c r="E324" s="42"/>
    </row>
    <row r="325" spans="2:5" x14ac:dyDescent="0.25">
      <c r="B325" s="42"/>
      <c r="C325" s="43"/>
      <c r="D325" s="42"/>
      <c r="E325" s="42"/>
    </row>
    <row r="326" spans="2:5" x14ac:dyDescent="0.25">
      <c r="B326" s="42"/>
      <c r="C326" s="43"/>
      <c r="D326" s="42"/>
      <c r="E326" s="42"/>
    </row>
    <row r="327" spans="2:5" x14ac:dyDescent="0.25">
      <c r="B327" s="42"/>
      <c r="C327" s="43"/>
      <c r="D327" s="42"/>
      <c r="E327" s="42"/>
    </row>
    <row r="328" spans="2:5" x14ac:dyDescent="0.25">
      <c r="B328" s="42"/>
      <c r="C328" s="43"/>
      <c r="D328" s="42"/>
      <c r="E328" s="42"/>
    </row>
    <row r="329" spans="2:5" x14ac:dyDescent="0.25">
      <c r="B329" s="42"/>
      <c r="C329" s="43"/>
      <c r="D329" s="42"/>
      <c r="E329" s="42"/>
    </row>
    <row r="330" spans="2:5" x14ac:dyDescent="0.25">
      <c r="B330" s="42"/>
      <c r="C330" s="43"/>
      <c r="D330" s="42"/>
      <c r="E330" s="42"/>
    </row>
    <row r="331" spans="2:5" x14ac:dyDescent="0.25">
      <c r="B331" s="42"/>
      <c r="C331" s="43"/>
      <c r="D331" s="42"/>
      <c r="E331" s="42"/>
    </row>
    <row r="332" spans="2:5" x14ac:dyDescent="0.25">
      <c r="B332" s="42"/>
      <c r="C332" s="43"/>
      <c r="D332" s="42"/>
      <c r="E332" s="42"/>
    </row>
    <row r="333" spans="2:5" x14ac:dyDescent="0.25">
      <c r="B333" s="42"/>
      <c r="C333" s="43"/>
      <c r="D333" s="42"/>
      <c r="E333" s="42"/>
    </row>
    <row r="334" spans="2:5" x14ac:dyDescent="0.25">
      <c r="B334" s="42"/>
      <c r="C334" s="43"/>
      <c r="D334" s="42"/>
      <c r="E334" s="42"/>
    </row>
    <row r="335" spans="2:5" x14ac:dyDescent="0.25">
      <c r="B335" s="42"/>
      <c r="C335" s="43"/>
      <c r="D335" s="42"/>
      <c r="E335" s="42"/>
    </row>
    <row r="336" spans="2:5" x14ac:dyDescent="0.25">
      <c r="B336" s="42"/>
      <c r="C336" s="43"/>
      <c r="D336" s="42"/>
      <c r="E336" s="42"/>
    </row>
    <row r="337" spans="2:5" x14ac:dyDescent="0.25">
      <c r="B337" s="42"/>
      <c r="C337" s="43"/>
      <c r="D337" s="42"/>
      <c r="E337" s="42"/>
    </row>
    <row r="338" spans="2:5" x14ac:dyDescent="0.25">
      <c r="B338" s="42"/>
      <c r="C338" s="43"/>
      <c r="D338" s="42"/>
      <c r="E338" s="42"/>
    </row>
    <row r="339" spans="2:5" x14ac:dyDescent="0.25">
      <c r="B339" s="42"/>
      <c r="C339" s="43"/>
      <c r="D339" s="42"/>
      <c r="E339" s="42"/>
    </row>
    <row r="340" spans="2:5" x14ac:dyDescent="0.25">
      <c r="B340" s="42"/>
      <c r="C340" s="43"/>
      <c r="D340" s="42"/>
      <c r="E340" s="42"/>
    </row>
    <row r="341" spans="2:5" x14ac:dyDescent="0.25">
      <c r="B341" s="42"/>
      <c r="C341" s="43"/>
      <c r="D341" s="42"/>
      <c r="E341" s="42"/>
    </row>
    <row r="342" spans="2:5" x14ac:dyDescent="0.25">
      <c r="B342" s="42"/>
      <c r="C342" s="43"/>
      <c r="D342" s="42"/>
      <c r="E342" s="42"/>
    </row>
    <row r="343" spans="2:5" x14ac:dyDescent="0.25">
      <c r="B343" s="42"/>
      <c r="C343" s="43"/>
      <c r="D343" s="42"/>
      <c r="E343" s="42"/>
    </row>
    <row r="344" spans="2:5" x14ac:dyDescent="0.25">
      <c r="B344" s="42"/>
      <c r="C344" s="43"/>
      <c r="D344" s="42"/>
      <c r="E344" s="42"/>
    </row>
    <row r="345" spans="2:5" x14ac:dyDescent="0.25">
      <c r="B345" s="42"/>
      <c r="C345" s="43"/>
      <c r="D345" s="42"/>
      <c r="E345" s="42"/>
    </row>
    <row r="346" spans="2:5" x14ac:dyDescent="0.25">
      <c r="B346" s="42"/>
      <c r="C346" s="43"/>
      <c r="D346" s="42"/>
      <c r="E346" s="42"/>
    </row>
    <row r="347" spans="2:5" x14ac:dyDescent="0.25">
      <c r="B347" s="42"/>
      <c r="C347" s="43"/>
      <c r="D347" s="42"/>
      <c r="E347" s="42"/>
    </row>
    <row r="348" spans="2:5" x14ac:dyDescent="0.25">
      <c r="B348" s="42"/>
      <c r="C348" s="43"/>
      <c r="D348" s="42"/>
      <c r="E348" s="42"/>
    </row>
    <row r="349" spans="2:5" x14ac:dyDescent="0.25">
      <c r="B349" s="42"/>
      <c r="C349" s="43"/>
      <c r="D349" s="42"/>
      <c r="E349" s="42"/>
    </row>
    <row r="350" spans="2:5" x14ac:dyDescent="0.25">
      <c r="B350" s="42"/>
      <c r="C350" s="43"/>
      <c r="D350" s="42"/>
      <c r="E350" s="42"/>
    </row>
    <row r="351" spans="2:5" x14ac:dyDescent="0.25">
      <c r="B351" s="42"/>
      <c r="C351" s="43"/>
      <c r="D351" s="42"/>
      <c r="E351" s="42"/>
    </row>
    <row r="352" spans="2:5" x14ac:dyDescent="0.25">
      <c r="B352" s="42"/>
      <c r="C352" s="43"/>
      <c r="D352" s="42"/>
      <c r="E352" s="42"/>
    </row>
    <row r="353" spans="2:5" x14ac:dyDescent="0.25">
      <c r="B353" s="42"/>
      <c r="C353" s="43"/>
      <c r="D353" s="42"/>
      <c r="E353" s="42"/>
    </row>
    <row r="354" spans="2:5" x14ac:dyDescent="0.25">
      <c r="B354" s="42"/>
      <c r="C354" s="43"/>
      <c r="D354" s="42"/>
      <c r="E354" s="42"/>
    </row>
    <row r="355" spans="2:5" x14ac:dyDescent="0.25">
      <c r="B355" s="42"/>
      <c r="C355" s="43"/>
      <c r="D355" s="42"/>
      <c r="E355" s="42"/>
    </row>
    <row r="356" spans="2:5" x14ac:dyDescent="0.25">
      <c r="B356" s="42"/>
      <c r="C356" s="43"/>
      <c r="D356" s="42"/>
      <c r="E356" s="42"/>
    </row>
    <row r="357" spans="2:5" x14ac:dyDescent="0.25">
      <c r="B357" s="42"/>
      <c r="C357" s="43"/>
      <c r="D357" s="42"/>
      <c r="E357" s="42"/>
    </row>
    <row r="358" spans="2:5" x14ac:dyDescent="0.25">
      <c r="B358" s="42"/>
      <c r="C358" s="43"/>
      <c r="D358" s="42"/>
      <c r="E358" s="42"/>
    </row>
    <row r="359" spans="2:5" x14ac:dyDescent="0.25">
      <c r="B359" s="42"/>
      <c r="C359" s="43"/>
      <c r="D359" s="42"/>
      <c r="E359" s="42"/>
    </row>
    <row r="360" spans="2:5" x14ac:dyDescent="0.25">
      <c r="B360" s="42"/>
      <c r="C360" s="43"/>
      <c r="D360" s="42"/>
      <c r="E360" s="42"/>
    </row>
    <row r="361" spans="2:5" x14ac:dyDescent="0.25">
      <c r="B361" s="42"/>
      <c r="C361" s="43"/>
      <c r="D361" s="42"/>
      <c r="E361" s="42"/>
    </row>
    <row r="362" spans="2:5" x14ac:dyDescent="0.25">
      <c r="B362" s="42"/>
      <c r="C362" s="43"/>
      <c r="D362" s="42"/>
      <c r="E362" s="42"/>
    </row>
    <row r="363" spans="2:5" x14ac:dyDescent="0.25">
      <c r="B363" s="42"/>
      <c r="C363" s="43"/>
      <c r="D363" s="42"/>
      <c r="E363" s="42"/>
    </row>
    <row r="364" spans="2:5" x14ac:dyDescent="0.25">
      <c r="B364" s="42"/>
      <c r="C364" s="43"/>
      <c r="D364" s="42"/>
      <c r="E364" s="42"/>
    </row>
    <row r="365" spans="2:5" x14ac:dyDescent="0.25">
      <c r="B365" s="42"/>
      <c r="C365" s="43"/>
      <c r="D365" s="42"/>
      <c r="E365" s="42"/>
    </row>
    <row r="366" spans="2:5" x14ac:dyDescent="0.25">
      <c r="B366" s="42"/>
      <c r="C366" s="43"/>
      <c r="D366" s="42"/>
      <c r="E366" s="42"/>
    </row>
    <row r="367" spans="2:5" x14ac:dyDescent="0.25">
      <c r="B367" s="42"/>
      <c r="C367" s="43"/>
      <c r="D367" s="42"/>
      <c r="E367" s="42"/>
    </row>
    <row r="368" spans="2:5" x14ac:dyDescent="0.25">
      <c r="B368" s="42"/>
      <c r="C368" s="43"/>
      <c r="D368" s="42"/>
      <c r="E368" s="42"/>
    </row>
    <row r="369" spans="2:5" x14ac:dyDescent="0.25">
      <c r="B369" s="42"/>
      <c r="C369" s="43"/>
      <c r="D369" s="42"/>
      <c r="E369" s="42"/>
    </row>
    <row r="370" spans="2:5" x14ac:dyDescent="0.25">
      <c r="B370" s="42"/>
      <c r="C370" s="43"/>
      <c r="D370" s="42"/>
      <c r="E370" s="42"/>
    </row>
    <row r="371" spans="2:5" x14ac:dyDescent="0.25">
      <c r="B371" s="42"/>
      <c r="C371" s="43"/>
      <c r="D371" s="42"/>
      <c r="E371" s="42"/>
    </row>
    <row r="372" spans="2:5" x14ac:dyDescent="0.25">
      <c r="B372" s="42"/>
      <c r="C372" s="43"/>
      <c r="D372" s="42"/>
      <c r="E372" s="42"/>
    </row>
    <row r="373" spans="2:5" x14ac:dyDescent="0.25">
      <c r="B373" s="42"/>
      <c r="C373" s="43"/>
      <c r="D373" s="42"/>
      <c r="E373" s="42"/>
    </row>
    <row r="374" spans="2:5" x14ac:dyDescent="0.25">
      <c r="B374" s="42"/>
      <c r="C374" s="43"/>
      <c r="D374" s="42"/>
      <c r="E374" s="42"/>
    </row>
    <row r="375" spans="2:5" x14ac:dyDescent="0.25">
      <c r="B375" s="42"/>
      <c r="C375" s="43"/>
      <c r="D375" s="42"/>
      <c r="E375" s="42"/>
    </row>
    <row r="376" spans="2:5" x14ac:dyDescent="0.25">
      <c r="B376" s="42"/>
      <c r="C376" s="43"/>
      <c r="D376" s="42"/>
      <c r="E376" s="42"/>
    </row>
    <row r="377" spans="2:5" x14ac:dyDescent="0.25">
      <c r="B377" s="42"/>
      <c r="C377" s="43"/>
      <c r="D377" s="42"/>
      <c r="E377" s="42"/>
    </row>
    <row r="378" spans="2:5" x14ac:dyDescent="0.25">
      <c r="B378" s="42"/>
      <c r="C378" s="43"/>
      <c r="D378" s="42"/>
      <c r="E378" s="42"/>
    </row>
    <row r="379" spans="2:5" x14ac:dyDescent="0.25">
      <c r="B379" s="42"/>
      <c r="C379" s="43"/>
      <c r="D379" s="42"/>
      <c r="E379" s="42"/>
    </row>
    <row r="380" spans="2:5" x14ac:dyDescent="0.25">
      <c r="B380" s="42"/>
      <c r="C380" s="43"/>
      <c r="D380" s="42"/>
      <c r="E380" s="42"/>
    </row>
    <row r="381" spans="2:5" x14ac:dyDescent="0.25">
      <c r="B381" s="42"/>
      <c r="C381" s="43"/>
      <c r="D381" s="42"/>
      <c r="E381" s="42"/>
    </row>
    <row r="382" spans="2:5" x14ac:dyDescent="0.25">
      <c r="B382" s="42"/>
      <c r="C382" s="43"/>
      <c r="D382" s="42"/>
      <c r="E382" s="42"/>
    </row>
    <row r="383" spans="2:5" x14ac:dyDescent="0.25">
      <c r="B383" s="42"/>
      <c r="C383" s="43"/>
      <c r="D383" s="42"/>
      <c r="E383" s="42"/>
    </row>
    <row r="384" spans="2:5" x14ac:dyDescent="0.25">
      <c r="B384" s="42"/>
      <c r="C384" s="43"/>
      <c r="D384" s="42"/>
      <c r="E384" s="42"/>
    </row>
    <row r="385" spans="2:5" x14ac:dyDescent="0.25">
      <c r="B385" s="42"/>
      <c r="C385" s="43"/>
      <c r="D385" s="42"/>
      <c r="E385" s="42"/>
    </row>
    <row r="386" spans="2:5" x14ac:dyDescent="0.25">
      <c r="B386" s="42"/>
      <c r="C386" s="43"/>
      <c r="D386" s="42"/>
      <c r="E386" s="42"/>
    </row>
    <row r="387" spans="2:5" x14ac:dyDescent="0.25">
      <c r="B387" s="42"/>
      <c r="C387" s="43"/>
      <c r="D387" s="42"/>
      <c r="E387" s="42"/>
    </row>
    <row r="388" spans="2:5" x14ac:dyDescent="0.25">
      <c r="B388" s="42"/>
      <c r="C388" s="43"/>
      <c r="D388" s="42"/>
      <c r="E388" s="42"/>
    </row>
    <row r="389" spans="2:5" x14ac:dyDescent="0.25">
      <c r="B389" s="42"/>
      <c r="C389" s="43"/>
      <c r="D389" s="42"/>
      <c r="E389" s="42"/>
    </row>
    <row r="390" spans="2:5" x14ac:dyDescent="0.25">
      <c r="B390" s="42"/>
      <c r="C390" s="43"/>
      <c r="D390" s="42"/>
      <c r="E390" s="42"/>
    </row>
    <row r="391" spans="2:5" x14ac:dyDescent="0.25">
      <c r="B391" s="42"/>
      <c r="C391" s="43"/>
      <c r="D391" s="42"/>
      <c r="E391" s="42"/>
    </row>
    <row r="392" spans="2:5" x14ac:dyDescent="0.25">
      <c r="B392" s="42"/>
      <c r="C392" s="43"/>
      <c r="D392" s="42"/>
      <c r="E392" s="42"/>
    </row>
    <row r="393" spans="2:5" x14ac:dyDescent="0.25">
      <c r="B393" s="42"/>
      <c r="C393" s="43"/>
      <c r="D393" s="42"/>
      <c r="E393" s="42"/>
    </row>
    <row r="394" spans="2:5" x14ac:dyDescent="0.25">
      <c r="B394" s="42"/>
      <c r="C394" s="43"/>
      <c r="D394" s="42"/>
      <c r="E394" s="42"/>
    </row>
    <row r="395" spans="2:5" x14ac:dyDescent="0.25">
      <c r="B395" s="42"/>
      <c r="C395" s="43"/>
      <c r="D395" s="42"/>
      <c r="E395" s="42"/>
    </row>
    <row r="396" spans="2:5" x14ac:dyDescent="0.25">
      <c r="B396" s="42"/>
      <c r="C396" s="43"/>
      <c r="D396" s="42"/>
      <c r="E396" s="42"/>
    </row>
    <row r="397" spans="2:5" x14ac:dyDescent="0.25">
      <c r="B397" s="42"/>
      <c r="C397" s="43"/>
      <c r="D397" s="42"/>
      <c r="E397" s="42"/>
    </row>
    <row r="398" spans="2:5" x14ac:dyDescent="0.25">
      <c r="B398" s="42"/>
      <c r="C398" s="43"/>
      <c r="D398" s="42"/>
      <c r="E398" s="42"/>
    </row>
    <row r="399" spans="2:5" x14ac:dyDescent="0.25">
      <c r="B399" s="42"/>
      <c r="C399" s="43"/>
      <c r="D399" s="42"/>
      <c r="E399" s="42"/>
    </row>
    <row r="400" spans="2:5" x14ac:dyDescent="0.25">
      <c r="B400" s="42"/>
      <c r="C400" s="43"/>
      <c r="D400" s="42"/>
      <c r="E400" s="42"/>
    </row>
    <row r="401" spans="2:5" x14ac:dyDescent="0.25">
      <c r="B401" s="42"/>
      <c r="C401" s="43"/>
      <c r="D401" s="42"/>
      <c r="E401" s="42"/>
    </row>
    <row r="402" spans="2:5" x14ac:dyDescent="0.25">
      <c r="B402" s="42"/>
      <c r="C402" s="43"/>
      <c r="D402" s="42"/>
      <c r="E402" s="42"/>
    </row>
    <row r="403" spans="2:5" x14ac:dyDescent="0.25">
      <c r="B403" s="42"/>
      <c r="C403" s="43"/>
      <c r="D403" s="42"/>
      <c r="E403" s="42"/>
    </row>
    <row r="404" spans="2:5" x14ac:dyDescent="0.25">
      <c r="B404" s="42"/>
      <c r="C404" s="43"/>
      <c r="D404" s="42"/>
      <c r="E404" s="42"/>
    </row>
    <row r="405" spans="2:5" x14ac:dyDescent="0.25">
      <c r="B405" s="42"/>
      <c r="C405" s="43"/>
      <c r="D405" s="42"/>
      <c r="E405" s="42"/>
    </row>
    <row r="406" spans="2:5" x14ac:dyDescent="0.25">
      <c r="B406" s="42"/>
      <c r="C406" s="43"/>
      <c r="D406" s="42"/>
      <c r="E406" s="42"/>
    </row>
    <row r="407" spans="2:5" x14ac:dyDescent="0.25">
      <c r="B407" s="42"/>
      <c r="C407" s="43"/>
      <c r="D407" s="42"/>
      <c r="E407" s="42"/>
    </row>
    <row r="408" spans="2:5" x14ac:dyDescent="0.25">
      <c r="B408" s="42"/>
      <c r="C408" s="43"/>
      <c r="D408" s="42"/>
      <c r="E408" s="42"/>
    </row>
    <row r="409" spans="2:5" x14ac:dyDescent="0.25">
      <c r="B409" s="42"/>
      <c r="C409" s="43"/>
      <c r="D409" s="42"/>
      <c r="E409" s="42"/>
    </row>
    <row r="410" spans="2:5" x14ac:dyDescent="0.25">
      <c r="B410" s="42"/>
      <c r="C410" s="43"/>
      <c r="D410" s="42"/>
      <c r="E410" s="42"/>
    </row>
    <row r="411" spans="2:5" x14ac:dyDescent="0.25">
      <c r="B411" s="42"/>
      <c r="C411" s="43"/>
      <c r="D411" s="42"/>
      <c r="E411" s="42"/>
    </row>
    <row r="412" spans="2:5" x14ac:dyDescent="0.25">
      <c r="B412" s="42"/>
      <c r="C412" s="43"/>
      <c r="D412" s="42"/>
      <c r="E412" s="42"/>
    </row>
    <row r="413" spans="2:5" x14ac:dyDescent="0.25">
      <c r="B413" s="42"/>
      <c r="C413" s="43"/>
      <c r="D413" s="42"/>
      <c r="E413" s="42"/>
    </row>
    <row r="414" spans="2:5" x14ac:dyDescent="0.25">
      <c r="B414" s="42"/>
      <c r="C414" s="43"/>
      <c r="D414" s="42"/>
      <c r="E414" s="42"/>
    </row>
    <row r="415" spans="2:5" x14ac:dyDescent="0.25">
      <c r="B415" s="42"/>
      <c r="C415" s="43"/>
      <c r="D415" s="42"/>
      <c r="E415" s="42"/>
    </row>
    <row r="416" spans="2:5" x14ac:dyDescent="0.25">
      <c r="B416" s="42"/>
      <c r="C416" s="43"/>
      <c r="D416" s="42"/>
      <c r="E416" s="42"/>
    </row>
    <row r="417" spans="2:5" x14ac:dyDescent="0.25">
      <c r="B417" s="42"/>
      <c r="C417" s="43"/>
      <c r="D417" s="42"/>
      <c r="E417" s="42"/>
    </row>
    <row r="418" spans="2:5" x14ac:dyDescent="0.25">
      <c r="B418" s="42"/>
      <c r="C418" s="43"/>
      <c r="D418" s="42"/>
      <c r="E418" s="42"/>
    </row>
    <row r="419" spans="2:5" x14ac:dyDescent="0.25">
      <c r="B419" s="42"/>
      <c r="C419" s="43"/>
      <c r="D419" s="42"/>
      <c r="E419" s="42"/>
    </row>
    <row r="420" spans="2:5" x14ac:dyDescent="0.25">
      <c r="B420" s="42"/>
      <c r="C420" s="43"/>
      <c r="D420" s="42"/>
      <c r="E420" s="42"/>
    </row>
    <row r="421" spans="2:5" x14ac:dyDescent="0.25">
      <c r="B421" s="42"/>
      <c r="C421" s="43"/>
      <c r="D421" s="42"/>
      <c r="E421" s="42"/>
    </row>
    <row r="422" spans="2:5" x14ac:dyDescent="0.25">
      <c r="B422" s="42"/>
      <c r="C422" s="43"/>
      <c r="D422" s="42"/>
      <c r="E422" s="42"/>
    </row>
    <row r="423" spans="2:5" x14ac:dyDescent="0.25">
      <c r="B423" s="42"/>
      <c r="C423" s="43"/>
      <c r="D423" s="42"/>
      <c r="E423" s="42"/>
    </row>
    <row r="424" spans="2:5" x14ac:dyDescent="0.25">
      <c r="B424" s="42"/>
      <c r="C424" s="43"/>
      <c r="D424" s="42"/>
      <c r="E424" s="42"/>
    </row>
    <row r="425" spans="2:5" x14ac:dyDescent="0.25">
      <c r="B425" s="42"/>
      <c r="C425" s="43"/>
      <c r="D425" s="42"/>
      <c r="E425" s="42"/>
    </row>
    <row r="426" spans="2:5" x14ac:dyDescent="0.25">
      <c r="B426" s="42"/>
      <c r="C426" s="43"/>
      <c r="D426" s="42"/>
      <c r="E426" s="42"/>
    </row>
    <row r="427" spans="2:5" x14ac:dyDescent="0.25">
      <c r="B427" s="42"/>
      <c r="C427" s="43"/>
      <c r="D427" s="42"/>
      <c r="E427" s="42"/>
    </row>
    <row r="428" spans="2:5" x14ac:dyDescent="0.25">
      <c r="B428" s="42"/>
      <c r="C428" s="43"/>
      <c r="D428" s="42"/>
      <c r="E428" s="42"/>
    </row>
    <row r="429" spans="2:5" x14ac:dyDescent="0.25">
      <c r="B429" s="42"/>
      <c r="C429" s="43"/>
      <c r="D429" s="42"/>
      <c r="E429" s="42"/>
    </row>
    <row r="430" spans="2:5" x14ac:dyDescent="0.25">
      <c r="B430" s="42"/>
      <c r="C430" s="43"/>
      <c r="D430" s="42"/>
      <c r="E430" s="42"/>
    </row>
    <row r="431" spans="2:5" x14ac:dyDescent="0.25">
      <c r="B431" s="42"/>
      <c r="C431" s="43"/>
      <c r="D431" s="42"/>
      <c r="E431" s="42"/>
    </row>
    <row r="432" spans="2:5" x14ac:dyDescent="0.25">
      <c r="B432" s="42"/>
      <c r="C432" s="43"/>
      <c r="D432" s="42"/>
      <c r="E432" s="42"/>
    </row>
    <row r="433" spans="2:5" x14ac:dyDescent="0.25">
      <c r="B433" s="42"/>
      <c r="C433" s="43"/>
      <c r="D433" s="42"/>
      <c r="E433" s="42"/>
    </row>
    <row r="434" spans="2:5" x14ac:dyDescent="0.25">
      <c r="B434" s="42"/>
      <c r="C434" s="43"/>
      <c r="D434" s="42"/>
      <c r="E434" s="42"/>
    </row>
    <row r="435" spans="2:5" x14ac:dyDescent="0.25">
      <c r="B435" s="42"/>
      <c r="C435" s="43"/>
      <c r="D435" s="42"/>
      <c r="E435" s="42"/>
    </row>
    <row r="436" spans="2:5" x14ac:dyDescent="0.25">
      <c r="B436" s="42"/>
      <c r="C436" s="43"/>
      <c r="D436" s="42"/>
      <c r="E436" s="42"/>
    </row>
    <row r="437" spans="2:5" x14ac:dyDescent="0.25">
      <c r="B437" s="42"/>
      <c r="C437" s="43"/>
      <c r="D437" s="42"/>
      <c r="E437" s="42"/>
    </row>
    <row r="438" spans="2:5" x14ac:dyDescent="0.25">
      <c r="B438" s="42"/>
      <c r="C438" s="43"/>
      <c r="D438" s="42"/>
      <c r="E438" s="42"/>
    </row>
    <row r="439" spans="2:5" x14ac:dyDescent="0.25">
      <c r="B439" s="42"/>
      <c r="C439" s="43"/>
      <c r="D439" s="42"/>
      <c r="E439" s="42"/>
    </row>
    <row r="440" spans="2:5" x14ac:dyDescent="0.25">
      <c r="B440" s="42"/>
      <c r="C440" s="43"/>
      <c r="D440" s="42"/>
      <c r="E440" s="42"/>
    </row>
    <row r="441" spans="2:5" x14ac:dyDescent="0.25">
      <c r="B441" s="42"/>
      <c r="C441" s="43"/>
      <c r="D441" s="42"/>
      <c r="E441" s="42"/>
    </row>
    <row r="442" spans="2:5" x14ac:dyDescent="0.25">
      <c r="B442" s="42"/>
      <c r="C442" s="43"/>
      <c r="D442" s="42"/>
      <c r="E442" s="42"/>
    </row>
    <row r="443" spans="2:5" x14ac:dyDescent="0.25">
      <c r="B443" s="42"/>
      <c r="C443" s="43"/>
      <c r="D443" s="42"/>
      <c r="E443" s="42"/>
    </row>
    <row r="444" spans="2:5" x14ac:dyDescent="0.25">
      <c r="B444" s="42"/>
      <c r="C444" s="43"/>
      <c r="D444" s="42"/>
      <c r="E444" s="42"/>
    </row>
    <row r="445" spans="2:5" x14ac:dyDescent="0.25">
      <c r="B445" s="42"/>
      <c r="C445" s="43"/>
      <c r="D445" s="42"/>
      <c r="E445" s="42"/>
    </row>
    <row r="446" spans="2:5" x14ac:dyDescent="0.25">
      <c r="B446" s="42"/>
      <c r="C446" s="43"/>
      <c r="D446" s="42"/>
      <c r="E446" s="42"/>
    </row>
    <row r="447" spans="2:5" x14ac:dyDescent="0.25">
      <c r="B447" s="42"/>
      <c r="C447" s="43"/>
      <c r="D447" s="42"/>
      <c r="E447" s="42"/>
    </row>
    <row r="448" spans="2:5" x14ac:dyDescent="0.25">
      <c r="B448" s="42"/>
      <c r="C448" s="43"/>
      <c r="D448" s="42"/>
      <c r="E448" s="42"/>
    </row>
    <row r="449" spans="2:5" x14ac:dyDescent="0.25">
      <c r="B449" s="42"/>
      <c r="C449" s="43"/>
      <c r="D449" s="42"/>
      <c r="E449" s="42"/>
    </row>
    <row r="450" spans="2:5" x14ac:dyDescent="0.25">
      <c r="B450" s="42"/>
      <c r="C450" s="43"/>
      <c r="D450" s="42"/>
      <c r="E450" s="42"/>
    </row>
    <row r="451" spans="2:5" x14ac:dyDescent="0.25">
      <c r="B451" s="42"/>
      <c r="C451" s="43"/>
      <c r="D451" s="42"/>
      <c r="E451" s="42"/>
    </row>
    <row r="452" spans="2:5" x14ac:dyDescent="0.25">
      <c r="B452" s="42"/>
      <c r="C452" s="43"/>
      <c r="D452" s="42"/>
      <c r="E452" s="42"/>
    </row>
    <row r="453" spans="2:5" x14ac:dyDescent="0.25">
      <c r="B453" s="42"/>
      <c r="C453" s="43"/>
      <c r="D453" s="42"/>
      <c r="E453" s="42"/>
    </row>
    <row r="454" spans="2:5" x14ac:dyDescent="0.25">
      <c r="B454" s="42"/>
      <c r="C454" s="43"/>
      <c r="D454" s="42"/>
      <c r="E454" s="42"/>
    </row>
    <row r="455" spans="2:5" x14ac:dyDescent="0.25">
      <c r="B455" s="42"/>
      <c r="C455" s="43"/>
      <c r="D455" s="42"/>
      <c r="E455" s="42"/>
    </row>
    <row r="456" spans="2:5" x14ac:dyDescent="0.25">
      <c r="B456" s="42"/>
      <c r="C456" s="43"/>
      <c r="D456" s="42"/>
      <c r="E456" s="42"/>
    </row>
    <row r="457" spans="2:5" x14ac:dyDescent="0.25">
      <c r="B457" s="42"/>
      <c r="C457" s="43"/>
      <c r="D457" s="42"/>
      <c r="E457" s="42"/>
    </row>
    <row r="458" spans="2:5" x14ac:dyDescent="0.25">
      <c r="B458" s="42"/>
      <c r="C458" s="43"/>
      <c r="D458" s="42"/>
      <c r="E458" s="42"/>
    </row>
    <row r="459" spans="2:5" x14ac:dyDescent="0.25">
      <c r="B459" s="42"/>
      <c r="C459" s="43"/>
      <c r="D459" s="42"/>
      <c r="E459" s="42"/>
    </row>
    <row r="460" spans="2:5" x14ac:dyDescent="0.25">
      <c r="B460" s="42"/>
      <c r="C460" s="43"/>
      <c r="D460" s="42"/>
      <c r="E460" s="42"/>
    </row>
    <row r="461" spans="2:5" x14ac:dyDescent="0.25">
      <c r="B461" s="42"/>
      <c r="C461" s="43"/>
      <c r="D461" s="42"/>
      <c r="E461" s="42"/>
    </row>
    <row r="462" spans="2:5" x14ac:dyDescent="0.25">
      <c r="B462" s="42"/>
      <c r="C462" s="43"/>
      <c r="D462" s="42"/>
      <c r="E462" s="42"/>
    </row>
    <row r="463" spans="2:5" x14ac:dyDescent="0.25">
      <c r="B463" s="42"/>
      <c r="C463" s="43"/>
      <c r="D463" s="42"/>
      <c r="E463" s="42"/>
    </row>
    <row r="464" spans="2:5" x14ac:dyDescent="0.25">
      <c r="B464" s="42"/>
      <c r="C464" s="43"/>
      <c r="D464" s="42"/>
      <c r="E464" s="42"/>
    </row>
    <row r="465" spans="2:5" x14ac:dyDescent="0.25">
      <c r="B465" s="42"/>
      <c r="C465" s="43"/>
      <c r="D465" s="42"/>
      <c r="E465" s="42"/>
    </row>
    <row r="466" spans="2:5" x14ac:dyDescent="0.25">
      <c r="B466" s="42"/>
      <c r="C466" s="43"/>
      <c r="D466" s="42"/>
      <c r="E466" s="42"/>
    </row>
    <row r="467" spans="2:5" x14ac:dyDescent="0.25">
      <c r="B467" s="42"/>
      <c r="C467" s="43"/>
      <c r="D467" s="42"/>
      <c r="E467" s="42"/>
    </row>
    <row r="468" spans="2:5" x14ac:dyDescent="0.25">
      <c r="B468" s="42"/>
      <c r="C468" s="43"/>
      <c r="D468" s="42"/>
      <c r="E468" s="42"/>
    </row>
    <row r="469" spans="2:5" x14ac:dyDescent="0.25">
      <c r="B469" s="42"/>
      <c r="C469" s="43"/>
      <c r="D469" s="42"/>
      <c r="E469" s="42"/>
    </row>
    <row r="470" spans="2:5" x14ac:dyDescent="0.25">
      <c r="B470" s="42"/>
      <c r="C470" s="43"/>
      <c r="D470" s="42"/>
      <c r="E470" s="42"/>
    </row>
    <row r="471" spans="2:5" x14ac:dyDescent="0.25">
      <c r="B471" s="42"/>
      <c r="C471" s="43"/>
      <c r="D471" s="42"/>
      <c r="E471" s="42"/>
    </row>
    <row r="472" spans="2:5" x14ac:dyDescent="0.25">
      <c r="B472" s="42"/>
      <c r="C472" s="43"/>
      <c r="D472" s="42"/>
      <c r="E472" s="42"/>
    </row>
    <row r="473" spans="2:5" x14ac:dyDescent="0.25">
      <c r="B473" s="42"/>
      <c r="C473" s="43"/>
      <c r="D473" s="42"/>
      <c r="E473" s="42"/>
    </row>
    <row r="474" spans="2:5" x14ac:dyDescent="0.25">
      <c r="B474" s="42"/>
      <c r="C474" s="43"/>
      <c r="D474" s="42"/>
      <c r="E474" s="42"/>
    </row>
    <row r="475" spans="2:5" x14ac:dyDescent="0.25">
      <c r="B475" s="42"/>
      <c r="C475" s="43"/>
      <c r="D475" s="42"/>
      <c r="E475" s="42"/>
    </row>
    <row r="476" spans="2:5" x14ac:dyDescent="0.25">
      <c r="B476" s="42"/>
      <c r="C476" s="43"/>
      <c r="D476" s="42"/>
      <c r="E476" s="42"/>
    </row>
    <row r="477" spans="2:5" x14ac:dyDescent="0.25">
      <c r="B477" s="42"/>
      <c r="C477" s="43"/>
      <c r="D477" s="42"/>
      <c r="E477" s="42"/>
    </row>
    <row r="478" spans="2:5" x14ac:dyDescent="0.25">
      <c r="B478" s="42"/>
      <c r="C478" s="43"/>
      <c r="D478" s="42"/>
      <c r="E478" s="42"/>
    </row>
    <row r="479" spans="2:5" x14ac:dyDescent="0.25">
      <c r="B479" s="42"/>
      <c r="C479" s="43"/>
      <c r="D479" s="42"/>
      <c r="E479" s="42"/>
    </row>
    <row r="480" spans="2:5" x14ac:dyDescent="0.25">
      <c r="B480" s="42"/>
      <c r="C480" s="43"/>
      <c r="D480" s="42"/>
      <c r="E480" s="42"/>
    </row>
    <row r="481" spans="2:5" x14ac:dyDescent="0.25">
      <c r="B481" s="42"/>
      <c r="C481" s="43"/>
      <c r="D481" s="42"/>
      <c r="E481" s="42"/>
    </row>
    <row r="482" spans="2:5" x14ac:dyDescent="0.25">
      <c r="B482" s="42"/>
      <c r="C482" s="43"/>
      <c r="D482" s="42"/>
      <c r="E482" s="42"/>
    </row>
    <row r="483" spans="2:5" x14ac:dyDescent="0.25">
      <c r="B483" s="42"/>
      <c r="C483" s="43"/>
      <c r="D483" s="42"/>
      <c r="E483" s="42"/>
    </row>
    <row r="484" spans="2:5" x14ac:dyDescent="0.25">
      <c r="B484" s="42"/>
      <c r="C484" s="43"/>
      <c r="D484" s="42"/>
      <c r="E484" s="42"/>
    </row>
    <row r="485" spans="2:5" x14ac:dyDescent="0.25">
      <c r="B485" s="42"/>
      <c r="C485" s="43"/>
      <c r="D485" s="42"/>
      <c r="E485" s="42"/>
    </row>
    <row r="486" spans="2:5" x14ac:dyDescent="0.25">
      <c r="B486" s="42"/>
      <c r="C486" s="43"/>
      <c r="D486" s="42"/>
      <c r="E486" s="42"/>
    </row>
    <row r="487" spans="2:5" x14ac:dyDescent="0.25">
      <c r="B487" s="42"/>
      <c r="C487" s="43"/>
      <c r="D487" s="42"/>
      <c r="E487" s="42"/>
    </row>
    <row r="488" spans="2:5" x14ac:dyDescent="0.25">
      <c r="B488" s="42"/>
      <c r="C488" s="43"/>
      <c r="D488" s="42"/>
      <c r="E488" s="42"/>
    </row>
    <row r="489" spans="2:5" x14ac:dyDescent="0.25">
      <c r="B489" s="42"/>
      <c r="C489" s="43"/>
      <c r="D489" s="42"/>
      <c r="E489" s="42"/>
    </row>
    <row r="490" spans="2:5" x14ac:dyDescent="0.25">
      <c r="B490" s="42"/>
      <c r="C490" s="43"/>
      <c r="D490" s="42"/>
      <c r="E490" s="42"/>
    </row>
    <row r="491" spans="2:5" x14ac:dyDescent="0.25">
      <c r="B491" s="42"/>
      <c r="C491" s="43"/>
      <c r="D491" s="42"/>
      <c r="E491" s="42"/>
    </row>
    <row r="492" spans="2:5" x14ac:dyDescent="0.25">
      <c r="B492" s="42"/>
      <c r="C492" s="43"/>
      <c r="D492" s="42"/>
      <c r="E492" s="42"/>
    </row>
    <row r="493" spans="2:5" x14ac:dyDescent="0.25">
      <c r="B493" s="42"/>
      <c r="C493" s="43"/>
      <c r="D493" s="42"/>
      <c r="E493" s="42"/>
    </row>
    <row r="494" spans="2:5" x14ac:dyDescent="0.25">
      <c r="B494" s="42"/>
      <c r="C494" s="43"/>
      <c r="D494" s="42"/>
      <c r="E494" s="42"/>
    </row>
    <row r="495" spans="2:5" x14ac:dyDescent="0.25">
      <c r="B495" s="42"/>
      <c r="C495" s="43"/>
      <c r="D495" s="42"/>
      <c r="E495" s="42"/>
    </row>
    <row r="496" spans="2:5" x14ac:dyDescent="0.25">
      <c r="B496" s="42"/>
      <c r="C496" s="43"/>
      <c r="D496" s="42"/>
      <c r="E496" s="42"/>
    </row>
    <row r="497" spans="2:5" x14ac:dyDescent="0.25">
      <c r="B497" s="42"/>
      <c r="C497" s="43"/>
      <c r="D497" s="42"/>
      <c r="E497" s="42"/>
    </row>
    <row r="498" spans="2:5" x14ac:dyDescent="0.25">
      <c r="B498" s="42"/>
      <c r="C498" s="43"/>
      <c r="D498" s="42"/>
      <c r="E498" s="42"/>
    </row>
    <row r="499" spans="2:5" x14ac:dyDescent="0.25">
      <c r="B499" s="42"/>
      <c r="C499" s="43"/>
      <c r="D499" s="42"/>
      <c r="E499" s="42"/>
    </row>
    <row r="500" spans="2:5" x14ac:dyDescent="0.25">
      <c r="B500" s="42"/>
      <c r="C500" s="43"/>
      <c r="D500" s="42"/>
      <c r="E500" s="42"/>
    </row>
    <row r="501" spans="2:5" x14ac:dyDescent="0.25">
      <c r="B501" s="42"/>
      <c r="C501" s="43"/>
      <c r="D501" s="42"/>
      <c r="E501" s="42"/>
    </row>
    <row r="502" spans="2:5" x14ac:dyDescent="0.25">
      <c r="B502" s="42"/>
      <c r="C502" s="43"/>
      <c r="D502" s="42"/>
      <c r="E502" s="42"/>
    </row>
    <row r="503" spans="2:5" x14ac:dyDescent="0.25">
      <c r="B503" s="42"/>
      <c r="C503" s="43"/>
      <c r="D503" s="42"/>
      <c r="E503" s="42"/>
    </row>
    <row r="504" spans="2:5" x14ac:dyDescent="0.25">
      <c r="B504" s="42"/>
      <c r="C504" s="43"/>
      <c r="D504" s="42"/>
      <c r="E504" s="42"/>
    </row>
    <row r="505" spans="2:5" x14ac:dyDescent="0.25">
      <c r="B505" s="42"/>
      <c r="C505" s="43"/>
      <c r="D505" s="42"/>
      <c r="E505" s="42"/>
    </row>
    <row r="506" spans="2:5" x14ac:dyDescent="0.25">
      <c r="B506" s="42"/>
      <c r="C506" s="43"/>
      <c r="D506" s="42"/>
      <c r="E506" s="42"/>
    </row>
    <row r="507" spans="2:5" x14ac:dyDescent="0.25">
      <c r="B507" s="42"/>
      <c r="C507" s="43"/>
      <c r="D507" s="42"/>
      <c r="E507" s="42"/>
    </row>
    <row r="508" spans="2:5" x14ac:dyDescent="0.25">
      <c r="B508" s="42"/>
      <c r="C508" s="43"/>
      <c r="D508" s="42"/>
      <c r="E508" s="42"/>
    </row>
    <row r="509" spans="2:5" x14ac:dyDescent="0.25">
      <c r="B509" s="42"/>
      <c r="C509" s="43"/>
      <c r="D509" s="42"/>
      <c r="E509" s="42"/>
    </row>
    <row r="510" spans="2:5" x14ac:dyDescent="0.25">
      <c r="B510" s="42"/>
      <c r="C510" s="43"/>
      <c r="D510" s="42"/>
      <c r="E510" s="42"/>
    </row>
    <row r="511" spans="2:5" x14ac:dyDescent="0.25">
      <c r="B511" s="42"/>
      <c r="C511" s="43"/>
      <c r="D511" s="42"/>
      <c r="E511" s="42"/>
    </row>
    <row r="512" spans="2:5" x14ac:dyDescent="0.25">
      <c r="B512" s="42"/>
      <c r="C512" s="43"/>
      <c r="D512" s="42"/>
      <c r="E512" s="42"/>
    </row>
    <row r="513" spans="2:5" x14ac:dyDescent="0.25">
      <c r="B513" s="42"/>
      <c r="C513" s="43"/>
      <c r="D513" s="42"/>
      <c r="E513" s="42"/>
    </row>
    <row r="514" spans="2:5" x14ac:dyDescent="0.25">
      <c r="B514" s="42"/>
      <c r="C514" s="43"/>
      <c r="D514" s="42"/>
      <c r="E514" s="42"/>
    </row>
    <row r="515" spans="2:5" x14ac:dyDescent="0.25">
      <c r="B515" s="42"/>
      <c r="C515" s="43"/>
      <c r="D515" s="42"/>
      <c r="E515" s="42"/>
    </row>
    <row r="516" spans="2:5" x14ac:dyDescent="0.25">
      <c r="B516" s="42"/>
      <c r="C516" s="43"/>
      <c r="D516" s="42"/>
      <c r="E516" s="42"/>
    </row>
    <row r="517" spans="2:5" x14ac:dyDescent="0.25">
      <c r="B517" s="42"/>
      <c r="C517" s="43"/>
      <c r="D517" s="42"/>
      <c r="E517" s="42"/>
    </row>
    <row r="518" spans="2:5" x14ac:dyDescent="0.25">
      <c r="B518" s="42"/>
      <c r="C518" s="43"/>
      <c r="D518" s="42"/>
      <c r="E518" s="42"/>
    </row>
    <row r="519" spans="2:5" x14ac:dyDescent="0.25">
      <c r="B519" s="42"/>
      <c r="C519" s="43"/>
      <c r="D519" s="42"/>
      <c r="E519" s="42"/>
    </row>
    <row r="520" spans="2:5" x14ac:dyDescent="0.25">
      <c r="B520" s="42"/>
      <c r="C520" s="43"/>
      <c r="D520" s="42"/>
      <c r="E520" s="42"/>
    </row>
    <row r="521" spans="2:5" x14ac:dyDescent="0.25">
      <c r="B521" s="42"/>
      <c r="C521" s="43"/>
      <c r="D521" s="42"/>
      <c r="E521" s="42"/>
    </row>
    <row r="522" spans="2:5" x14ac:dyDescent="0.25">
      <c r="B522" s="42"/>
      <c r="C522" s="43"/>
      <c r="D522" s="42"/>
      <c r="E522" s="42"/>
    </row>
    <row r="523" spans="2:5" x14ac:dyDescent="0.25">
      <c r="B523" s="42"/>
      <c r="C523" s="43"/>
      <c r="D523" s="42"/>
      <c r="E523" s="42"/>
    </row>
    <row r="524" spans="2:5" x14ac:dyDescent="0.25">
      <c r="B524" s="42"/>
      <c r="C524" s="43"/>
      <c r="D524" s="42"/>
      <c r="E524" s="42"/>
    </row>
    <row r="525" spans="2:5" x14ac:dyDescent="0.25">
      <c r="B525" s="42"/>
      <c r="C525" s="43"/>
      <c r="D525" s="42"/>
      <c r="E525" s="42"/>
    </row>
    <row r="526" spans="2:5" x14ac:dyDescent="0.25">
      <c r="B526" s="42"/>
      <c r="C526" s="43"/>
      <c r="D526" s="42"/>
      <c r="E526" s="42"/>
    </row>
    <row r="527" spans="2:5" x14ac:dyDescent="0.25">
      <c r="B527" s="42"/>
      <c r="C527" s="43"/>
      <c r="D527" s="42"/>
      <c r="E527" s="42"/>
    </row>
    <row r="528" spans="2:5" x14ac:dyDescent="0.25">
      <c r="B528" s="42"/>
      <c r="C528" s="43"/>
      <c r="D528" s="42"/>
      <c r="E528" s="42"/>
    </row>
    <row r="529" spans="2:5" x14ac:dyDescent="0.25">
      <c r="B529" s="42"/>
      <c r="C529" s="43"/>
      <c r="D529" s="42"/>
      <c r="E529" s="42"/>
    </row>
    <row r="530" spans="2:5" x14ac:dyDescent="0.25">
      <c r="B530" s="42"/>
      <c r="C530" s="43"/>
      <c r="D530" s="42"/>
      <c r="E530" s="42"/>
    </row>
    <row r="531" spans="2:5" x14ac:dyDescent="0.25">
      <c r="B531" s="42"/>
      <c r="C531" s="43"/>
      <c r="D531" s="42"/>
      <c r="E531" s="42"/>
    </row>
    <row r="532" spans="2:5" x14ac:dyDescent="0.25">
      <c r="B532" s="42"/>
      <c r="C532" s="43"/>
      <c r="D532" s="42"/>
      <c r="E532" s="42"/>
    </row>
    <row r="533" spans="2:5" x14ac:dyDescent="0.25">
      <c r="B533" s="42"/>
      <c r="C533" s="43"/>
      <c r="D533" s="42"/>
      <c r="E533" s="42"/>
    </row>
    <row r="534" spans="2:5" x14ac:dyDescent="0.25">
      <c r="B534" s="42"/>
      <c r="C534" s="43"/>
      <c r="D534" s="42"/>
      <c r="E534" s="42"/>
    </row>
    <row r="535" spans="2:5" x14ac:dyDescent="0.25">
      <c r="B535" s="42"/>
      <c r="C535" s="43"/>
      <c r="D535" s="42"/>
      <c r="E535" s="42"/>
    </row>
    <row r="536" spans="2:5" x14ac:dyDescent="0.25">
      <c r="B536" s="42"/>
      <c r="C536" s="43"/>
      <c r="D536" s="42"/>
      <c r="E536" s="42"/>
    </row>
    <row r="537" spans="2:5" x14ac:dyDescent="0.25">
      <c r="B537" s="42"/>
      <c r="C537" s="43"/>
      <c r="D537" s="42"/>
      <c r="E537" s="42"/>
    </row>
    <row r="538" spans="2:5" x14ac:dyDescent="0.25">
      <c r="B538" s="42"/>
      <c r="C538" s="43"/>
      <c r="D538" s="42"/>
      <c r="E538" s="42"/>
    </row>
    <row r="539" spans="2:5" x14ac:dyDescent="0.25">
      <c r="B539" s="42"/>
      <c r="C539" s="43"/>
      <c r="D539" s="42"/>
      <c r="E539" s="42"/>
    </row>
    <row r="540" spans="2:5" x14ac:dyDescent="0.25">
      <c r="B540" s="42"/>
      <c r="C540" s="43"/>
      <c r="D540" s="42"/>
      <c r="E540" s="42"/>
    </row>
    <row r="541" spans="2:5" x14ac:dyDescent="0.25">
      <c r="B541" s="42"/>
      <c r="C541" s="43"/>
      <c r="D541" s="42"/>
      <c r="E541" s="42"/>
    </row>
    <row r="542" spans="2:5" x14ac:dyDescent="0.25">
      <c r="B542" s="42"/>
      <c r="C542" s="43"/>
      <c r="D542" s="42"/>
      <c r="E542" s="42"/>
    </row>
    <row r="543" spans="2:5" x14ac:dyDescent="0.25">
      <c r="B543" s="42"/>
      <c r="C543" s="43"/>
      <c r="D543" s="42"/>
      <c r="E543" s="42"/>
    </row>
    <row r="544" spans="2:5" x14ac:dyDescent="0.25">
      <c r="B544" s="42"/>
      <c r="C544" s="43"/>
      <c r="D544" s="42"/>
      <c r="E544" s="42"/>
    </row>
    <row r="545" spans="2:5" x14ac:dyDescent="0.25">
      <c r="B545" s="42"/>
      <c r="C545" s="43"/>
      <c r="D545" s="42"/>
      <c r="E545" s="42"/>
    </row>
    <row r="546" spans="2:5" x14ac:dyDescent="0.25">
      <c r="B546" s="42"/>
      <c r="C546" s="43"/>
      <c r="D546" s="42"/>
      <c r="E546" s="42"/>
    </row>
    <row r="547" spans="2:5" x14ac:dyDescent="0.25">
      <c r="B547" s="42"/>
      <c r="C547" s="43"/>
      <c r="D547" s="42"/>
      <c r="E547" s="42"/>
    </row>
    <row r="548" spans="2:5" x14ac:dyDescent="0.25">
      <c r="B548" s="42"/>
      <c r="C548" s="43"/>
      <c r="D548" s="42"/>
      <c r="E548" s="42"/>
    </row>
    <row r="549" spans="2:5" x14ac:dyDescent="0.25">
      <c r="B549" s="42"/>
      <c r="C549" s="43"/>
      <c r="D549" s="42"/>
      <c r="E549" s="42"/>
    </row>
    <row r="550" spans="2:5" x14ac:dyDescent="0.25">
      <c r="B550" s="42"/>
      <c r="C550" s="43"/>
      <c r="D550" s="42"/>
      <c r="E550" s="42"/>
    </row>
    <row r="551" spans="2:5" x14ac:dyDescent="0.25">
      <c r="B551" s="42"/>
      <c r="C551" s="43"/>
      <c r="D551" s="42"/>
      <c r="E551" s="42"/>
    </row>
    <row r="552" spans="2:5" x14ac:dyDescent="0.25">
      <c r="B552" s="42"/>
      <c r="C552" s="43"/>
      <c r="D552" s="42"/>
      <c r="E552" s="42"/>
    </row>
    <row r="553" spans="2:5" x14ac:dyDescent="0.25">
      <c r="B553" s="42"/>
      <c r="C553" s="43"/>
      <c r="D553" s="42"/>
      <c r="E553" s="42"/>
    </row>
    <row r="554" spans="2:5" x14ac:dyDescent="0.25">
      <c r="B554" s="42"/>
      <c r="C554" s="43"/>
      <c r="D554" s="42"/>
      <c r="E554" s="42"/>
    </row>
    <row r="555" spans="2:5" x14ac:dyDescent="0.25">
      <c r="B555" s="42"/>
      <c r="C555" s="43"/>
      <c r="D555" s="42"/>
      <c r="E555" s="42"/>
    </row>
    <row r="556" spans="2:5" x14ac:dyDescent="0.25">
      <c r="B556" s="42"/>
      <c r="C556" s="43"/>
      <c r="D556" s="42"/>
      <c r="E556" s="42"/>
    </row>
    <row r="557" spans="2:5" x14ac:dyDescent="0.25">
      <c r="B557" s="42"/>
      <c r="C557" s="43"/>
      <c r="D557" s="42"/>
      <c r="E557" s="42"/>
    </row>
    <row r="558" spans="2:5" x14ac:dyDescent="0.25">
      <c r="B558" s="42"/>
      <c r="C558" s="43"/>
      <c r="D558" s="42"/>
      <c r="E558" s="42"/>
    </row>
    <row r="559" spans="2:5" x14ac:dyDescent="0.25">
      <c r="B559" s="42"/>
      <c r="C559" s="43"/>
      <c r="D559" s="42"/>
      <c r="E559" s="42"/>
    </row>
    <row r="560" spans="2:5" x14ac:dyDescent="0.25">
      <c r="B560" s="42"/>
      <c r="C560" s="43"/>
      <c r="D560" s="42"/>
      <c r="E560" s="42"/>
    </row>
    <row r="561" spans="2:5" x14ac:dyDescent="0.25">
      <c r="B561" s="42"/>
      <c r="C561" s="43"/>
      <c r="D561" s="42"/>
      <c r="E561" s="42"/>
    </row>
    <row r="562" spans="2:5" x14ac:dyDescent="0.25">
      <c r="B562" s="42"/>
      <c r="C562" s="43"/>
      <c r="D562" s="42"/>
      <c r="E562" s="42"/>
    </row>
    <row r="563" spans="2:5" x14ac:dyDescent="0.25">
      <c r="B563" s="42"/>
      <c r="C563" s="43"/>
      <c r="D563" s="42"/>
      <c r="E563" s="42"/>
    </row>
    <row r="564" spans="2:5" x14ac:dyDescent="0.25">
      <c r="B564" s="42"/>
      <c r="C564" s="43"/>
      <c r="D564" s="42"/>
      <c r="E564" s="42"/>
    </row>
    <row r="565" spans="2:5" x14ac:dyDescent="0.25">
      <c r="B565" s="42"/>
      <c r="C565" s="43"/>
      <c r="D565" s="42"/>
      <c r="E565" s="42"/>
    </row>
    <row r="566" spans="2:5" x14ac:dyDescent="0.25">
      <c r="B566" s="42"/>
      <c r="C566" s="43"/>
      <c r="D566" s="42"/>
      <c r="E566" s="42"/>
    </row>
    <row r="567" spans="2:5" x14ac:dyDescent="0.25">
      <c r="B567" s="42"/>
      <c r="C567" s="43"/>
      <c r="D567" s="42"/>
      <c r="E567" s="42"/>
    </row>
    <row r="568" spans="2:5" x14ac:dyDescent="0.25">
      <c r="B568" s="42"/>
      <c r="C568" s="43"/>
      <c r="D568" s="42"/>
      <c r="E568" s="42"/>
    </row>
    <row r="569" spans="2:5" x14ac:dyDescent="0.25">
      <c r="B569" s="42"/>
      <c r="C569" s="43"/>
      <c r="D569" s="42"/>
      <c r="E569" s="42"/>
    </row>
    <row r="570" spans="2:5" x14ac:dyDescent="0.25">
      <c r="B570" s="42"/>
      <c r="C570" s="43"/>
      <c r="D570" s="42"/>
      <c r="E570" s="42"/>
    </row>
    <row r="571" spans="2:5" x14ac:dyDescent="0.25">
      <c r="B571" s="42"/>
      <c r="C571" s="43"/>
      <c r="D571" s="42"/>
      <c r="E571" s="42"/>
    </row>
    <row r="572" spans="2:5" x14ac:dyDescent="0.25">
      <c r="B572" s="42"/>
      <c r="C572" s="43"/>
      <c r="D572" s="42"/>
      <c r="E572" s="42"/>
    </row>
    <row r="573" spans="2:5" x14ac:dyDescent="0.25">
      <c r="B573" s="42"/>
      <c r="C573" s="43"/>
      <c r="D573" s="42"/>
      <c r="E573" s="42"/>
    </row>
    <row r="574" spans="2:5" x14ac:dyDescent="0.25">
      <c r="B574" s="42"/>
      <c r="C574" s="43"/>
      <c r="D574" s="42"/>
      <c r="E574" s="42"/>
    </row>
    <row r="575" spans="2:5" x14ac:dyDescent="0.25">
      <c r="B575" s="42"/>
      <c r="C575" s="43"/>
      <c r="D575" s="42"/>
      <c r="E575" s="42"/>
    </row>
    <row r="576" spans="2:5" x14ac:dyDescent="0.25">
      <c r="B576" s="42"/>
      <c r="C576" s="43"/>
      <c r="D576" s="42"/>
      <c r="E576" s="42"/>
    </row>
    <row r="577" spans="2:5" x14ac:dyDescent="0.25">
      <c r="B577" s="42"/>
      <c r="C577" s="43"/>
      <c r="D577" s="42"/>
      <c r="E577" s="42"/>
    </row>
    <row r="578" spans="2:5" x14ac:dyDescent="0.25">
      <c r="B578" s="42"/>
      <c r="C578" s="43"/>
      <c r="D578" s="42"/>
      <c r="E578" s="42"/>
    </row>
    <row r="579" spans="2:5" x14ac:dyDescent="0.25">
      <c r="B579" s="42"/>
      <c r="C579" s="43"/>
      <c r="D579" s="42"/>
      <c r="E579" s="42"/>
    </row>
    <row r="580" spans="2:5" x14ac:dyDescent="0.25">
      <c r="B580" s="42"/>
      <c r="C580" s="43"/>
      <c r="D580" s="42"/>
      <c r="E580" s="42"/>
    </row>
    <row r="581" spans="2:5" x14ac:dyDescent="0.25">
      <c r="B581" s="42"/>
      <c r="C581" s="43"/>
      <c r="D581" s="42"/>
      <c r="E581" s="42"/>
    </row>
    <row r="582" spans="2:5" x14ac:dyDescent="0.25">
      <c r="B582" s="42"/>
      <c r="C582" s="43"/>
      <c r="D582" s="42"/>
      <c r="E582" s="42"/>
    </row>
    <row r="583" spans="2:5" x14ac:dyDescent="0.25">
      <c r="B583" s="42"/>
      <c r="C583" s="43"/>
      <c r="D583" s="42"/>
      <c r="E583" s="42"/>
    </row>
    <row r="584" spans="2:5" x14ac:dyDescent="0.25">
      <c r="B584" s="42"/>
      <c r="C584" s="43"/>
      <c r="D584" s="42"/>
      <c r="E584" s="42"/>
    </row>
    <row r="585" spans="2:5" x14ac:dyDescent="0.25">
      <c r="B585" s="42"/>
      <c r="C585" s="43"/>
      <c r="D585" s="42"/>
      <c r="E585" s="42"/>
    </row>
    <row r="586" spans="2:5" x14ac:dyDescent="0.25">
      <c r="B586" s="42"/>
      <c r="C586" s="43"/>
      <c r="D586" s="42"/>
      <c r="E586" s="42"/>
    </row>
    <row r="587" spans="2:5" x14ac:dyDescent="0.25">
      <c r="B587" s="42"/>
      <c r="C587" s="43"/>
      <c r="D587" s="42"/>
      <c r="E587" s="42"/>
    </row>
    <row r="588" spans="2:5" x14ac:dyDescent="0.25">
      <c r="B588" s="42"/>
      <c r="C588" s="43"/>
      <c r="D588" s="42"/>
      <c r="E588" s="42"/>
    </row>
    <row r="589" spans="2:5" x14ac:dyDescent="0.25">
      <c r="B589" s="42"/>
      <c r="C589" s="43"/>
      <c r="D589" s="42"/>
      <c r="E589" s="42"/>
    </row>
    <row r="590" spans="2:5" x14ac:dyDescent="0.25">
      <c r="B590" s="42"/>
      <c r="C590" s="43"/>
      <c r="D590" s="42"/>
      <c r="E590" s="42"/>
    </row>
    <row r="591" spans="2:5" x14ac:dyDescent="0.25">
      <c r="B591" s="42"/>
      <c r="C591" s="43"/>
      <c r="D591" s="42"/>
      <c r="E591" s="42"/>
    </row>
    <row r="592" spans="2:5" x14ac:dyDescent="0.25">
      <c r="B592" s="42"/>
      <c r="C592" s="43"/>
      <c r="D592" s="42"/>
      <c r="E592" s="42"/>
    </row>
    <row r="593" spans="2:5" x14ac:dyDescent="0.25">
      <c r="B593" s="42"/>
      <c r="C593" s="43"/>
      <c r="D593" s="42"/>
      <c r="E593" s="42"/>
    </row>
    <row r="594" spans="2:5" x14ac:dyDescent="0.25">
      <c r="B594" s="42"/>
      <c r="C594" s="43"/>
      <c r="D594" s="42"/>
      <c r="E594" s="42"/>
    </row>
    <row r="595" spans="2:5" x14ac:dyDescent="0.25">
      <c r="B595" s="42"/>
      <c r="C595" s="43"/>
      <c r="D595" s="42"/>
      <c r="E595" s="42"/>
    </row>
    <row r="596" spans="2:5" x14ac:dyDescent="0.25">
      <c r="B596" s="42"/>
      <c r="C596" s="43"/>
      <c r="D596" s="42"/>
      <c r="E596" s="42"/>
    </row>
    <row r="597" spans="2:5" x14ac:dyDescent="0.25">
      <c r="B597" s="42"/>
      <c r="C597" s="43"/>
      <c r="D597" s="42"/>
      <c r="E597" s="42"/>
    </row>
    <row r="598" spans="2:5" x14ac:dyDescent="0.25">
      <c r="B598" s="42"/>
      <c r="C598" s="43"/>
      <c r="D598" s="42"/>
      <c r="E598" s="42"/>
    </row>
    <row r="599" spans="2:5" x14ac:dyDescent="0.25">
      <c r="B599" s="42"/>
      <c r="C599" s="43"/>
      <c r="D599" s="42"/>
      <c r="E599" s="42"/>
    </row>
    <row r="600" spans="2:5" x14ac:dyDescent="0.25">
      <c r="B600" s="42"/>
      <c r="C600" s="43"/>
      <c r="D600" s="42"/>
      <c r="E600" s="42"/>
    </row>
    <row r="601" spans="2:5" x14ac:dyDescent="0.25">
      <c r="B601" s="42"/>
      <c r="C601" s="43"/>
      <c r="D601" s="42"/>
      <c r="E601" s="42"/>
    </row>
    <row r="602" spans="2:5" x14ac:dyDescent="0.25">
      <c r="B602" s="42"/>
      <c r="C602" s="43"/>
      <c r="D602" s="42"/>
      <c r="E602" s="42"/>
    </row>
    <row r="603" spans="2:5" x14ac:dyDescent="0.25">
      <c r="B603" s="42"/>
      <c r="C603" s="43"/>
      <c r="D603" s="42"/>
      <c r="E603" s="42"/>
    </row>
    <row r="604" spans="2:5" x14ac:dyDescent="0.25">
      <c r="B604" s="42"/>
      <c r="C604" s="43"/>
      <c r="D604" s="42"/>
      <c r="E604" s="42"/>
    </row>
    <row r="605" spans="2:5" x14ac:dyDescent="0.25">
      <c r="B605" s="42"/>
      <c r="C605" s="43"/>
      <c r="D605" s="42"/>
      <c r="E605" s="42"/>
    </row>
    <row r="606" spans="2:5" x14ac:dyDescent="0.25">
      <c r="B606" s="42"/>
      <c r="C606" s="43"/>
      <c r="D606" s="42"/>
      <c r="E606" s="42"/>
    </row>
    <row r="607" spans="2:5" x14ac:dyDescent="0.25">
      <c r="B607" s="42"/>
      <c r="C607" s="43"/>
      <c r="D607" s="42"/>
      <c r="E607" s="42"/>
    </row>
    <row r="608" spans="2:5" x14ac:dyDescent="0.25">
      <c r="B608" s="42"/>
      <c r="C608" s="43"/>
      <c r="D608" s="42"/>
      <c r="E608" s="42"/>
    </row>
    <row r="609" spans="2:5" x14ac:dyDescent="0.25">
      <c r="B609" s="42"/>
      <c r="C609" s="43"/>
      <c r="D609" s="42"/>
      <c r="E609" s="42"/>
    </row>
    <row r="610" spans="2:5" x14ac:dyDescent="0.25">
      <c r="B610" s="42"/>
      <c r="C610" s="43"/>
      <c r="D610" s="42"/>
      <c r="E610" s="42"/>
    </row>
    <row r="611" spans="2:5" x14ac:dyDescent="0.25">
      <c r="B611" s="42"/>
      <c r="C611" s="43"/>
      <c r="D611" s="42"/>
      <c r="E611" s="42"/>
    </row>
    <row r="612" spans="2:5" x14ac:dyDescent="0.25">
      <c r="B612" s="42"/>
      <c r="C612" s="43"/>
      <c r="D612" s="42"/>
      <c r="E612" s="42"/>
    </row>
    <row r="613" spans="2:5" x14ac:dyDescent="0.25">
      <c r="B613" s="42"/>
      <c r="C613" s="43"/>
      <c r="D613" s="42"/>
      <c r="E613" s="42"/>
    </row>
    <row r="614" spans="2:5" x14ac:dyDescent="0.25">
      <c r="B614" s="42"/>
      <c r="C614" s="43"/>
      <c r="D614" s="42"/>
      <c r="E614" s="42"/>
    </row>
    <row r="615" spans="2:5" x14ac:dyDescent="0.25">
      <c r="B615" s="42"/>
      <c r="C615" s="43"/>
      <c r="D615" s="42"/>
      <c r="E615" s="42"/>
    </row>
    <row r="616" spans="2:5" x14ac:dyDescent="0.25">
      <c r="B616" s="42"/>
      <c r="C616" s="43"/>
      <c r="D616" s="42"/>
      <c r="E616" s="42"/>
    </row>
    <row r="617" spans="2:5" x14ac:dyDescent="0.25">
      <c r="B617" s="42"/>
      <c r="C617" s="43"/>
      <c r="D617" s="42"/>
      <c r="E617" s="42"/>
    </row>
    <row r="618" spans="2:5" x14ac:dyDescent="0.25">
      <c r="B618" s="42"/>
      <c r="C618" s="43"/>
      <c r="D618" s="42"/>
      <c r="E618" s="42"/>
    </row>
    <row r="619" spans="2:5" x14ac:dyDescent="0.25">
      <c r="B619" s="42"/>
      <c r="C619" s="43"/>
      <c r="D619" s="42"/>
      <c r="E619" s="42"/>
    </row>
    <row r="620" spans="2:5" x14ac:dyDescent="0.25">
      <c r="B620" s="42"/>
      <c r="C620" s="43"/>
      <c r="D620" s="42"/>
      <c r="E620" s="42"/>
    </row>
    <row r="621" spans="2:5" x14ac:dyDescent="0.25">
      <c r="B621" s="42"/>
      <c r="C621" s="43"/>
      <c r="D621" s="42"/>
      <c r="E621" s="42"/>
    </row>
    <row r="622" spans="2:5" x14ac:dyDescent="0.25">
      <c r="B622" s="42"/>
      <c r="C622" s="43"/>
      <c r="D622" s="42"/>
      <c r="E622" s="42"/>
    </row>
    <row r="623" spans="2:5" x14ac:dyDescent="0.25">
      <c r="B623" s="42"/>
      <c r="C623" s="43"/>
      <c r="D623" s="42"/>
      <c r="E623" s="42"/>
    </row>
    <row r="624" spans="2:5" x14ac:dyDescent="0.25">
      <c r="B624" s="42"/>
      <c r="C624" s="43"/>
      <c r="D624" s="42"/>
      <c r="E624" s="42"/>
    </row>
    <row r="625" spans="2:5" x14ac:dyDescent="0.25">
      <c r="B625" s="42"/>
      <c r="C625" s="43"/>
      <c r="D625" s="42"/>
      <c r="E625" s="42"/>
    </row>
    <row r="626" spans="2:5" x14ac:dyDescent="0.25">
      <c r="B626" s="42"/>
      <c r="C626" s="43"/>
      <c r="D626" s="42"/>
      <c r="E626" s="42"/>
    </row>
    <row r="627" spans="2:5" x14ac:dyDescent="0.25">
      <c r="B627" s="42"/>
      <c r="C627" s="43"/>
      <c r="D627" s="42"/>
      <c r="E627" s="42"/>
    </row>
    <row r="628" spans="2:5" x14ac:dyDescent="0.25">
      <c r="B628" s="42"/>
      <c r="C628" s="43"/>
      <c r="D628" s="42"/>
      <c r="E628" s="42"/>
    </row>
    <row r="629" spans="2:5" x14ac:dyDescent="0.25">
      <c r="B629" s="42"/>
      <c r="C629" s="43"/>
      <c r="D629" s="42"/>
      <c r="E629" s="42"/>
    </row>
    <row r="630" spans="2:5" x14ac:dyDescent="0.25">
      <c r="B630" s="42"/>
      <c r="C630" s="43"/>
      <c r="D630" s="42"/>
      <c r="E630" s="42"/>
    </row>
    <row r="631" spans="2:5" x14ac:dyDescent="0.25">
      <c r="B631" s="42"/>
      <c r="C631" s="43"/>
      <c r="D631" s="42"/>
      <c r="E631" s="42"/>
    </row>
    <row r="632" spans="2:5" x14ac:dyDescent="0.25">
      <c r="B632" s="42"/>
      <c r="C632" s="43"/>
      <c r="D632" s="42"/>
      <c r="E632" s="42"/>
    </row>
    <row r="633" spans="2:5" x14ac:dyDescent="0.25">
      <c r="B633" s="42"/>
      <c r="C633" s="43"/>
      <c r="D633" s="42"/>
      <c r="E633" s="42"/>
    </row>
    <row r="634" spans="2:5" x14ac:dyDescent="0.25">
      <c r="B634" s="42"/>
      <c r="C634" s="43"/>
      <c r="D634" s="42"/>
      <c r="E634" s="42"/>
    </row>
    <row r="635" spans="2:5" x14ac:dyDescent="0.25">
      <c r="B635" s="42"/>
      <c r="C635" s="43"/>
      <c r="D635" s="42"/>
      <c r="E635" s="42"/>
    </row>
    <row r="636" spans="2:5" x14ac:dyDescent="0.25">
      <c r="B636" s="42"/>
      <c r="C636" s="43"/>
      <c r="D636" s="42"/>
      <c r="E636" s="42"/>
    </row>
    <row r="637" spans="2:5" x14ac:dyDescent="0.25">
      <c r="B637" s="42"/>
      <c r="C637" s="43"/>
      <c r="D637" s="42"/>
      <c r="E637" s="42"/>
    </row>
    <row r="638" spans="2:5" x14ac:dyDescent="0.25">
      <c r="B638" s="42"/>
      <c r="C638" s="43"/>
      <c r="D638" s="42"/>
      <c r="E638" s="42"/>
    </row>
    <row r="639" spans="2:5" x14ac:dyDescent="0.25">
      <c r="B639" s="42"/>
      <c r="C639" s="43"/>
      <c r="D639" s="42"/>
      <c r="E639" s="42"/>
    </row>
    <row r="640" spans="2:5" x14ac:dyDescent="0.25">
      <c r="B640" s="42"/>
      <c r="C640" s="43"/>
      <c r="D640" s="42"/>
      <c r="E640" s="42"/>
    </row>
    <row r="641" spans="2:5" x14ac:dyDescent="0.25">
      <c r="B641" s="42"/>
      <c r="C641" s="43"/>
      <c r="D641" s="42"/>
      <c r="E641" s="42"/>
    </row>
    <row r="642" spans="2:5" x14ac:dyDescent="0.25">
      <c r="B642" s="42"/>
      <c r="C642" s="43"/>
      <c r="D642" s="42"/>
      <c r="E642" s="42"/>
    </row>
    <row r="643" spans="2:5" x14ac:dyDescent="0.25">
      <c r="B643" s="42"/>
      <c r="C643" s="43"/>
      <c r="D643" s="42"/>
      <c r="E643" s="42"/>
    </row>
    <row r="644" spans="2:5" x14ac:dyDescent="0.25">
      <c r="B644" s="42"/>
      <c r="C644" s="43"/>
      <c r="D644" s="42"/>
      <c r="E644" s="42"/>
    </row>
    <row r="645" spans="2:5" x14ac:dyDescent="0.25">
      <c r="B645" s="42"/>
      <c r="C645" s="43"/>
      <c r="D645" s="42"/>
      <c r="E645" s="42"/>
    </row>
    <row r="646" spans="2:5" x14ac:dyDescent="0.25">
      <c r="B646" s="42"/>
      <c r="C646" s="43"/>
      <c r="D646" s="42"/>
      <c r="E646" s="42"/>
    </row>
    <row r="647" spans="2:5" x14ac:dyDescent="0.25">
      <c r="B647" s="42"/>
      <c r="C647" s="43"/>
      <c r="D647" s="42"/>
      <c r="E647" s="42"/>
    </row>
    <row r="648" spans="2:5" x14ac:dyDescent="0.25">
      <c r="B648" s="42"/>
      <c r="C648" s="43"/>
      <c r="D648" s="42"/>
      <c r="E648" s="42"/>
    </row>
    <row r="649" spans="2:5" x14ac:dyDescent="0.25">
      <c r="B649" s="42"/>
      <c r="C649" s="43"/>
      <c r="D649" s="42"/>
      <c r="E649" s="42"/>
    </row>
    <row r="650" spans="2:5" x14ac:dyDescent="0.25">
      <c r="B650" s="42"/>
      <c r="C650" s="43"/>
      <c r="D650" s="42"/>
      <c r="E650" s="42"/>
    </row>
    <row r="651" spans="2:5" x14ac:dyDescent="0.25">
      <c r="B651" s="42"/>
      <c r="C651" s="43"/>
      <c r="D651" s="42"/>
      <c r="E651" s="42"/>
    </row>
    <row r="652" spans="2:5" x14ac:dyDescent="0.25">
      <c r="B652" s="42"/>
      <c r="C652" s="43"/>
      <c r="D652" s="42"/>
      <c r="E652" s="42"/>
    </row>
    <row r="653" spans="2:5" x14ac:dyDescent="0.25">
      <c r="B653" s="42"/>
      <c r="C653" s="43"/>
      <c r="D653" s="42"/>
      <c r="E653" s="42"/>
    </row>
    <row r="654" spans="2:5" x14ac:dyDescent="0.25">
      <c r="B654" s="42"/>
      <c r="C654" s="43"/>
      <c r="D654" s="42"/>
      <c r="E654" s="42"/>
    </row>
    <row r="655" spans="2:5" x14ac:dyDescent="0.25">
      <c r="B655" s="42"/>
      <c r="C655" s="43"/>
      <c r="D655" s="42"/>
      <c r="E655" s="42"/>
    </row>
    <row r="656" spans="2:5" x14ac:dyDescent="0.25">
      <c r="B656" s="42"/>
      <c r="C656" s="43"/>
      <c r="D656" s="42"/>
      <c r="E656" s="42"/>
    </row>
    <row r="657" spans="2:5" x14ac:dyDescent="0.25">
      <c r="B657" s="42"/>
      <c r="C657" s="43"/>
      <c r="D657" s="42"/>
      <c r="E657" s="42"/>
    </row>
    <row r="658" spans="2:5" x14ac:dyDescent="0.25">
      <c r="B658" s="42"/>
      <c r="C658" s="43"/>
      <c r="D658" s="42"/>
      <c r="E658" s="42"/>
    </row>
    <row r="659" spans="2:5" x14ac:dyDescent="0.25">
      <c r="B659" s="42"/>
      <c r="C659" s="43"/>
      <c r="D659" s="42"/>
      <c r="E659" s="42"/>
    </row>
    <row r="660" spans="2:5" x14ac:dyDescent="0.25">
      <c r="B660" s="42"/>
      <c r="C660" s="43"/>
      <c r="D660" s="42"/>
      <c r="E660" s="42"/>
    </row>
    <row r="661" spans="2:5" x14ac:dyDescent="0.25">
      <c r="B661" s="42"/>
      <c r="C661" s="43"/>
      <c r="D661" s="42"/>
      <c r="E661" s="42"/>
    </row>
    <row r="662" spans="2:5" x14ac:dyDescent="0.25">
      <c r="B662" s="42"/>
      <c r="C662" s="43"/>
      <c r="D662" s="42"/>
      <c r="E662" s="42"/>
    </row>
    <row r="663" spans="2:5" x14ac:dyDescent="0.25">
      <c r="B663" s="42"/>
      <c r="C663" s="43"/>
      <c r="D663" s="42"/>
      <c r="E663" s="42"/>
    </row>
    <row r="664" spans="2:5" x14ac:dyDescent="0.25">
      <c r="B664" s="42"/>
      <c r="C664" s="43"/>
      <c r="D664" s="42"/>
      <c r="E664" s="42"/>
    </row>
    <row r="665" spans="2:5" x14ac:dyDescent="0.25">
      <c r="B665" s="42"/>
      <c r="C665" s="43"/>
      <c r="D665" s="42"/>
      <c r="E665" s="42"/>
    </row>
    <row r="666" spans="2:5" x14ac:dyDescent="0.25">
      <c r="B666" s="42"/>
      <c r="C666" s="43"/>
      <c r="D666" s="42"/>
      <c r="E666" s="42"/>
    </row>
    <row r="667" spans="2:5" x14ac:dyDescent="0.25">
      <c r="B667" s="42"/>
      <c r="C667" s="43"/>
      <c r="D667" s="42"/>
      <c r="E667" s="42"/>
    </row>
    <row r="668" spans="2:5" x14ac:dyDescent="0.25">
      <c r="B668" s="42"/>
      <c r="C668" s="43"/>
      <c r="D668" s="42"/>
      <c r="E668" s="42"/>
    </row>
    <row r="669" spans="2:5" x14ac:dyDescent="0.25">
      <c r="B669" s="42"/>
      <c r="C669" s="43"/>
      <c r="D669" s="42"/>
      <c r="E669" s="42"/>
    </row>
    <row r="670" spans="2:5" x14ac:dyDescent="0.25">
      <c r="B670" s="42"/>
      <c r="C670" s="43"/>
      <c r="D670" s="42"/>
      <c r="E670" s="42"/>
    </row>
    <row r="671" spans="2:5" x14ac:dyDescent="0.25">
      <c r="B671" s="42"/>
      <c r="C671" s="43"/>
      <c r="D671" s="42"/>
      <c r="E671" s="42"/>
    </row>
    <row r="672" spans="2:5" x14ac:dyDescent="0.25">
      <c r="B672" s="42"/>
      <c r="C672" s="43"/>
      <c r="D672" s="42"/>
      <c r="E672" s="42"/>
    </row>
    <row r="673" spans="2:5" x14ac:dyDescent="0.25">
      <c r="B673" s="42"/>
      <c r="C673" s="43"/>
      <c r="D673" s="42"/>
      <c r="E673" s="42"/>
    </row>
    <row r="674" spans="2:5" x14ac:dyDescent="0.25">
      <c r="B674" s="42"/>
      <c r="C674" s="43"/>
      <c r="D674" s="42"/>
      <c r="E674" s="42"/>
    </row>
    <row r="675" spans="2:5" x14ac:dyDescent="0.25">
      <c r="B675" s="42"/>
      <c r="C675" s="43"/>
      <c r="D675" s="42"/>
      <c r="E675" s="42"/>
    </row>
    <row r="676" spans="2:5" x14ac:dyDescent="0.25">
      <c r="B676" s="42"/>
      <c r="C676" s="43"/>
      <c r="D676" s="42"/>
      <c r="E676" s="42"/>
    </row>
    <row r="677" spans="2:5" x14ac:dyDescent="0.25">
      <c r="B677" s="42"/>
      <c r="C677" s="43"/>
      <c r="D677" s="42"/>
      <c r="E677" s="42"/>
    </row>
    <row r="678" spans="2:5" x14ac:dyDescent="0.25">
      <c r="B678" s="42"/>
      <c r="C678" s="43"/>
      <c r="D678" s="42"/>
      <c r="E678" s="42"/>
    </row>
    <row r="679" spans="2:5" x14ac:dyDescent="0.25">
      <c r="B679" s="42"/>
      <c r="C679" s="43"/>
      <c r="D679" s="42"/>
      <c r="E679" s="42"/>
    </row>
    <row r="680" spans="2:5" x14ac:dyDescent="0.25">
      <c r="B680" s="42"/>
      <c r="C680" s="43"/>
      <c r="D680" s="42"/>
      <c r="E680" s="42"/>
    </row>
    <row r="681" spans="2:5" x14ac:dyDescent="0.25">
      <c r="B681" s="42"/>
      <c r="C681" s="43"/>
      <c r="D681" s="42"/>
      <c r="E681" s="42"/>
    </row>
    <row r="682" spans="2:5" x14ac:dyDescent="0.25">
      <c r="B682" s="42"/>
      <c r="C682" s="43"/>
      <c r="D682" s="42"/>
      <c r="E682" s="42"/>
    </row>
    <row r="683" spans="2:5" x14ac:dyDescent="0.25">
      <c r="B683" s="42"/>
      <c r="C683" s="43"/>
      <c r="D683" s="42"/>
      <c r="E683" s="42"/>
    </row>
    <row r="684" spans="2:5" x14ac:dyDescent="0.25">
      <c r="B684" s="42"/>
      <c r="C684" s="43"/>
      <c r="D684" s="42"/>
      <c r="E684" s="42"/>
    </row>
    <row r="685" spans="2:5" x14ac:dyDescent="0.25">
      <c r="B685" s="42"/>
      <c r="C685" s="43"/>
      <c r="D685" s="42"/>
      <c r="E685" s="42"/>
    </row>
    <row r="686" spans="2:5" x14ac:dyDescent="0.25">
      <c r="B686" s="42"/>
      <c r="C686" s="43"/>
      <c r="D686" s="42"/>
      <c r="E686" s="42"/>
    </row>
    <row r="687" spans="2:5" x14ac:dyDescent="0.25">
      <c r="B687" s="42"/>
      <c r="C687" s="43"/>
      <c r="D687" s="42"/>
      <c r="E687" s="42"/>
    </row>
    <row r="688" spans="2:5" x14ac:dyDescent="0.25">
      <c r="B688" s="42"/>
      <c r="C688" s="43"/>
      <c r="D688" s="42"/>
      <c r="E688" s="42"/>
    </row>
    <row r="689" spans="2:5" x14ac:dyDescent="0.25">
      <c r="B689" s="42"/>
      <c r="C689" s="43"/>
      <c r="D689" s="42"/>
      <c r="E689" s="42"/>
    </row>
    <row r="690" spans="2:5" x14ac:dyDescent="0.25">
      <c r="B690" s="42"/>
      <c r="C690" s="43"/>
      <c r="D690" s="42"/>
      <c r="E690" s="42"/>
    </row>
    <row r="691" spans="2:5" x14ac:dyDescent="0.25">
      <c r="B691" s="42"/>
      <c r="C691" s="43"/>
      <c r="D691" s="42"/>
      <c r="E691" s="42"/>
    </row>
    <row r="692" spans="2:5" x14ac:dyDescent="0.25">
      <c r="B692" s="42"/>
      <c r="C692" s="43"/>
      <c r="D692" s="42"/>
      <c r="E692" s="42"/>
    </row>
    <row r="693" spans="2:5" x14ac:dyDescent="0.25">
      <c r="B693" s="42"/>
      <c r="C693" s="43"/>
      <c r="D693" s="42"/>
      <c r="E693" s="42"/>
    </row>
    <row r="694" spans="2:5" x14ac:dyDescent="0.25">
      <c r="B694" s="42"/>
      <c r="C694" s="43"/>
      <c r="D694" s="42"/>
      <c r="E694" s="42"/>
    </row>
    <row r="695" spans="2:5" x14ac:dyDescent="0.25">
      <c r="B695" s="42"/>
      <c r="C695" s="43"/>
      <c r="D695" s="42"/>
      <c r="E695" s="42"/>
    </row>
    <row r="696" spans="2:5" x14ac:dyDescent="0.25">
      <c r="B696" s="42"/>
      <c r="C696" s="43"/>
      <c r="D696" s="42"/>
      <c r="E696" s="42"/>
    </row>
    <row r="697" spans="2:5" x14ac:dyDescent="0.25">
      <c r="B697" s="42"/>
      <c r="C697" s="43"/>
      <c r="D697" s="42"/>
      <c r="E697" s="42"/>
    </row>
    <row r="698" spans="2:5" x14ac:dyDescent="0.25">
      <c r="B698" s="42"/>
      <c r="C698" s="43"/>
      <c r="D698" s="42"/>
      <c r="E698" s="42"/>
    </row>
    <row r="699" spans="2:5" x14ac:dyDescent="0.25">
      <c r="B699" s="42"/>
      <c r="C699" s="43"/>
      <c r="D699" s="42"/>
      <c r="E699" s="42"/>
    </row>
    <row r="700" spans="2:5" x14ac:dyDescent="0.25">
      <c r="B700" s="42"/>
      <c r="C700" s="43"/>
      <c r="D700" s="42"/>
      <c r="E700" s="42"/>
    </row>
    <row r="701" spans="2:5" x14ac:dyDescent="0.25">
      <c r="B701" s="42"/>
      <c r="C701" s="43"/>
      <c r="D701" s="42"/>
      <c r="E701" s="42"/>
    </row>
    <row r="702" spans="2:5" x14ac:dyDescent="0.25">
      <c r="B702" s="42"/>
      <c r="C702" s="43"/>
      <c r="D702" s="42"/>
      <c r="E702" s="42"/>
    </row>
    <row r="703" spans="2:5" x14ac:dyDescent="0.25">
      <c r="B703" s="42"/>
      <c r="C703" s="43"/>
      <c r="D703" s="42"/>
      <c r="E703" s="42"/>
    </row>
    <row r="704" spans="2:5" x14ac:dyDescent="0.25">
      <c r="B704" s="42"/>
      <c r="C704" s="43"/>
      <c r="D704" s="42"/>
      <c r="E704" s="42"/>
    </row>
    <row r="705" spans="2:5" x14ac:dyDescent="0.25">
      <c r="B705" s="42"/>
      <c r="C705" s="43"/>
      <c r="D705" s="42"/>
      <c r="E705" s="42"/>
    </row>
    <row r="706" spans="2:5" x14ac:dyDescent="0.25">
      <c r="B706" s="42"/>
      <c r="C706" s="43"/>
      <c r="D706" s="42"/>
      <c r="E706" s="42"/>
    </row>
    <row r="707" spans="2:5" x14ac:dyDescent="0.25">
      <c r="B707" s="42"/>
      <c r="C707" s="43"/>
      <c r="D707" s="42"/>
      <c r="E707" s="42"/>
    </row>
    <row r="708" spans="2:5" x14ac:dyDescent="0.25">
      <c r="B708" s="42"/>
      <c r="C708" s="43"/>
      <c r="D708" s="42"/>
      <c r="E708" s="42"/>
    </row>
    <row r="709" spans="2:5" x14ac:dyDescent="0.25">
      <c r="B709" s="42"/>
      <c r="C709" s="43"/>
      <c r="D709" s="42"/>
      <c r="E709" s="42"/>
    </row>
    <row r="710" spans="2:5" x14ac:dyDescent="0.25">
      <c r="B710" s="42"/>
      <c r="C710" s="43"/>
      <c r="D710" s="42"/>
      <c r="E710" s="42"/>
    </row>
    <row r="711" spans="2:5" x14ac:dyDescent="0.25">
      <c r="B711" s="42"/>
      <c r="C711" s="43"/>
      <c r="D711" s="42"/>
      <c r="E711" s="42"/>
    </row>
    <row r="712" spans="2:5" x14ac:dyDescent="0.25">
      <c r="B712" s="42"/>
      <c r="C712" s="43"/>
      <c r="D712" s="42"/>
      <c r="E712" s="42"/>
    </row>
    <row r="713" spans="2:5" x14ac:dyDescent="0.25">
      <c r="B713" s="42"/>
      <c r="C713" s="43"/>
      <c r="D713" s="42"/>
      <c r="E713" s="42"/>
    </row>
    <row r="714" spans="2:5" x14ac:dyDescent="0.25">
      <c r="B714" s="42"/>
      <c r="C714" s="43"/>
      <c r="D714" s="42"/>
      <c r="E714" s="42"/>
    </row>
    <row r="715" spans="2:5" x14ac:dyDescent="0.25">
      <c r="B715" s="42"/>
      <c r="C715" s="43"/>
      <c r="D715" s="42"/>
      <c r="E715" s="42"/>
    </row>
    <row r="716" spans="2:5" x14ac:dyDescent="0.25">
      <c r="B716" s="42"/>
      <c r="C716" s="43"/>
      <c r="D716" s="42"/>
      <c r="E716" s="42"/>
    </row>
    <row r="717" spans="2:5" x14ac:dyDescent="0.25">
      <c r="B717" s="42"/>
      <c r="C717" s="43"/>
      <c r="D717" s="42"/>
      <c r="E717" s="42"/>
    </row>
    <row r="718" spans="2:5" x14ac:dyDescent="0.25">
      <c r="B718" s="42"/>
      <c r="C718" s="43"/>
      <c r="D718" s="42"/>
      <c r="E718" s="42"/>
    </row>
    <row r="719" spans="2:5" x14ac:dyDescent="0.25">
      <c r="B719" s="42"/>
      <c r="C719" s="43"/>
      <c r="D719" s="42"/>
      <c r="E719" s="42"/>
    </row>
    <row r="720" spans="2:5" x14ac:dyDescent="0.25">
      <c r="B720" s="42"/>
      <c r="C720" s="43"/>
      <c r="D720" s="42"/>
      <c r="E720" s="42"/>
    </row>
    <row r="721" spans="2:5" x14ac:dyDescent="0.25">
      <c r="B721" s="42"/>
      <c r="C721" s="43"/>
      <c r="D721" s="42"/>
      <c r="E721" s="42"/>
    </row>
    <row r="722" spans="2:5" x14ac:dyDescent="0.25">
      <c r="B722" s="42"/>
      <c r="C722" s="43"/>
      <c r="D722" s="42"/>
      <c r="E722" s="42"/>
    </row>
    <row r="723" spans="2:5" x14ac:dyDescent="0.25">
      <c r="B723" s="42"/>
      <c r="C723" s="43"/>
      <c r="D723" s="42"/>
      <c r="E723" s="42"/>
    </row>
    <row r="724" spans="2:5" x14ac:dyDescent="0.25">
      <c r="B724" s="42"/>
      <c r="C724" s="43"/>
      <c r="D724" s="42"/>
      <c r="E724" s="42"/>
    </row>
    <row r="725" spans="2:5" x14ac:dyDescent="0.25">
      <c r="B725" s="42"/>
      <c r="C725" s="43"/>
      <c r="D725" s="42"/>
      <c r="E725" s="42"/>
    </row>
    <row r="726" spans="2:5" x14ac:dyDescent="0.25">
      <c r="B726" s="42"/>
      <c r="C726" s="43"/>
      <c r="D726" s="42"/>
      <c r="E726" s="42"/>
    </row>
    <row r="727" spans="2:5" x14ac:dyDescent="0.25">
      <c r="B727" s="42"/>
      <c r="C727" s="43"/>
      <c r="D727" s="42"/>
      <c r="E727" s="42"/>
    </row>
    <row r="728" spans="2:5" x14ac:dyDescent="0.25">
      <c r="B728" s="42"/>
      <c r="C728" s="43"/>
      <c r="D728" s="42"/>
      <c r="E728" s="42"/>
    </row>
    <row r="729" spans="2:5" x14ac:dyDescent="0.25">
      <c r="B729" s="42"/>
      <c r="C729" s="43"/>
      <c r="D729" s="42"/>
      <c r="E729" s="42"/>
    </row>
    <row r="730" spans="2:5" x14ac:dyDescent="0.25">
      <c r="B730" s="42"/>
      <c r="C730" s="43"/>
      <c r="D730" s="42"/>
      <c r="E730" s="42"/>
    </row>
    <row r="731" spans="2:5" x14ac:dyDescent="0.25">
      <c r="B731" s="42"/>
      <c r="C731" s="43"/>
      <c r="D731" s="42"/>
      <c r="E731" s="42"/>
    </row>
    <row r="732" spans="2:5" x14ac:dyDescent="0.25">
      <c r="B732" s="42"/>
      <c r="C732" s="43"/>
      <c r="D732" s="42"/>
      <c r="E732" s="42"/>
    </row>
    <row r="733" spans="2:5" x14ac:dyDescent="0.25">
      <c r="B733" s="42"/>
      <c r="C733" s="43"/>
      <c r="D733" s="42"/>
      <c r="E733" s="42"/>
    </row>
    <row r="734" spans="2:5" x14ac:dyDescent="0.25">
      <c r="B734" s="42"/>
      <c r="C734" s="43"/>
      <c r="D734" s="42"/>
      <c r="E734" s="42"/>
    </row>
    <row r="735" spans="2:5" x14ac:dyDescent="0.25">
      <c r="B735" s="42"/>
      <c r="C735" s="43"/>
      <c r="D735" s="42"/>
      <c r="E735" s="42"/>
    </row>
    <row r="736" spans="2:5" x14ac:dyDescent="0.25">
      <c r="B736" s="42"/>
      <c r="C736" s="43"/>
      <c r="D736" s="42"/>
      <c r="E736" s="42"/>
    </row>
    <row r="737" spans="2:5" x14ac:dyDescent="0.25">
      <c r="B737" s="42"/>
      <c r="C737" s="43"/>
      <c r="D737" s="42"/>
      <c r="E737" s="42"/>
    </row>
    <row r="738" spans="2:5" x14ac:dyDescent="0.25">
      <c r="B738" s="42"/>
      <c r="C738" s="43"/>
      <c r="D738" s="42"/>
      <c r="E738" s="42"/>
    </row>
    <row r="739" spans="2:5" x14ac:dyDescent="0.25">
      <c r="B739" s="42"/>
      <c r="C739" s="43"/>
      <c r="D739" s="42"/>
      <c r="E739" s="42"/>
    </row>
    <row r="740" spans="2:5" x14ac:dyDescent="0.25">
      <c r="B740" s="42"/>
      <c r="C740" s="43"/>
      <c r="D740" s="42"/>
      <c r="E740" s="42"/>
    </row>
    <row r="741" spans="2:5" x14ac:dyDescent="0.25">
      <c r="B741" s="42"/>
      <c r="C741" s="43"/>
      <c r="D741" s="42"/>
      <c r="E741" s="42"/>
    </row>
    <row r="742" spans="2:5" x14ac:dyDescent="0.25">
      <c r="B742" s="42"/>
      <c r="C742" s="43"/>
      <c r="D742" s="42"/>
      <c r="E742" s="42"/>
    </row>
    <row r="743" spans="2:5" x14ac:dyDescent="0.25">
      <c r="B743" s="42"/>
      <c r="C743" s="43"/>
      <c r="D743" s="42"/>
      <c r="E743" s="42"/>
    </row>
    <row r="744" spans="2:5" x14ac:dyDescent="0.25">
      <c r="B744" s="42"/>
      <c r="C744" s="43"/>
      <c r="D744" s="42"/>
      <c r="E744" s="42"/>
    </row>
    <row r="745" spans="2:5" x14ac:dyDescent="0.25">
      <c r="B745" s="42"/>
      <c r="C745" s="43"/>
      <c r="D745" s="42"/>
      <c r="E745" s="42"/>
    </row>
    <row r="746" spans="2:5" x14ac:dyDescent="0.25">
      <c r="B746" s="42"/>
      <c r="C746" s="43"/>
      <c r="D746" s="42"/>
      <c r="E746" s="42"/>
    </row>
    <row r="747" ht="21" customHeight="1" spans="2:5" x14ac:dyDescent="0.25">
      <c r="B747" s="44"/>
      <c r="C747" s="45"/>
      <c r="D747" s="44"/>
      <c r="E747" s="44"/>
    </row>
  </sheetData>
  <autoFilter ref="B7:E747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E19"/>
  <sheetViews>
    <sheetView workbookViewId="0" showGridLines="0" zoomScale="100" zoomScaleNormal="100">
      <selection activeCell="B4" sqref="B4"/>
    </sheetView>
  </sheetViews>
  <sheetFormatPr defaultRowHeight="14.4" outlineLevelRow="0" outlineLevelCol="0" x14ac:dyDescent="0.3" customHeight="1"/>
  <cols>
    <col min="1" max="1" width="3.6640625" customWidth="1"/>
    <col min="2" max="2" width="21" customWidth="1"/>
    <col min="3" max="3" width="18.5546875" customWidth="1"/>
    <col min="4" max="4" width="18" customWidth="1"/>
    <col min="5" max="5" width="15.33203125" customWidth="1"/>
    <col min="6" max="6" width="3.44140625" customWidth="1"/>
    <col min="7" max="9" width="9" hidden="1" customWidth="1"/>
    <col min="10" max="16384" width="11.44140625" hidden="1" customWidth="1"/>
  </cols>
  <sheetData>
    <row r="1" ht="26.25" customHeight="1" spans="3:4" x14ac:dyDescent="0.25">
      <c r="C1" s="90" t="s">
        <v>89</v>
      </c>
      <c r="D1" s="90"/>
    </row>
    <row r="2" ht="30" customHeight="1" spans="3:4" x14ac:dyDescent="0.25">
      <c r="C2" s="91"/>
      <c r="D2" s="91"/>
    </row>
    <row r="3" ht="60" customHeight="1" spans="2:5" x14ac:dyDescent="0.25">
      <c r="B3" s="38" t="s">
        <v>90</v>
      </c>
      <c r="C3" s="92" t="s">
        <v>91</v>
      </c>
      <c r="D3" s="92" t="s">
        <v>92</v>
      </c>
      <c r="E3" s="92" t="s">
        <v>93</v>
      </c>
    </row>
    <row r="4" ht="19.8" customHeight="1" spans="2:5" x14ac:dyDescent="0.25">
      <c r="B4" s="40"/>
      <c r="C4" s="93"/>
      <c r="D4" s="94"/>
      <c r="E4" s="95">
        <f>IFERROR(C4/D4,0)</f>
        <v>0</v>
      </c>
    </row>
    <row r="5" ht="19.8" customHeight="1" spans="2:5" x14ac:dyDescent="0.25">
      <c r="B5" s="42"/>
      <c r="C5" s="96"/>
      <c r="D5" s="97"/>
      <c r="E5" s="98">
        <f t="shared" ref="E5:E17" si="0">IFERROR(C5/D5,0)</f>
        <v>0</v>
      </c>
    </row>
    <row r="6" ht="19.8" customHeight="1" spans="2:5" x14ac:dyDescent="0.25">
      <c r="B6" s="42"/>
      <c r="C6" s="96"/>
      <c r="D6" s="97"/>
      <c r="E6" s="98">
        <f t="shared" si="0"/>
        <v>0</v>
      </c>
    </row>
    <row r="7" ht="19.8" customHeight="1" spans="2:5" x14ac:dyDescent="0.25">
      <c r="B7" s="42"/>
      <c r="C7" s="96"/>
      <c r="D7" s="97"/>
      <c r="E7" s="98">
        <f t="shared" si="0"/>
        <v>0</v>
      </c>
    </row>
    <row r="8" ht="19.8" customHeight="1" spans="2:5" x14ac:dyDescent="0.25">
      <c r="B8" s="42"/>
      <c r="C8" s="96"/>
      <c r="D8" s="97"/>
      <c r="E8" s="98">
        <f t="shared" si="0"/>
        <v>0</v>
      </c>
    </row>
    <row r="9" ht="19.8" customHeight="1" spans="2:5" x14ac:dyDescent="0.25">
      <c r="B9" s="42"/>
      <c r="C9" s="96"/>
      <c r="D9" s="97"/>
      <c r="E9" s="98">
        <f t="shared" si="0"/>
        <v>0</v>
      </c>
    </row>
    <row r="10" ht="19.8" customHeight="1" spans="2:5" x14ac:dyDescent="0.25">
      <c r="B10" s="42"/>
      <c r="C10" s="96"/>
      <c r="D10" s="97"/>
      <c r="E10" s="98">
        <f t="shared" si="0"/>
        <v>0</v>
      </c>
    </row>
    <row r="11" ht="19.8" customHeight="1" spans="2:5" x14ac:dyDescent="0.25">
      <c r="B11" s="42"/>
      <c r="C11" s="96"/>
      <c r="D11" s="97"/>
      <c r="E11" s="98">
        <f t="shared" si="0"/>
        <v>0</v>
      </c>
    </row>
    <row r="12" ht="19.8" customHeight="1" spans="2:5" x14ac:dyDescent="0.25">
      <c r="B12" s="42"/>
      <c r="C12" s="96"/>
      <c r="D12" s="97"/>
      <c r="E12" s="98">
        <f t="shared" si="0"/>
        <v>0</v>
      </c>
    </row>
    <row r="13" ht="19.8" customHeight="1" spans="2:5" x14ac:dyDescent="0.25">
      <c r="B13" s="42"/>
      <c r="C13" s="96"/>
      <c r="D13" s="97"/>
      <c r="E13" s="98">
        <f t="shared" si="0"/>
        <v>0</v>
      </c>
    </row>
    <row r="14" ht="19.8" customHeight="1" spans="2:5" x14ac:dyDescent="0.25">
      <c r="B14" s="42"/>
      <c r="C14" s="96"/>
      <c r="D14" s="97"/>
      <c r="E14" s="98">
        <f t="shared" si="0"/>
        <v>0</v>
      </c>
    </row>
    <row r="15" ht="19.8" customHeight="1" spans="2:5" x14ac:dyDescent="0.25">
      <c r="B15" s="42"/>
      <c r="C15" s="96"/>
      <c r="D15" s="97"/>
      <c r="E15" s="98">
        <f t="shared" si="0"/>
        <v>0</v>
      </c>
    </row>
    <row r="16" ht="19.8" customHeight="1" spans="2:5" x14ac:dyDescent="0.25">
      <c r="B16" s="42"/>
      <c r="C16" s="96"/>
      <c r="D16" s="97"/>
      <c r="E16" s="98">
        <f t="shared" si="0"/>
        <v>0</v>
      </c>
    </row>
    <row r="17" ht="20.4" customHeight="1" spans="2:5" x14ac:dyDescent="0.25">
      <c r="B17" s="44"/>
      <c r="C17" s="99"/>
      <c r="D17" s="100"/>
      <c r="E17" s="101">
        <f t="shared" si="0"/>
        <v>0</v>
      </c>
    </row>
    <row r="18" ht="21" customHeight="1" spans="3:5" x14ac:dyDescent="0.25">
      <c r="C18" s="102">
        <f>SUM(C4:C17)</f>
        <v>0</v>
      </c>
      <c r="D18" s="103">
        <f>SUM(D4:D17)</f>
        <v>0</v>
      </c>
      <c r="E18" s="102">
        <f>SUM(E4:E17)</f>
        <v>0</v>
      </c>
    </row>
    <row r="19" ht="15" customHeight="1" x14ac:dyDescent="0.25"/>
  </sheetData>
  <mergeCells count="1">
    <mergeCell ref="C1:D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I80"/>
  <sheetViews>
    <sheetView workbookViewId="0" showGridLines="0" zoomScale="100" zoomScaleNormal="100">
      <selection activeCell="G4" sqref="G4"/>
    </sheetView>
  </sheetViews>
  <sheetFormatPr defaultRowHeight="14.4" outlineLevelRow="0" outlineLevelCol="0" x14ac:dyDescent="0.3" customHeight="1"/>
  <cols>
    <col min="1" max="1" width="2.44140625" customWidth="1"/>
    <col min="2" max="2" width="32.5546875" customWidth="1"/>
    <col min="3" max="3" width="27.6640625" customWidth="1"/>
    <col min="4" max="4" width="22.6640625" customWidth="1"/>
    <col min="5" max="5" width="4" customWidth="1"/>
    <col min="6" max="6" width="32.109375" customWidth="1"/>
    <col min="7" max="7" width="27.33203125" customWidth="1"/>
    <col min="8" max="8" width="23.44140625" customWidth="1"/>
    <col min="9" max="9" width="23.109375" customWidth="1"/>
    <col min="10" max="10" width="3.109375" customWidth="1"/>
    <col min="11" max="16384" width="11.44140625" hidden="1" customWidth="1"/>
  </cols>
  <sheetData>
    <row r="1" ht="15.75" customHeight="1" spans="1:9" x14ac:dyDescent="0.25">
      <c r="A1" s="26"/>
      <c r="B1" s="26"/>
      <c r="C1" s="26"/>
      <c r="D1" s="26"/>
      <c r="E1" s="26"/>
      <c r="F1" s="26"/>
      <c r="G1" s="26"/>
      <c r="H1" s="26"/>
      <c r="I1" s="26"/>
    </row>
    <row r="2" ht="41.4" customHeight="1" spans="1:9" x14ac:dyDescent="0.25">
      <c r="A2" s="31"/>
      <c r="B2" s="104" t="s">
        <v>94</v>
      </c>
      <c r="C2" s="105" t="s">
        <v>95</v>
      </c>
      <c r="D2" s="106">
        <f>G64</f>
        <v>0</v>
      </c>
      <c r="E2" s="26"/>
      <c r="F2" s="26"/>
      <c r="G2" s="26"/>
      <c r="H2" s="26"/>
      <c r="I2" s="26"/>
    </row>
    <row r="3" ht="41.4" customHeight="1" spans="1:9" x14ac:dyDescent="0.25">
      <c r="A3" s="26"/>
      <c r="B3" s="107" t="s">
        <v>96</v>
      </c>
      <c r="C3" s="108" t="s">
        <v>97</v>
      </c>
      <c r="D3" s="108" t="s">
        <v>98</v>
      </c>
      <c r="E3" s="26"/>
      <c r="F3" s="107" t="s">
        <v>99</v>
      </c>
      <c r="G3" s="108" t="s">
        <v>100</v>
      </c>
      <c r="H3" s="108" t="s">
        <v>101</v>
      </c>
      <c r="I3" s="108" t="s">
        <v>102</v>
      </c>
    </row>
    <row r="4" ht="20.4" customHeight="1" spans="1:9" x14ac:dyDescent="0.25">
      <c r="A4" s="26"/>
      <c r="B4" s="109"/>
      <c r="C4" s="110"/>
      <c r="D4" s="111">
        <f>IFERROR(C4/$D$2,"")</f>
      </c>
      <c r="E4" s="26">
        <v>1</v>
      </c>
      <c r="F4" s="112" t="str">
        <f>MENU!B4</f>
        <v>Nombre del producto 1</v>
      </c>
      <c r="G4" s="113"/>
      <c r="H4" s="114">
        <f>IFERROR(G4/$D$2,"")</f>
      </c>
      <c r="I4" s="115">
        <f>IFERROR(H4*$D$67,"")</f>
      </c>
    </row>
    <row r="5" ht="20.4" customHeight="1" spans="1:9" x14ac:dyDescent="0.25">
      <c r="A5" s="26"/>
      <c r="B5" s="116"/>
      <c r="C5" s="117"/>
      <c r="D5" s="118">
        <f t="shared" ref="D5:D66" si="0">IFERROR(C5/$D$2,"")</f>
      </c>
      <c r="E5" s="26">
        <v>2</v>
      </c>
      <c r="F5" s="119" t="str">
        <f>MENU!B5</f>
        <v>Nombre del producto 2</v>
      </c>
      <c r="G5" s="120"/>
      <c r="H5" s="121">
        <f>IFERROR(G5/$D$2,"")</f>
      </c>
      <c r="I5" s="122">
        <f t="shared" ref="I5:I63" si="1">IFERROR(H5*$D$67,"")</f>
      </c>
    </row>
    <row r="6" ht="20.4" customHeight="1" spans="1:9" x14ac:dyDescent="0.25">
      <c r="A6" s="26"/>
      <c r="B6" s="116"/>
      <c r="C6" s="117"/>
      <c r="D6" s="118">
        <f t="shared" si="0"/>
      </c>
      <c r="E6" s="26">
        <v>3</v>
      </c>
      <c r="F6" s="119" t="str">
        <f>MENU!B6</f>
        <v>Nombre del producto 3</v>
      </c>
      <c r="G6" s="120"/>
      <c r="H6" s="121">
        <f t="shared" ref="H6:H63" si="2">IFERROR(G6/$D$2,"")</f>
      </c>
      <c r="I6" s="122">
        <f t="shared" si="1"/>
      </c>
    </row>
    <row r="7" ht="20.4" customHeight="1" spans="1:9" x14ac:dyDescent="0.25">
      <c r="A7" s="26"/>
      <c r="B7" s="116"/>
      <c r="C7" s="117"/>
      <c r="D7" s="118">
        <f t="shared" si="0"/>
      </c>
      <c r="E7" s="26">
        <v>4</v>
      </c>
      <c r="F7" s="119" t="str">
        <f>MENU!B7</f>
        <v>Nombre del producto 4</v>
      </c>
      <c r="G7" s="120"/>
      <c r="H7" s="121">
        <f t="shared" si="2"/>
      </c>
      <c r="I7" s="122">
        <f t="shared" si="1"/>
      </c>
    </row>
    <row r="8" ht="20.4" customHeight="1" spans="1:9" x14ac:dyDescent="0.25">
      <c r="A8" s="26"/>
      <c r="B8" s="116"/>
      <c r="C8" s="117"/>
      <c r="D8" s="118">
        <f t="shared" si="0"/>
      </c>
      <c r="E8" s="26">
        <v>5</v>
      </c>
      <c r="F8" s="119" t="str">
        <f>MENU!B8</f>
        <v>Nombre del producto 5</v>
      </c>
      <c r="G8" s="120"/>
      <c r="H8" s="121">
        <f t="shared" si="2"/>
      </c>
      <c r="I8" s="122">
        <f t="shared" si="1"/>
      </c>
    </row>
    <row r="9" ht="20.4" customHeight="1" spans="1:9" x14ac:dyDescent="0.25">
      <c r="A9" s="26"/>
      <c r="B9" s="116"/>
      <c r="C9" s="117"/>
      <c r="D9" s="118">
        <f t="shared" si="0"/>
      </c>
      <c r="E9" s="26">
        <v>6</v>
      </c>
      <c r="F9" s="119" t="str">
        <f>MENU!B9</f>
        <v>Nombre del producto 6</v>
      </c>
      <c r="G9" s="120"/>
      <c r="H9" s="121">
        <f t="shared" si="2"/>
      </c>
      <c r="I9" s="122">
        <f t="shared" si="1"/>
      </c>
    </row>
    <row r="10" ht="20.4" customHeight="1" spans="1:9" x14ac:dyDescent="0.25">
      <c r="A10" s="26"/>
      <c r="B10" s="116"/>
      <c r="C10" s="117"/>
      <c r="D10" s="118">
        <f t="shared" si="0"/>
      </c>
      <c r="E10" s="26">
        <v>7</v>
      </c>
      <c r="F10" s="119" t="str">
        <f>MENU!B10</f>
        <v>Nombre del producto 7</v>
      </c>
      <c r="G10" s="120"/>
      <c r="H10" s="121">
        <f t="shared" si="2"/>
      </c>
      <c r="I10" s="122">
        <f t="shared" si="1"/>
      </c>
    </row>
    <row r="11" ht="20.4" customHeight="1" spans="1:9" x14ac:dyDescent="0.25">
      <c r="A11" s="26"/>
      <c r="B11" s="123"/>
      <c r="C11" s="124"/>
      <c r="D11" s="125">
        <f t="shared" si="0"/>
      </c>
      <c r="E11" s="26">
        <v>8</v>
      </c>
      <c r="F11" s="119" t="str">
        <f>MENU!B11</f>
        <v>Nombre del producto 8</v>
      </c>
      <c r="G11" s="120"/>
      <c r="H11" s="121">
        <f t="shared" si="2"/>
      </c>
      <c r="I11" s="122">
        <f t="shared" si="1"/>
      </c>
    </row>
    <row r="12" ht="20.4" customHeight="1" spans="1:9" x14ac:dyDescent="0.25">
      <c r="A12" s="26"/>
      <c r="B12" s="123"/>
      <c r="C12" s="124"/>
      <c r="D12" s="125">
        <f t="shared" si="0"/>
      </c>
      <c r="E12" s="26">
        <v>9</v>
      </c>
      <c r="F12" s="119" t="str">
        <f>MENU!B12</f>
        <v>Nombre del producto 9</v>
      </c>
      <c r="G12" s="120"/>
      <c r="H12" s="121">
        <f t="shared" si="2"/>
      </c>
      <c r="I12" s="122">
        <f t="shared" si="1"/>
      </c>
    </row>
    <row r="13" ht="20.4" customHeight="1" spans="1:9" x14ac:dyDescent="0.25">
      <c r="A13" s="26"/>
      <c r="B13" s="123"/>
      <c r="C13" s="124"/>
      <c r="D13" s="125">
        <f t="shared" si="0"/>
      </c>
      <c r="E13" s="26">
        <v>10</v>
      </c>
      <c r="F13" s="119" t="str">
        <f>MENU!B13</f>
        <v>Nombre del producto 10</v>
      </c>
      <c r="G13" s="120"/>
      <c r="H13" s="121">
        <f t="shared" si="2"/>
      </c>
      <c r="I13" s="122">
        <f t="shared" si="1"/>
      </c>
    </row>
    <row r="14" ht="20.4" customHeight="1" spans="1:9" x14ac:dyDescent="0.25">
      <c r="A14" s="26"/>
      <c r="B14" s="123"/>
      <c r="C14" s="124"/>
      <c r="D14" s="125">
        <f t="shared" si="0"/>
      </c>
      <c r="E14" s="26">
        <v>11</v>
      </c>
      <c r="F14" s="119" t="str">
        <f>MENU!B14</f>
        <v>Nombre del producto 11</v>
      </c>
      <c r="G14" s="120"/>
      <c r="H14" s="121">
        <f t="shared" si="2"/>
      </c>
      <c r="I14" s="122">
        <f t="shared" si="1"/>
      </c>
    </row>
    <row r="15" ht="20.4" customHeight="1" spans="1:9" x14ac:dyDescent="0.25">
      <c r="A15" s="26"/>
      <c r="B15" s="123"/>
      <c r="C15" s="124"/>
      <c r="D15" s="125">
        <f t="shared" si="0"/>
      </c>
      <c r="E15" s="26">
        <v>12</v>
      </c>
      <c r="F15" s="119" t="str">
        <f>MENU!B15</f>
        <v>Nombre del producto 12</v>
      </c>
      <c r="G15" s="120"/>
      <c r="H15" s="121">
        <f t="shared" si="2"/>
      </c>
      <c r="I15" s="122">
        <f t="shared" si="1"/>
      </c>
    </row>
    <row r="16" ht="20.4" customHeight="1" spans="1:9" x14ac:dyDescent="0.25">
      <c r="A16" s="26"/>
      <c r="B16" s="123"/>
      <c r="C16" s="124"/>
      <c r="D16" s="125">
        <f t="shared" si="0"/>
      </c>
      <c r="E16" s="26">
        <v>13</v>
      </c>
      <c r="F16" s="119" t="str">
        <f>MENU!B16</f>
        <v>Nombre del producto 13</v>
      </c>
      <c r="G16" s="120"/>
      <c r="H16" s="121">
        <f t="shared" si="2"/>
      </c>
      <c r="I16" s="122">
        <f t="shared" si="1"/>
      </c>
    </row>
    <row r="17" ht="20.4" customHeight="1" spans="1:9" x14ac:dyDescent="0.25">
      <c r="A17" s="26"/>
      <c r="B17" s="123"/>
      <c r="C17" s="124"/>
      <c r="D17" s="125">
        <f t="shared" si="0"/>
      </c>
      <c r="E17" s="26">
        <v>14</v>
      </c>
      <c r="F17" s="119" t="str">
        <f>MENU!B17</f>
        <v>Nombre del producto 14</v>
      </c>
      <c r="G17" s="120"/>
      <c r="H17" s="121">
        <f t="shared" si="2"/>
      </c>
      <c r="I17" s="122">
        <f t="shared" si="1"/>
      </c>
    </row>
    <row r="18" ht="20.4" customHeight="1" spans="1:9" x14ac:dyDescent="0.25">
      <c r="A18" s="26"/>
      <c r="B18" s="123"/>
      <c r="C18" s="124"/>
      <c r="D18" s="125">
        <f t="shared" si="0"/>
      </c>
      <c r="E18" s="26">
        <v>15</v>
      </c>
      <c r="F18" s="119" t="str">
        <f>MENU!B18</f>
        <v>Nombre del producto 15</v>
      </c>
      <c r="G18" s="120"/>
      <c r="H18" s="121">
        <f t="shared" si="2"/>
      </c>
      <c r="I18" s="122">
        <f t="shared" si="1"/>
      </c>
    </row>
    <row r="19" ht="20.4" customHeight="1" spans="1:9" x14ac:dyDescent="0.25">
      <c r="A19" s="26"/>
      <c r="B19" s="123"/>
      <c r="C19" s="124"/>
      <c r="D19" s="125">
        <f t="shared" si="0"/>
      </c>
      <c r="E19" s="26">
        <v>16</v>
      </c>
      <c r="F19" s="119" t="str">
        <f>MENU!B19</f>
        <v>Nombre del producto 16</v>
      </c>
      <c r="G19" s="120"/>
      <c r="H19" s="121">
        <f t="shared" si="2"/>
      </c>
      <c r="I19" s="122">
        <f t="shared" si="1"/>
      </c>
    </row>
    <row r="20" ht="20.4" customHeight="1" spans="1:9" x14ac:dyDescent="0.25">
      <c r="A20" s="26"/>
      <c r="B20" s="123"/>
      <c r="C20" s="124"/>
      <c r="D20" s="125">
        <f t="shared" si="0"/>
      </c>
      <c r="E20" s="26">
        <v>17</v>
      </c>
      <c r="F20" s="119" t="str">
        <f>MENU!B20</f>
        <v>Nombre del producto 17</v>
      </c>
      <c r="G20" s="120"/>
      <c r="H20" s="121">
        <f t="shared" si="2"/>
      </c>
      <c r="I20" s="122">
        <f t="shared" si="1"/>
      </c>
    </row>
    <row r="21" ht="20.4" customHeight="1" spans="1:9" x14ac:dyDescent="0.25">
      <c r="A21" s="26"/>
      <c r="B21" s="123"/>
      <c r="C21" s="124"/>
      <c r="D21" s="125">
        <f t="shared" si="0"/>
      </c>
      <c r="E21" s="26">
        <v>18</v>
      </c>
      <c r="F21" s="119" t="str">
        <f>MENU!B21</f>
        <v>Nombre del producto 18</v>
      </c>
      <c r="G21" s="120"/>
      <c r="H21" s="121">
        <f t="shared" si="2"/>
      </c>
      <c r="I21" s="122">
        <f t="shared" si="1"/>
      </c>
    </row>
    <row r="22" ht="20.4" customHeight="1" spans="1:9" x14ac:dyDescent="0.25">
      <c r="A22" s="26"/>
      <c r="B22" s="123"/>
      <c r="C22" s="124"/>
      <c r="D22" s="125">
        <f t="shared" si="0"/>
      </c>
      <c r="E22" s="26">
        <v>19</v>
      </c>
      <c r="F22" s="119" t="str">
        <f>MENU!B22</f>
        <v>Nombre del producto 19</v>
      </c>
      <c r="G22" s="120"/>
      <c r="H22" s="121">
        <f t="shared" si="2"/>
      </c>
      <c r="I22" s="122">
        <f t="shared" si="1"/>
      </c>
    </row>
    <row r="23" ht="20.4" customHeight="1" spans="1:9" x14ac:dyDescent="0.25">
      <c r="A23" s="26"/>
      <c r="B23" s="123"/>
      <c r="C23" s="124"/>
      <c r="D23" s="125">
        <f t="shared" si="0"/>
      </c>
      <c r="E23" s="26">
        <v>20</v>
      </c>
      <c r="F23" s="119" t="str">
        <f>MENU!B23</f>
        <v>Nombre del producto 20</v>
      </c>
      <c r="G23" s="120"/>
      <c r="H23" s="121">
        <f t="shared" si="2"/>
      </c>
      <c r="I23" s="122">
        <f t="shared" si="1"/>
      </c>
    </row>
    <row r="24" ht="20.4" customHeight="1" spans="1:9" x14ac:dyDescent="0.25">
      <c r="A24" s="26"/>
      <c r="B24" s="123"/>
      <c r="C24" s="124"/>
      <c r="D24" s="125">
        <f t="shared" si="0"/>
      </c>
      <c r="E24" s="26">
        <v>21</v>
      </c>
      <c r="F24" s="119" t="str">
        <f>MENU!E4</f>
        <v>Nombre del producto 21</v>
      </c>
      <c r="G24" s="120"/>
      <c r="H24" s="121">
        <f t="shared" si="2"/>
      </c>
      <c r="I24" s="122">
        <f t="shared" si="1"/>
      </c>
    </row>
    <row r="25" ht="20.4" customHeight="1" spans="1:9" x14ac:dyDescent="0.25">
      <c r="A25" s="26"/>
      <c r="B25" s="123"/>
      <c r="C25" s="124"/>
      <c r="D25" s="125">
        <f t="shared" si="0"/>
      </c>
      <c r="E25" s="26">
        <v>22</v>
      </c>
      <c r="F25" s="119" t="str">
        <f>MENU!E5</f>
        <v>Nombre del producto 22</v>
      </c>
      <c r="G25" s="120"/>
      <c r="H25" s="121">
        <f t="shared" si="2"/>
      </c>
      <c r="I25" s="122">
        <f t="shared" si="1"/>
      </c>
    </row>
    <row r="26" ht="20.4" customHeight="1" spans="1:9" x14ac:dyDescent="0.25">
      <c r="A26" s="26"/>
      <c r="B26" s="123"/>
      <c r="C26" s="124"/>
      <c r="D26" s="125">
        <f t="shared" si="0"/>
      </c>
      <c r="E26" s="26">
        <v>23</v>
      </c>
      <c r="F26" s="119" t="str">
        <f>MENU!E6</f>
        <v>Nombre del producto 23</v>
      </c>
      <c r="G26" s="120"/>
      <c r="H26" s="121">
        <f t="shared" si="2"/>
      </c>
      <c r="I26" s="122">
        <f t="shared" si="1"/>
      </c>
    </row>
    <row r="27" ht="20.4" customHeight="1" spans="1:9" x14ac:dyDescent="0.25">
      <c r="A27" s="26"/>
      <c r="B27" s="123"/>
      <c r="C27" s="124"/>
      <c r="D27" s="125">
        <f t="shared" si="0"/>
      </c>
      <c r="E27" s="26">
        <v>24</v>
      </c>
      <c r="F27" s="119" t="str">
        <f>MENU!E7</f>
        <v>Nombre del producto 24</v>
      </c>
      <c r="G27" s="120"/>
      <c r="H27" s="121">
        <f t="shared" si="2"/>
      </c>
      <c r="I27" s="122">
        <f t="shared" si="1"/>
      </c>
    </row>
    <row r="28" ht="20.4" customHeight="1" spans="1:9" x14ac:dyDescent="0.25">
      <c r="A28" s="26"/>
      <c r="B28" s="123"/>
      <c r="C28" s="124"/>
      <c r="D28" s="125">
        <f t="shared" si="0"/>
      </c>
      <c r="E28" s="26">
        <v>25</v>
      </c>
      <c r="F28" s="119" t="str">
        <f>MENU!E8</f>
        <v>Nombre del producto 25</v>
      </c>
      <c r="G28" s="120"/>
      <c r="H28" s="121">
        <f t="shared" si="2"/>
      </c>
      <c r="I28" s="122">
        <f t="shared" si="1"/>
      </c>
    </row>
    <row r="29" ht="20.4" customHeight="1" spans="1:9" x14ac:dyDescent="0.25">
      <c r="A29" s="26"/>
      <c r="B29" s="123"/>
      <c r="C29" s="124"/>
      <c r="D29" s="125">
        <f t="shared" si="0"/>
      </c>
      <c r="E29" s="26">
        <v>26</v>
      </c>
      <c r="F29" s="119" t="str">
        <f>MENU!E9</f>
        <v>Nombre del producto 26</v>
      </c>
      <c r="G29" s="120"/>
      <c r="H29" s="121">
        <f t="shared" si="2"/>
      </c>
      <c r="I29" s="122">
        <f t="shared" si="1"/>
      </c>
    </row>
    <row r="30" ht="20.4" customHeight="1" spans="1:9" x14ac:dyDescent="0.25">
      <c r="A30" s="26"/>
      <c r="B30" s="123"/>
      <c r="C30" s="124"/>
      <c r="D30" s="125">
        <f t="shared" si="0"/>
      </c>
      <c r="E30" s="26">
        <v>27</v>
      </c>
      <c r="F30" s="119" t="str">
        <f>MENU!E10</f>
        <v>Nombre del producto 27</v>
      </c>
      <c r="G30" s="120"/>
      <c r="H30" s="121">
        <f t="shared" si="2"/>
      </c>
      <c r="I30" s="122">
        <f t="shared" si="1"/>
      </c>
    </row>
    <row r="31" ht="20.4" customHeight="1" spans="1:9" x14ac:dyDescent="0.25">
      <c r="A31" s="26"/>
      <c r="B31" s="123"/>
      <c r="C31" s="124"/>
      <c r="D31" s="125">
        <f t="shared" si="0"/>
      </c>
      <c r="E31" s="26">
        <v>28</v>
      </c>
      <c r="F31" s="119" t="str">
        <f>MENU!E11</f>
        <v>Nombre del producto 28</v>
      </c>
      <c r="G31" s="120"/>
      <c r="H31" s="121">
        <f t="shared" si="2"/>
      </c>
      <c r="I31" s="122">
        <f t="shared" si="1"/>
      </c>
    </row>
    <row r="32" ht="20.4" customHeight="1" spans="1:9" x14ac:dyDescent="0.25">
      <c r="A32" s="26"/>
      <c r="B32" s="123"/>
      <c r="C32" s="124"/>
      <c r="D32" s="125">
        <f t="shared" si="0"/>
      </c>
      <c r="E32" s="26">
        <v>29</v>
      </c>
      <c r="F32" s="119" t="str">
        <f>MENU!E12</f>
        <v>Nombre del producto 29</v>
      </c>
      <c r="G32" s="120"/>
      <c r="H32" s="121">
        <f t="shared" si="2"/>
      </c>
      <c r="I32" s="122">
        <f t="shared" si="1"/>
      </c>
    </row>
    <row r="33" ht="20.4" customHeight="1" spans="1:9" x14ac:dyDescent="0.25">
      <c r="A33" s="26"/>
      <c r="B33" s="123"/>
      <c r="C33" s="124"/>
      <c r="D33" s="125">
        <f t="shared" si="0"/>
      </c>
      <c r="E33" s="26">
        <v>30</v>
      </c>
      <c r="F33" s="119" t="str">
        <f>MENU!E13</f>
        <v>Nombre del producto 30</v>
      </c>
      <c r="G33" s="120"/>
      <c r="H33" s="121">
        <f t="shared" si="2"/>
      </c>
      <c r="I33" s="122">
        <f t="shared" si="1"/>
      </c>
    </row>
    <row r="34" ht="20.4" customHeight="1" spans="1:9" x14ac:dyDescent="0.25">
      <c r="A34" s="26"/>
      <c r="B34" s="123"/>
      <c r="C34" s="124"/>
      <c r="D34" s="125">
        <f t="shared" si="0"/>
      </c>
      <c r="E34" s="26">
        <v>31</v>
      </c>
      <c r="F34" s="119" t="str">
        <f>MENU!E14</f>
        <v>Nombre del producto 31</v>
      </c>
      <c r="G34" s="120"/>
      <c r="H34" s="121">
        <f t="shared" si="2"/>
      </c>
      <c r="I34" s="122">
        <f t="shared" si="1"/>
      </c>
    </row>
    <row r="35" ht="20.4" customHeight="1" spans="1:9" x14ac:dyDescent="0.25">
      <c r="A35" s="26"/>
      <c r="B35" s="123"/>
      <c r="C35" s="124"/>
      <c r="D35" s="125">
        <f t="shared" si="0"/>
      </c>
      <c r="E35" s="26">
        <v>32</v>
      </c>
      <c r="F35" s="119" t="str">
        <f>MENU!E15</f>
        <v>Nombre del producto 32</v>
      </c>
      <c r="G35" s="120"/>
      <c r="H35" s="121">
        <f t="shared" si="2"/>
      </c>
      <c r="I35" s="122">
        <f t="shared" si="1"/>
      </c>
    </row>
    <row r="36" ht="20.4" customHeight="1" spans="1:9" x14ac:dyDescent="0.25">
      <c r="A36" s="26"/>
      <c r="B36" s="123"/>
      <c r="C36" s="124"/>
      <c r="D36" s="125">
        <f t="shared" si="0"/>
      </c>
      <c r="E36" s="26">
        <v>33</v>
      </c>
      <c r="F36" s="119" t="str">
        <f>MENU!E16</f>
        <v>Nombre del producto 33</v>
      </c>
      <c r="G36" s="120"/>
      <c r="H36" s="121">
        <f t="shared" si="2"/>
      </c>
      <c r="I36" s="122">
        <f t="shared" si="1"/>
      </c>
    </row>
    <row r="37" ht="20.4" customHeight="1" spans="1:9" x14ac:dyDescent="0.25">
      <c r="A37" s="26"/>
      <c r="B37" s="123"/>
      <c r="C37" s="124"/>
      <c r="D37" s="125">
        <f t="shared" si="0"/>
      </c>
      <c r="E37" s="26">
        <v>34</v>
      </c>
      <c r="F37" s="119" t="str">
        <f>MENU!E17</f>
        <v>Nombre del producto 34</v>
      </c>
      <c r="G37" s="120"/>
      <c r="H37" s="121">
        <f t="shared" si="2"/>
      </c>
      <c r="I37" s="122">
        <f t="shared" si="1"/>
      </c>
    </row>
    <row r="38" ht="20.4" customHeight="1" spans="1:9" x14ac:dyDescent="0.25">
      <c r="A38" s="26"/>
      <c r="B38" s="123"/>
      <c r="C38" s="124"/>
      <c r="D38" s="125">
        <f t="shared" si="0"/>
      </c>
      <c r="E38" s="26">
        <v>35</v>
      </c>
      <c r="F38" s="119" t="str">
        <f>MENU!E18</f>
        <v>Nombre del producto35</v>
      </c>
      <c r="G38" s="120"/>
      <c r="H38" s="121">
        <f t="shared" si="2"/>
      </c>
      <c r="I38" s="122">
        <f t="shared" si="1"/>
      </c>
    </row>
    <row r="39" ht="20.4" customHeight="1" spans="1:9" x14ac:dyDescent="0.25">
      <c r="A39" s="26"/>
      <c r="B39" s="123"/>
      <c r="C39" s="124"/>
      <c r="D39" s="125">
        <f t="shared" si="0"/>
      </c>
      <c r="E39" s="26">
        <v>36</v>
      </c>
      <c r="F39" s="119" t="str">
        <f>MENU!E19</f>
        <v>Nombre del producto 36</v>
      </c>
      <c r="G39" s="120"/>
      <c r="H39" s="121">
        <f t="shared" si="2"/>
      </c>
      <c r="I39" s="122">
        <f t="shared" si="1"/>
      </c>
    </row>
    <row r="40" ht="20.4" customHeight="1" spans="1:9" x14ac:dyDescent="0.25">
      <c r="A40" s="26"/>
      <c r="B40" s="123"/>
      <c r="C40" s="124"/>
      <c r="D40" s="125">
        <f t="shared" si="0"/>
      </c>
      <c r="E40" s="26">
        <v>37</v>
      </c>
      <c r="F40" s="119" t="str">
        <f>MENU!E20</f>
        <v>Nombre del producto 37</v>
      </c>
      <c r="G40" s="120"/>
      <c r="H40" s="121">
        <f t="shared" si="2"/>
      </c>
      <c r="I40" s="122">
        <f t="shared" si="1"/>
      </c>
    </row>
    <row r="41" ht="20.4" customHeight="1" spans="1:9" x14ac:dyDescent="0.25">
      <c r="A41" s="26"/>
      <c r="B41" s="123"/>
      <c r="C41" s="124"/>
      <c r="D41" s="125">
        <f t="shared" si="0"/>
      </c>
      <c r="E41" s="26">
        <v>38</v>
      </c>
      <c r="F41" s="119" t="str">
        <f>MENU!E21</f>
        <v>Nombre del producto 38</v>
      </c>
      <c r="G41" s="120"/>
      <c r="H41" s="121">
        <f t="shared" si="2"/>
      </c>
      <c r="I41" s="122">
        <f t="shared" si="1"/>
      </c>
    </row>
    <row r="42" ht="20.4" customHeight="1" spans="1:9" x14ac:dyDescent="0.25">
      <c r="A42" s="26"/>
      <c r="B42" s="123"/>
      <c r="C42" s="124"/>
      <c r="D42" s="125">
        <f t="shared" si="0"/>
      </c>
      <c r="E42" s="26">
        <v>39</v>
      </c>
      <c r="F42" s="119" t="str">
        <f>MENU!E22</f>
        <v>Nombre del producto 39</v>
      </c>
      <c r="G42" s="120"/>
      <c r="H42" s="121">
        <f t="shared" si="2"/>
      </c>
      <c r="I42" s="122">
        <f t="shared" si="1"/>
      </c>
    </row>
    <row r="43" ht="20.4" customHeight="1" spans="1:9" x14ac:dyDescent="0.25">
      <c r="A43" s="26"/>
      <c r="B43" s="123"/>
      <c r="C43" s="124"/>
      <c r="D43" s="125">
        <f t="shared" si="0"/>
      </c>
      <c r="E43" s="26">
        <v>40</v>
      </c>
      <c r="F43" s="119" t="str">
        <f>MENU!E23</f>
        <v>Nombre del producto 40</v>
      </c>
      <c r="G43" s="120"/>
      <c r="H43" s="121">
        <f t="shared" si="2"/>
      </c>
      <c r="I43" s="122">
        <f t="shared" si="1"/>
      </c>
    </row>
    <row r="44" ht="20.4" customHeight="1" spans="1:9" x14ac:dyDescent="0.25">
      <c r="A44" s="26"/>
      <c r="B44" s="123"/>
      <c r="C44" s="124"/>
      <c r="D44" s="125">
        <f t="shared" si="0"/>
      </c>
      <c r="E44" s="26">
        <v>41</v>
      </c>
      <c r="F44" s="119" t="str">
        <f>MENU!H4</f>
        <v>Nombre del producto 41</v>
      </c>
      <c r="G44" s="120"/>
      <c r="H44" s="121">
        <f t="shared" si="2"/>
      </c>
      <c r="I44" s="122">
        <f t="shared" si="1"/>
      </c>
    </row>
    <row r="45" ht="20.4" customHeight="1" spans="1:9" x14ac:dyDescent="0.25">
      <c r="A45" s="26"/>
      <c r="B45" s="123"/>
      <c r="C45" s="124"/>
      <c r="D45" s="125">
        <f t="shared" si="0"/>
      </c>
      <c r="E45" s="26">
        <v>42</v>
      </c>
      <c r="F45" s="119" t="str">
        <f>MENU!H5</f>
        <v>Nombre del producto 42</v>
      </c>
      <c r="G45" s="120"/>
      <c r="H45" s="121">
        <f t="shared" si="2"/>
      </c>
      <c r="I45" s="122">
        <f t="shared" si="1"/>
      </c>
    </row>
    <row r="46" ht="20.4" customHeight="1" spans="1:9" x14ac:dyDescent="0.25">
      <c r="A46" s="26"/>
      <c r="B46" s="123"/>
      <c r="C46" s="124"/>
      <c r="D46" s="125">
        <f t="shared" si="0"/>
      </c>
      <c r="E46" s="26">
        <v>43</v>
      </c>
      <c r="F46" s="119" t="str">
        <f>MENU!H6</f>
        <v>Nombre del producto 43</v>
      </c>
      <c r="G46" s="120"/>
      <c r="H46" s="121">
        <f t="shared" si="2"/>
      </c>
      <c r="I46" s="122">
        <f t="shared" si="1"/>
      </c>
    </row>
    <row r="47" ht="20.4" customHeight="1" spans="1:9" x14ac:dyDescent="0.25">
      <c r="A47" s="26"/>
      <c r="B47" s="123"/>
      <c r="C47" s="124"/>
      <c r="D47" s="125">
        <f t="shared" si="0"/>
      </c>
      <c r="E47" s="26">
        <v>44</v>
      </c>
      <c r="F47" s="119" t="str">
        <f>MENU!H7</f>
        <v>Nombre del producto 44</v>
      </c>
      <c r="G47" s="120"/>
      <c r="H47" s="121">
        <f t="shared" si="2"/>
      </c>
      <c r="I47" s="122">
        <f t="shared" si="1"/>
      </c>
    </row>
    <row r="48" ht="20.4" customHeight="1" spans="1:9" x14ac:dyDescent="0.25">
      <c r="A48" s="26"/>
      <c r="B48" s="123"/>
      <c r="C48" s="124"/>
      <c r="D48" s="125">
        <f t="shared" si="0"/>
      </c>
      <c r="E48" s="26">
        <v>45</v>
      </c>
      <c r="F48" s="119" t="str">
        <f>MENU!H8</f>
        <v>Nombre del producto 45</v>
      </c>
      <c r="G48" s="120"/>
      <c r="H48" s="121">
        <f t="shared" si="2"/>
      </c>
      <c r="I48" s="122">
        <f t="shared" si="1"/>
      </c>
    </row>
    <row r="49" ht="20.4" customHeight="1" spans="1:9" x14ac:dyDescent="0.25">
      <c r="A49" s="26"/>
      <c r="B49" s="123"/>
      <c r="C49" s="124"/>
      <c r="D49" s="125">
        <f t="shared" si="0"/>
      </c>
      <c r="E49" s="26">
        <v>46</v>
      </c>
      <c r="F49" s="119" t="str">
        <f>MENU!H9</f>
        <v>Nombre del producto 46</v>
      </c>
      <c r="G49" s="120"/>
      <c r="H49" s="121">
        <f t="shared" si="2"/>
      </c>
      <c r="I49" s="122">
        <f t="shared" si="1"/>
      </c>
    </row>
    <row r="50" ht="20.4" customHeight="1" spans="1:9" x14ac:dyDescent="0.25">
      <c r="A50" s="26"/>
      <c r="B50" s="123"/>
      <c r="C50" s="124"/>
      <c r="D50" s="125">
        <f t="shared" si="0"/>
      </c>
      <c r="E50" s="26">
        <v>47</v>
      </c>
      <c r="F50" s="119" t="str">
        <f>MENU!H10</f>
        <v>Nombre del producto 47</v>
      </c>
      <c r="G50" s="120"/>
      <c r="H50" s="121">
        <f t="shared" si="2"/>
      </c>
      <c r="I50" s="122">
        <f t="shared" si="1"/>
      </c>
    </row>
    <row r="51" ht="20.4" customHeight="1" spans="1:9" x14ac:dyDescent="0.25">
      <c r="A51" s="26"/>
      <c r="B51" s="123"/>
      <c r="C51" s="124"/>
      <c r="D51" s="125">
        <f t="shared" si="0"/>
      </c>
      <c r="E51" s="26">
        <v>48</v>
      </c>
      <c r="F51" s="119" t="str">
        <f>MENU!H11</f>
        <v>Nombre del producto 48</v>
      </c>
      <c r="G51" s="120"/>
      <c r="H51" s="121">
        <f t="shared" si="2"/>
      </c>
      <c r="I51" s="122">
        <f t="shared" si="1"/>
      </c>
    </row>
    <row r="52" ht="20.4" customHeight="1" spans="1:9" x14ac:dyDescent="0.25">
      <c r="A52" s="26"/>
      <c r="B52" s="123"/>
      <c r="C52" s="124"/>
      <c r="D52" s="125">
        <f t="shared" si="0"/>
      </c>
      <c r="E52" s="26">
        <v>49</v>
      </c>
      <c r="F52" s="119" t="str">
        <f>MENU!H12</f>
        <v>Nombre del producto 49</v>
      </c>
      <c r="G52" s="120"/>
      <c r="H52" s="121">
        <f t="shared" si="2"/>
      </c>
      <c r="I52" s="122">
        <f t="shared" si="1"/>
      </c>
    </row>
    <row r="53" ht="20.4" customHeight="1" spans="1:9" x14ac:dyDescent="0.25">
      <c r="A53" s="26"/>
      <c r="B53" s="123"/>
      <c r="C53" s="124"/>
      <c r="D53" s="125">
        <f t="shared" si="0"/>
      </c>
      <c r="E53" s="26">
        <v>50</v>
      </c>
      <c r="F53" s="119" t="str">
        <f>MENU!H13</f>
        <v>Nombre del producto 50</v>
      </c>
      <c r="G53" s="120"/>
      <c r="H53" s="121">
        <f t="shared" si="2"/>
      </c>
      <c r="I53" s="122">
        <f t="shared" si="1"/>
      </c>
    </row>
    <row r="54" ht="20.4" customHeight="1" spans="1:9" x14ac:dyDescent="0.25">
      <c r="A54" s="26"/>
      <c r="B54" s="123"/>
      <c r="C54" s="124"/>
      <c r="D54" s="125">
        <f t="shared" si="0"/>
      </c>
      <c r="E54" s="26">
        <v>51</v>
      </c>
      <c r="F54" s="119" t="str">
        <f>MENU!H14</f>
        <v>Nombre del producto 51</v>
      </c>
      <c r="G54" s="120"/>
      <c r="H54" s="121">
        <f t="shared" si="2"/>
      </c>
      <c r="I54" s="122">
        <f t="shared" si="1"/>
      </c>
    </row>
    <row r="55" ht="20.4" customHeight="1" spans="1:9" x14ac:dyDescent="0.25">
      <c r="A55" s="26"/>
      <c r="B55" s="123"/>
      <c r="C55" s="124"/>
      <c r="D55" s="125">
        <f t="shared" si="0"/>
      </c>
      <c r="E55" s="26">
        <v>52</v>
      </c>
      <c r="F55" s="119" t="str">
        <f>MENU!H15</f>
        <v>Nombre del producto 52</v>
      </c>
      <c r="G55" s="120"/>
      <c r="H55" s="121">
        <f t="shared" si="2"/>
      </c>
      <c r="I55" s="122">
        <f t="shared" si="1"/>
      </c>
    </row>
    <row r="56" ht="20.4" customHeight="1" spans="1:9" x14ac:dyDescent="0.25">
      <c r="A56" s="26"/>
      <c r="B56" s="123"/>
      <c r="C56" s="124"/>
      <c r="D56" s="125">
        <f t="shared" si="0"/>
      </c>
      <c r="E56" s="26">
        <v>53</v>
      </c>
      <c r="F56" s="119" t="str">
        <f>MENU!H16</f>
        <v>Nombre del producto 53</v>
      </c>
      <c r="G56" s="120"/>
      <c r="H56" s="121">
        <f t="shared" si="2"/>
      </c>
      <c r="I56" s="122">
        <f t="shared" si="1"/>
      </c>
    </row>
    <row r="57" ht="20.4" customHeight="1" spans="1:9" x14ac:dyDescent="0.25">
      <c r="A57" s="26"/>
      <c r="B57" s="123"/>
      <c r="C57" s="124"/>
      <c r="D57" s="125">
        <f t="shared" si="0"/>
      </c>
      <c r="E57" s="26">
        <v>54</v>
      </c>
      <c r="F57" s="119" t="str">
        <f>MENU!H17</f>
        <v>Nombre del producto 54</v>
      </c>
      <c r="G57" s="120"/>
      <c r="H57" s="121">
        <f t="shared" si="2"/>
      </c>
      <c r="I57" s="122">
        <f t="shared" si="1"/>
      </c>
    </row>
    <row r="58" ht="20.4" customHeight="1" spans="1:9" x14ac:dyDescent="0.25">
      <c r="A58" s="26"/>
      <c r="B58" s="123"/>
      <c r="C58" s="124"/>
      <c r="D58" s="125">
        <f t="shared" si="0"/>
      </c>
      <c r="E58" s="26">
        <v>55</v>
      </c>
      <c r="F58" s="119" t="str">
        <f>MENU!H18</f>
        <v>Nombre del producto 55</v>
      </c>
      <c r="G58" s="120"/>
      <c r="H58" s="121">
        <f t="shared" si="2"/>
      </c>
      <c r="I58" s="122">
        <f t="shared" si="1"/>
      </c>
    </row>
    <row r="59" ht="20.4" customHeight="1" spans="1:9" x14ac:dyDescent="0.25">
      <c r="A59" s="26"/>
      <c r="B59" s="123"/>
      <c r="C59" s="124"/>
      <c r="D59" s="125">
        <f t="shared" si="0"/>
      </c>
      <c r="E59" s="26">
        <v>56</v>
      </c>
      <c r="F59" s="119" t="str">
        <f>MENU!H19</f>
        <v>Nombre del producto 56</v>
      </c>
      <c r="G59" s="120"/>
      <c r="H59" s="121">
        <f t="shared" si="2"/>
      </c>
      <c r="I59" s="122">
        <f t="shared" si="1"/>
      </c>
    </row>
    <row r="60" ht="20.4" customHeight="1" spans="1:9" x14ac:dyDescent="0.25">
      <c r="A60" s="26"/>
      <c r="B60" s="123"/>
      <c r="C60" s="124"/>
      <c r="D60" s="125">
        <f t="shared" si="0"/>
      </c>
      <c r="E60" s="26">
        <v>57</v>
      </c>
      <c r="F60" s="119" t="str">
        <f>MENU!H20</f>
        <v>Nombre del producto 57</v>
      </c>
      <c r="G60" s="120"/>
      <c r="H60" s="121">
        <f t="shared" si="2"/>
      </c>
      <c r="I60" s="122">
        <f t="shared" si="1"/>
      </c>
    </row>
    <row r="61" ht="20.4" customHeight="1" spans="1:9" x14ac:dyDescent="0.25">
      <c r="A61" s="26"/>
      <c r="B61" s="123"/>
      <c r="C61" s="124"/>
      <c r="D61" s="125">
        <f t="shared" si="0"/>
      </c>
      <c r="E61" s="26">
        <v>58</v>
      </c>
      <c r="F61" s="119" t="str">
        <f>MENU!H21</f>
        <v>Nombre del producto 58</v>
      </c>
      <c r="G61" s="120"/>
      <c r="H61" s="121">
        <f t="shared" si="2"/>
      </c>
      <c r="I61" s="122">
        <f t="shared" si="1"/>
      </c>
    </row>
    <row r="62" ht="20.4" customHeight="1" spans="1:9" x14ac:dyDescent="0.25">
      <c r="A62" s="26"/>
      <c r="B62" s="123"/>
      <c r="C62" s="124"/>
      <c r="D62" s="125">
        <f t="shared" si="0"/>
      </c>
      <c r="E62" s="26">
        <v>59</v>
      </c>
      <c r="F62" s="119" t="str">
        <f>MENU!H22</f>
        <v>Nombre del producto 59</v>
      </c>
      <c r="G62" s="120"/>
      <c r="H62" s="121">
        <f t="shared" si="2"/>
      </c>
      <c r="I62" s="122">
        <f t="shared" si="1"/>
      </c>
    </row>
    <row r="63" ht="21" customHeight="1" spans="1:9" x14ac:dyDescent="0.25">
      <c r="A63" s="26"/>
      <c r="B63" s="123"/>
      <c r="C63" s="124"/>
      <c r="D63" s="125">
        <f t="shared" si="0"/>
      </c>
      <c r="E63" s="26">
        <v>60</v>
      </c>
      <c r="F63" s="126" t="str">
        <f>MENU!H23</f>
        <v>Nombre del producto 60</v>
      </c>
      <c r="G63" s="127"/>
      <c r="H63" s="128">
        <f t="shared" si="2"/>
      </c>
      <c r="I63" s="129">
        <f t="shared" si="1"/>
      </c>
    </row>
    <row r="64" ht="21" customHeight="1" spans="1:9" x14ac:dyDescent="0.25">
      <c r="A64" s="26"/>
      <c r="B64" s="123"/>
      <c r="C64" s="124"/>
      <c r="D64" s="125">
        <f t="shared" si="0"/>
      </c>
      <c r="E64" s="26"/>
      <c r="F64" s="26"/>
      <c r="G64" s="130">
        <f>SUM(G4:G63)</f>
        <v>0</v>
      </c>
      <c r="H64" s="131">
        <f>SUM(H4:H63)</f>
        <v>0</v>
      </c>
      <c r="I64" s="132">
        <f>SUM(I4:I63)</f>
        <v>0</v>
      </c>
    </row>
    <row r="65" ht="21" customHeight="1" spans="1:9" x14ac:dyDescent="0.25">
      <c r="A65" s="26"/>
      <c r="B65" s="123"/>
      <c r="C65" s="124"/>
      <c r="D65" s="125">
        <f t="shared" si="0"/>
      </c>
      <c r="E65" s="26"/>
      <c r="F65" s="26"/>
      <c r="G65" s="108" t="s">
        <v>103</v>
      </c>
      <c r="H65" s="133" t="b">
        <f>H64=100%</f>
        <v>0</v>
      </c>
      <c r="I65" s="134">
        <f>I64-D67</f>
        <v>0</v>
      </c>
    </row>
    <row r="66" ht="21" customHeight="1" spans="1:9" x14ac:dyDescent="0.25">
      <c r="A66" s="26"/>
      <c r="B66" s="135"/>
      <c r="C66" s="136"/>
      <c r="D66" s="137">
        <f t="shared" si="0"/>
      </c>
      <c r="E66" s="26"/>
      <c r="F66" s="26"/>
      <c r="G66" s="26"/>
      <c r="H66" s="26"/>
      <c r="I66" s="26"/>
    </row>
    <row r="67" ht="21" customHeight="1" spans="1:9" x14ac:dyDescent="0.25">
      <c r="A67" s="26"/>
      <c r="B67" s="26"/>
      <c r="C67" s="102">
        <f>SUM(C4:C66)</f>
        <v>0</v>
      </c>
      <c r="D67" s="138">
        <f>SUM(D4:D66)</f>
        <v>0</v>
      </c>
      <c r="E67" s="26"/>
      <c r="F67" s="139"/>
      <c r="G67" s="26"/>
      <c r="H67" s="26"/>
      <c r="I67" s="26"/>
    </row>
    <row r="68" ht="21" customHeight="1" spans="5:5" x14ac:dyDescent="0.25">
      <c r="E68" s="26"/>
    </row>
    <row r="69" ht="20.4" customHeight="1" hidden="1" spans="5:5" x14ac:dyDescent="0.25">
      <c r="E69" s="26"/>
    </row>
    <row r="70" ht="20.4" customHeight="1" hidden="1" spans="5:5" x14ac:dyDescent="0.25">
      <c r="E70" s="26"/>
    </row>
    <row r="71" ht="20.4" customHeight="1" hidden="1" spans="5:5" x14ac:dyDescent="0.25">
      <c r="E71" s="26"/>
    </row>
    <row r="72" ht="20.4" customHeight="1" hidden="1" spans="5:5" x14ac:dyDescent="0.25">
      <c r="E72" s="26"/>
    </row>
    <row r="73" ht="20.4" customHeight="1" hidden="1" spans="5:5" x14ac:dyDescent="0.25">
      <c r="E73" s="26"/>
    </row>
    <row r="74" ht="20.4" customHeight="1" hidden="1" spans="5:5" x14ac:dyDescent="0.25">
      <c r="E74" s="26"/>
    </row>
    <row r="75" ht="20.4" customHeight="1" hidden="1" spans="5:5" x14ac:dyDescent="0.25">
      <c r="E75" s="26"/>
    </row>
    <row r="76" ht="20.4" customHeight="1" hidden="1" spans="5:5" x14ac:dyDescent="0.25">
      <c r="E76" s="26"/>
    </row>
    <row r="77" ht="20.4" customHeight="1" hidden="1" spans="5:5" x14ac:dyDescent="0.25">
      <c r="E77" s="26"/>
    </row>
    <row r="78" ht="20.4" customHeight="1" hidden="1" spans="5:5" x14ac:dyDescent="0.25">
      <c r="E78" s="26"/>
    </row>
    <row r="79" ht="20.4" customHeight="1" hidden="1" spans="5:5" x14ac:dyDescent="0.25">
      <c r="E79" s="26"/>
    </row>
    <row r="80" ht="20.4" customHeight="1" hidden="1" spans="5:5" x14ac:dyDescent="0.25">
      <c r="E80" s="26"/>
    </row>
  </sheetData>
  <conditionalFormatting sqref="H65">
    <cfRule type="containsText" dxfId="0" priority="1">
      <formula>NOT(ISERROR(SEARCH("FALSO",H65)))</formula>
    </cfRule>
    <cfRule type="containsText" dxfId="1" priority="2">
      <formula>NOT(ISERROR(SEARCH("VERDADERO",H65)))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M23"/>
  <sheetViews>
    <sheetView workbookViewId="0" showGridLines="0" zoomScale="100" zoomScaleNormal="100">
      <selection activeCell="B16" sqref="B16"/>
    </sheetView>
  </sheetViews>
  <sheetFormatPr defaultRowHeight="19.8" outlineLevelRow="0" outlineLevelCol="0" x14ac:dyDescent="0.7" defaultColWidth="11.44140625" customHeight="1"/>
  <cols>
    <col min="1" max="1" width="3.6640625" style="1" customWidth="1"/>
    <col min="2" max="2" width="32.5546875" style="1" customWidth="1"/>
    <col min="3" max="3" width="2.44140625" style="1" customWidth="1"/>
    <col min="4" max="4" width="3.33203125" style="1" customWidth="1"/>
    <col min="5" max="5" width="32.5546875" style="1" customWidth="1"/>
    <col min="6" max="6" width="2.6640625" style="1" customWidth="1"/>
    <col min="7" max="7" width="3.33203125" style="1" customWidth="1"/>
    <col min="8" max="8" width="32.5546875" style="1" customWidth="1"/>
    <col min="9" max="9" width="4.44140625" style="1" customWidth="1"/>
    <col min="10" max="10" width="11.44140625" style="1" customWidth="1"/>
    <col min="11" max="11" width="14.109375" style="1" customWidth="1"/>
    <col min="12" max="16384" width="11.44140625" style="1" customWidth="1"/>
  </cols>
  <sheetData>
    <row r="1" ht="6.75" customHeight="1" x14ac:dyDescent="0.25"/>
    <row r="2" ht="34.5" customHeight="1" spans="8:12" x14ac:dyDescent="0.25">
      <c r="H2" s="1" t="s">
        <v>0</v>
      </c>
      <c r="J2" s="2"/>
      <c r="K2" s="3"/>
      <c r="L2" s="4"/>
    </row>
    <row r="3" spans="10:12" x14ac:dyDescent="0.25">
      <c r="J3" s="5"/>
      <c r="L3" s="6"/>
    </row>
    <row r="4" ht="20.4" customHeight="1" spans="1:12" x14ac:dyDescent="0.25">
      <c r="A4" s="7">
        <v>1</v>
      </c>
      <c r="B4" s="8" t="s">
        <v>1</v>
      </c>
      <c r="D4" s="9">
        <v>21</v>
      </c>
      <c r="E4" s="8" t="s">
        <v>2</v>
      </c>
      <c r="G4" s="7">
        <v>41</v>
      </c>
      <c r="H4" s="8" t="s">
        <v>3</v>
      </c>
      <c r="J4" s="5"/>
      <c r="L4" s="6"/>
    </row>
    <row r="5" ht="20.4" customHeight="1" spans="1:12" x14ac:dyDescent="0.25">
      <c r="A5" s="10">
        <v>2</v>
      </c>
      <c r="B5" s="11" t="s">
        <v>4</v>
      </c>
      <c r="D5" s="1">
        <v>22</v>
      </c>
      <c r="E5" s="11" t="s">
        <v>5</v>
      </c>
      <c r="G5" s="10">
        <v>42</v>
      </c>
      <c r="H5" s="11" t="s">
        <v>6</v>
      </c>
      <c r="J5" s="5"/>
      <c r="L5" s="6"/>
    </row>
    <row r="6" ht="20.4" customHeight="1" spans="1:12" x14ac:dyDescent="0.25">
      <c r="A6" s="7">
        <v>3</v>
      </c>
      <c r="B6" s="8" t="s">
        <v>7</v>
      </c>
      <c r="D6" s="9">
        <v>23</v>
      </c>
      <c r="E6" s="8" t="s">
        <v>8</v>
      </c>
      <c r="G6" s="7">
        <v>43</v>
      </c>
      <c r="H6" s="8" t="s">
        <v>9</v>
      </c>
      <c r="J6" s="5"/>
      <c r="L6" s="6"/>
    </row>
    <row r="7" ht="20.4" customHeight="1" spans="1:12" x14ac:dyDescent="0.25">
      <c r="A7" s="10">
        <v>4</v>
      </c>
      <c r="B7" s="11" t="s">
        <v>10</v>
      </c>
      <c r="D7" s="1">
        <v>24</v>
      </c>
      <c r="E7" s="11" t="s">
        <v>11</v>
      </c>
      <c r="G7" s="10">
        <v>44</v>
      </c>
      <c r="H7" s="11" t="s">
        <v>12</v>
      </c>
      <c r="J7" s="5"/>
      <c r="L7" s="6"/>
    </row>
    <row r="8" ht="20.4" customHeight="1" spans="1:12" x14ac:dyDescent="0.25">
      <c r="A8" s="7">
        <v>5</v>
      </c>
      <c r="B8" s="8" t="s">
        <v>13</v>
      </c>
      <c r="D8" s="9">
        <v>25</v>
      </c>
      <c r="E8" s="8" t="s">
        <v>14</v>
      </c>
      <c r="G8" s="7">
        <v>45</v>
      </c>
      <c r="H8" s="8" t="s">
        <v>15</v>
      </c>
      <c r="J8" s="5"/>
      <c r="L8" s="6"/>
    </row>
    <row r="9" ht="20.4" customHeight="1" spans="1:12" x14ac:dyDescent="0.25">
      <c r="A9" s="10">
        <v>6</v>
      </c>
      <c r="B9" s="11" t="s">
        <v>16</v>
      </c>
      <c r="D9" s="1">
        <v>26</v>
      </c>
      <c r="E9" s="11" t="s">
        <v>17</v>
      </c>
      <c r="G9" s="10">
        <v>46</v>
      </c>
      <c r="H9" s="11" t="s">
        <v>18</v>
      </c>
      <c r="J9" s="5"/>
      <c r="L9" s="6"/>
    </row>
    <row r="10" ht="20.4" customHeight="1" spans="1:12" x14ac:dyDescent="0.25">
      <c r="A10" s="7">
        <v>7</v>
      </c>
      <c r="B10" s="8" t="s">
        <v>19</v>
      </c>
      <c r="D10" s="9">
        <v>27</v>
      </c>
      <c r="E10" s="8" t="s">
        <v>20</v>
      </c>
      <c r="G10" s="7">
        <v>47</v>
      </c>
      <c r="H10" s="8" t="s">
        <v>21</v>
      </c>
      <c r="J10" s="5"/>
      <c r="L10" s="6"/>
    </row>
    <row r="11" ht="20.4" customHeight="1" spans="1:12" x14ac:dyDescent="0.25">
      <c r="A11" s="10">
        <v>8</v>
      </c>
      <c r="B11" s="11" t="s">
        <v>22</v>
      </c>
      <c r="D11" s="1">
        <v>28</v>
      </c>
      <c r="E11" s="11" t="s">
        <v>23</v>
      </c>
      <c r="G11" s="10">
        <v>48</v>
      </c>
      <c r="H11" s="11" t="s">
        <v>24</v>
      </c>
      <c r="J11" s="5"/>
      <c r="L11" s="6"/>
    </row>
    <row r="12" ht="21" customHeight="1" spans="1:12" x14ac:dyDescent="0.25">
      <c r="A12" s="7">
        <v>9</v>
      </c>
      <c r="B12" s="8" t="s">
        <v>25</v>
      </c>
      <c r="D12" s="9">
        <v>29</v>
      </c>
      <c r="E12" s="8" t="s">
        <v>26</v>
      </c>
      <c r="G12" s="7">
        <v>49</v>
      </c>
      <c r="H12" s="8" t="s">
        <v>27</v>
      </c>
      <c r="J12" s="12"/>
      <c r="K12" s="13"/>
      <c r="L12" s="14"/>
    </row>
    <row r="13" ht="21" customHeight="1" spans="1:8" x14ac:dyDescent="0.25">
      <c r="A13" s="10">
        <v>10</v>
      </c>
      <c r="B13" s="11" t="s">
        <v>28</v>
      </c>
      <c r="D13" s="1">
        <v>30</v>
      </c>
      <c r="E13" s="11" t="s">
        <v>29</v>
      </c>
      <c r="G13" s="10">
        <v>50</v>
      </c>
      <c r="H13" s="11" t="s">
        <v>30</v>
      </c>
    </row>
    <row r="14" ht="21" customHeight="1" spans="1:13" x14ac:dyDescent="0.25">
      <c r="A14" s="7">
        <v>11</v>
      </c>
      <c r="B14" s="8" t="s">
        <v>31</v>
      </c>
      <c r="D14" s="9">
        <v>31</v>
      </c>
      <c r="E14" s="8" t="s">
        <v>32</v>
      </c>
      <c r="G14" s="7">
        <v>51</v>
      </c>
      <c r="H14" s="8" t="s">
        <v>33</v>
      </c>
      <c r="J14" s="15" t="s">
        <v>34</v>
      </c>
      <c r="K14" s="16"/>
      <c r="L14" s="16"/>
      <c r="M14" s="17"/>
    </row>
    <row r="15" ht="21" customHeight="1" spans="1:13" x14ac:dyDescent="0.25">
      <c r="A15" s="10">
        <v>12</v>
      </c>
      <c r="B15" s="11" t="s">
        <v>35</v>
      </c>
      <c r="D15" s="1">
        <v>32</v>
      </c>
      <c r="E15" s="11" t="s">
        <v>36</v>
      </c>
      <c r="G15" s="10">
        <v>52</v>
      </c>
      <c r="H15" s="11" t="s">
        <v>37</v>
      </c>
      <c r="J15" s="18"/>
      <c r="K15" s="19" t="s">
        <v>38</v>
      </c>
      <c r="L15" s="20">
        <f>CONVERT(J15,K15,M15)</f>
        <v>0</v>
      </c>
      <c r="M15" s="21" t="s">
        <v>39</v>
      </c>
    </row>
    <row r="16" ht="21" customHeight="1" spans="1:13" x14ac:dyDescent="0.25">
      <c r="A16" s="7">
        <v>13</v>
      </c>
      <c r="B16" s="8" t="s">
        <v>40</v>
      </c>
      <c r="D16" s="9">
        <v>33</v>
      </c>
      <c r="E16" s="8" t="s">
        <v>41</v>
      </c>
      <c r="G16" s="7">
        <v>53</v>
      </c>
      <c r="H16" s="8" t="s">
        <v>42</v>
      </c>
      <c r="J16" s="18"/>
      <c r="K16" s="19" t="s">
        <v>39</v>
      </c>
      <c r="L16" s="20">
        <f>CONVERT(J16,K16,M16)</f>
        <v>0</v>
      </c>
      <c r="M16" s="21" t="s">
        <v>38</v>
      </c>
    </row>
    <row r="17" ht="21" customHeight="1" spans="1:13" x14ac:dyDescent="0.25">
      <c r="A17" s="10">
        <v>14</v>
      </c>
      <c r="B17" s="11" t="s">
        <v>43</v>
      </c>
      <c r="D17" s="1">
        <v>34</v>
      </c>
      <c r="E17" s="11" t="s">
        <v>44</v>
      </c>
      <c r="G17" s="10">
        <v>54</v>
      </c>
      <c r="H17" s="11" t="s">
        <v>45</v>
      </c>
      <c r="J17" s="18"/>
      <c r="K17" s="19" t="s">
        <v>46</v>
      </c>
      <c r="L17" s="20">
        <f>CONVERT(J17,K17,M17)</f>
        <v>0</v>
      </c>
      <c r="M17" s="21" t="s">
        <v>47</v>
      </c>
    </row>
    <row r="18" ht="21" customHeight="1" spans="1:13" x14ac:dyDescent="0.25">
      <c r="A18" s="7">
        <v>15</v>
      </c>
      <c r="B18" s="8" t="s">
        <v>48</v>
      </c>
      <c r="D18" s="9">
        <v>35</v>
      </c>
      <c r="E18" s="8" t="s">
        <v>49</v>
      </c>
      <c r="G18" s="7">
        <v>55</v>
      </c>
      <c r="H18" s="8" t="s">
        <v>50</v>
      </c>
      <c r="J18" s="22"/>
      <c r="K18" s="23" t="s">
        <v>47</v>
      </c>
      <c r="L18" s="24">
        <f>CONVERT(J18,K18,M18)</f>
        <v>0</v>
      </c>
      <c r="M18" s="25" t="s">
        <v>46</v>
      </c>
    </row>
    <row r="19" ht="20.4" customHeight="1" spans="1:8" x14ac:dyDescent="0.25">
      <c r="A19" s="10">
        <v>16</v>
      </c>
      <c r="B19" s="11" t="s">
        <v>51</v>
      </c>
      <c r="D19" s="1">
        <v>36</v>
      </c>
      <c r="E19" s="11" t="s">
        <v>52</v>
      </c>
      <c r="G19" s="10">
        <v>56</v>
      </c>
      <c r="H19" s="11" t="s">
        <v>53</v>
      </c>
    </row>
    <row r="20" ht="20.4" customHeight="1" spans="1:8" x14ac:dyDescent="0.25">
      <c r="A20" s="7">
        <v>17</v>
      </c>
      <c r="B20" s="8" t="s">
        <v>54</v>
      </c>
      <c r="D20" s="9">
        <v>37</v>
      </c>
      <c r="E20" s="8" t="s">
        <v>55</v>
      </c>
      <c r="G20" s="7">
        <v>57</v>
      </c>
      <c r="H20" s="8" t="s">
        <v>56</v>
      </c>
    </row>
    <row r="21" ht="20.4" customHeight="1" spans="1:8" x14ac:dyDescent="0.25">
      <c r="A21" s="10">
        <v>18</v>
      </c>
      <c r="B21" s="11" t="s">
        <v>57</v>
      </c>
      <c r="D21" s="1">
        <v>38</v>
      </c>
      <c r="E21" s="11" t="s">
        <v>58</v>
      </c>
      <c r="G21" s="10">
        <v>58</v>
      </c>
      <c r="H21" s="11" t="s">
        <v>59</v>
      </c>
    </row>
    <row r="22" ht="20.4" customHeight="1" spans="1:8" x14ac:dyDescent="0.25">
      <c r="A22" s="7">
        <v>19</v>
      </c>
      <c r="B22" s="8" t="s">
        <v>60</v>
      </c>
      <c r="D22" s="9">
        <v>39</v>
      </c>
      <c r="E22" s="8" t="s">
        <v>61</v>
      </c>
      <c r="G22" s="7">
        <v>59</v>
      </c>
      <c r="H22" s="8" t="s">
        <v>62</v>
      </c>
    </row>
    <row r="23" ht="20.4" customHeight="1" spans="1:8" x14ac:dyDescent="0.25">
      <c r="A23" s="10">
        <v>20</v>
      </c>
      <c r="B23" s="11" t="s">
        <v>63</v>
      </c>
      <c r="D23" s="1">
        <v>40</v>
      </c>
      <c r="E23" s="11" t="s">
        <v>64</v>
      </c>
      <c r="G23" s="10">
        <v>60</v>
      </c>
      <c r="H23" s="11" t="s">
        <v>65</v>
      </c>
    </row>
  </sheetData>
  <mergeCells count="1">
    <mergeCell ref="J14:M1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C35" sqref="C35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7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MENU!B5</f>
        <v>Nombre del producto 2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10000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10000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75">
        <v>0</v>
      </c>
      <c r="D34" s="276">
        <f>MO!E18</f>
        <v>0</v>
      </c>
      <c r="E34" s="277">
        <f>C34*D34</f>
        <v>0</v>
      </c>
      <c r="H34" s="278">
        <v>20</v>
      </c>
      <c r="I34" s="279">
        <f>H34/60</f>
        <v>0.3333333333333333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MENU!B6</f>
        <v>Nombre del producto 3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75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MENU!B7</f>
        <v>Nombre del producto 4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75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MENU!B8</f>
        <v>Nombre del producto 5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75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MENU!B9</f>
        <v>Nombre del producto 6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75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MENU!B10</f>
        <v>Nombre del producto 7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75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MENU!B11</f>
        <v>Nombre del producto 8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75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D5" sqref="D5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MENU!B12</f>
        <v>Nombre del producto 9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75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MENU!B13</f>
        <v>Nombre del producto 10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75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MENU!B14</f>
        <v>Nombre del producto 11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75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/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MENU!B15</f>
        <v>Nombre del producto 12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7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/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MENU!B16</f>
        <v>Nombre del producto 13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8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MENU!B17</f>
        <v>Nombre del producto 14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8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MENU!B18</f>
        <v>Nombre del producto 15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8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MENU!B19</f>
        <v>Nombre del producto 16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8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MENU!B20</f>
        <v>Nombre del producto 17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75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MENU!B21</f>
        <v>Nombre del producto 18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75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MENU!B22</f>
        <v>Nombre del producto 19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75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MENU!B23</f>
        <v>Nombre del producto 20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75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MENU!E4</f>
        <v>Nombre del producto 21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75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MENU!E5</f>
        <v>Nombre del producto 22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75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MENU!E6</f>
        <v>Nombre del producto 23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75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MENU!E7</f>
        <v>Nombre del producto 24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75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MENU!E8</f>
        <v>Nombre del producto 25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75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MENU!E9</f>
        <v>Nombre del producto 26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75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MENU!E10</f>
        <v>Nombre del producto 27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75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MENU!E11</f>
        <v>Nombre del producto 28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7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MENU!E12</f>
        <v>Nombre del producto 29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7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MENU!E13</f>
        <v>Nombre del producto 30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7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MENU!E14</f>
        <v>Nombre del producto 31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7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MENU!E15</f>
        <v>Nombre del producto 32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7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MENU!E16</f>
        <v>Nombre del producto 33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7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MENU!E17</f>
        <v>Nombre del producto 34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7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MENU!E18</f>
        <v>Nombre del producto35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7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MENU!E19</f>
        <v>Nombre del producto 36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7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MENU!E20</f>
        <v>Nombre del producto 37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7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MENU!E21</f>
        <v>Nombre del producto 38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7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MENU!E22</f>
        <v>Nombre del producto 39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7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MENU!E23</f>
        <v>Nombre del producto 40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7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MENU!H4</f>
        <v>Nombre del producto 41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7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MENU!H5</f>
        <v>Nombre del producto 42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7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MENU!H6</f>
        <v>Nombre del producto 43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7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MENU!H7</f>
        <v>Nombre del producto 44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7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MENU!H8</f>
        <v>Nombre del producto 45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7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MENU!H9</f>
        <v>Nombre del producto 46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7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MENU!H10</f>
        <v>Nombre del producto 47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7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MENU!H11</f>
        <v>Nombre del producto 48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7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MENU!H12</f>
        <v>Nombre del producto 49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7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MENU!H13</f>
        <v>Nombre del producto 50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7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MENU!H14</f>
        <v>Nombre del producto 51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7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MENU!H15</f>
        <v>Nombre del producto 52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7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MENU!H16</f>
        <v>Nombre del producto 53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7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MENU!H17</f>
        <v>Nombre del producto 54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7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MENU!H18</f>
        <v>Nombre del producto 55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7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MENU!H19</f>
        <v>Nombre del producto 56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7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MENU!H20</f>
        <v>Nombre del producto 57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7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MENU!H21</f>
        <v>Nombre del producto 58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7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MENU!H22</f>
        <v>Nombre del producto 59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7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1:K82"/>
  <sheetViews>
    <sheetView workbookViewId="0" showGridLines="0" zoomScale="90" zoomScaleNormal="90">
      <selection activeCell="H6" sqref="H6"/>
    </sheetView>
  </sheetViews>
  <sheetFormatPr defaultRowHeight="21.75" outlineLevelRow="0" outlineLevelCol="0" x14ac:dyDescent="0.7" customHeight="1"/>
  <cols>
    <col min="1" max="1" width="4" style="26" customWidth="1"/>
    <col min="2" max="2" width="26.88671875" style="26" customWidth="1"/>
    <col min="3" max="3" width="11.44140625" style="26" customWidth="1"/>
    <col min="4" max="4" width="14.6640625" style="26" customWidth="1"/>
    <col min="5" max="5" width="15.44140625" style="26" customWidth="1"/>
    <col min="6" max="6" width="16.44140625" style="26" customWidth="1"/>
    <col min="7" max="7" width="3.44140625" style="26" customWidth="1"/>
    <col min="8" max="8" width="25.6640625" style="26" customWidth="1"/>
    <col min="9" max="9" width="16" style="26" customWidth="1"/>
    <col min="10" max="10" width="1.6640625" style="26" customWidth="1"/>
    <col min="11" max="11" width="11.44140625" style="26" customWidth="1"/>
    <col min="12" max="12" width="5.33203125" style="26" customWidth="1"/>
    <col min="13" max="16384" width="11.44140625" style="26" hidden="1" customWidth="1"/>
  </cols>
  <sheetData>
    <row r="1" ht="20.4" customHeight="1" x14ac:dyDescent="0.25"/>
    <row r="2" ht="29.25" customHeight="1" spans="2:6" x14ac:dyDescent="0.25">
      <c r="B2" s="238" t="str">
        <f>MENU!H23</f>
        <v>Nombre del producto 60</v>
      </c>
      <c r="C2" s="238"/>
      <c r="D2" s="238"/>
      <c r="E2" s="238"/>
      <c r="F2" s="238"/>
    </row>
    <row r="3" ht="21" customHeight="1" x14ac:dyDescent="0.25"/>
    <row r="4" ht="24.6" customHeight="1" spans="2:6" s="239" customFormat="1" x14ac:dyDescent="0.25">
      <c r="B4" s="240" t="s">
        <v>130</v>
      </c>
      <c r="C4" s="240"/>
      <c r="D4" s="240"/>
      <c r="E4" s="240"/>
      <c r="F4" s="240"/>
    </row>
    <row r="5" ht="42" customHeight="1" spans="2:11" x14ac:dyDescent="0.25">
      <c r="B5" s="241" t="s">
        <v>131</v>
      </c>
      <c r="C5" s="242" t="s">
        <v>132</v>
      </c>
      <c r="D5" s="242" t="s">
        <v>133</v>
      </c>
      <c r="E5" s="242" t="s">
        <v>134</v>
      </c>
      <c r="F5" s="243" t="s">
        <v>135</v>
      </c>
      <c r="H5" s="244" t="s">
        <v>136</v>
      </c>
      <c r="I5" s="245"/>
      <c r="J5" s="245"/>
      <c r="K5" s="246">
        <v>1</v>
      </c>
    </row>
    <row r="6" ht="21" customHeight="1" spans="2:10" x14ac:dyDescent="0.25">
      <c r="B6" s="247"/>
      <c r="C6" s="248"/>
      <c r="D6" s="249">
        <f>IFERROR(VLOOKUP(B6,Ingredientes!$B:$D,3,FALSE),0)</f>
        <v>0</v>
      </c>
      <c r="E6" s="250">
        <f>IFERROR(VLOOKUP(B6,Ingredientes!$B:$C,2,FALSE),0)</f>
        <v>0</v>
      </c>
      <c r="F6" s="251">
        <f>C6*E6</f>
        <v>0</v>
      </c>
      <c r="H6" s="252" t="s">
        <v>73</v>
      </c>
      <c r="I6" s="52">
        <f>F31</f>
        <v>0</v>
      </c>
      <c r="J6" s="253"/>
    </row>
    <row r="7" ht="21" customHeight="1" spans="2:10" x14ac:dyDescent="0.25">
      <c r="B7" s="247"/>
      <c r="C7" s="248"/>
      <c r="D7" s="249">
        <f>IFERROR(VLOOKUP(B7,Ingredientes!$B:$D,3,FALSE),0)</f>
        <v>0</v>
      </c>
      <c r="E7" s="250">
        <f>IFERROR(VLOOKUP(B7,Ingredientes!$B:$C,2,FALSE),0)</f>
        <v>0</v>
      </c>
      <c r="F7" s="251">
        <f t="shared" ref="F7:F30" si="0">C7*E7</f>
        <v>0</v>
      </c>
      <c r="H7" s="254" t="s">
        <v>74</v>
      </c>
      <c r="I7" s="58">
        <f>E34</f>
        <v>0</v>
      </c>
      <c r="J7" s="255"/>
    </row>
    <row r="8" ht="21" customHeight="1" spans="2:10" x14ac:dyDescent="0.25">
      <c r="B8" s="247"/>
      <c r="C8" s="248"/>
      <c r="D8" s="249">
        <f>IFERROR(VLOOKUP(B8,Ingredientes!$B:$D,3,FALSE),0)</f>
        <v>0</v>
      </c>
      <c r="E8" s="250">
        <f>IFERROR(VLOOKUP(B8,Ingredientes!$B:$C,2,FALSE),0)</f>
        <v>0</v>
      </c>
      <c r="F8" s="251">
        <f t="shared" si="0"/>
        <v>0</v>
      </c>
      <c r="H8" s="254" t="s">
        <v>76</v>
      </c>
      <c r="I8" s="58">
        <f>C37</f>
      </c>
      <c r="J8" s="255"/>
    </row>
    <row r="9" ht="21" customHeight="1" spans="2:10" x14ac:dyDescent="0.25">
      <c r="B9" s="247"/>
      <c r="C9" s="248"/>
      <c r="D9" s="249">
        <f>IFERROR(VLOOKUP(B9,Ingredientes!$B:$D,3,FALSE),0)</f>
        <v>0</v>
      </c>
      <c r="E9" s="250">
        <f>IFERROR(VLOOKUP(B9,Ingredientes!$B:$C,2,FALSE),0)</f>
        <v>0</v>
      </c>
      <c r="F9" s="251">
        <f t="shared" si="0"/>
        <v>0</v>
      </c>
      <c r="H9" s="254" t="s">
        <v>78</v>
      </c>
      <c r="I9" s="256">
        <f>IFERROR(SUM($I$6:$I$8)/K5,0)</f>
        <v>0</v>
      </c>
      <c r="J9" s="255"/>
    </row>
    <row r="10" ht="21" customHeight="1" spans="2:10" x14ac:dyDescent="0.25">
      <c r="B10" s="247"/>
      <c r="C10" s="248"/>
      <c r="D10" s="249">
        <f>IFERROR(VLOOKUP(B10,Ingredientes!$B:$D,3,FALSE),0)</f>
        <v>0</v>
      </c>
      <c r="E10" s="250">
        <f>IFERROR(VLOOKUP(B10,Ingredientes!$B:$C,2,FALSE),0)</f>
        <v>0</v>
      </c>
      <c r="F10" s="251">
        <f t="shared" si="0"/>
        <v>0</v>
      </c>
      <c r="H10" s="254"/>
      <c r="I10" s="257"/>
      <c r="J10" s="255"/>
    </row>
    <row r="11" ht="21" customHeight="1" spans="2:10" x14ac:dyDescent="0.25">
      <c r="B11" s="247"/>
      <c r="C11" s="248"/>
      <c r="D11" s="249">
        <f>IFERROR(VLOOKUP(B11,Ingredientes!$B:$D,3,FALSE),0)</f>
        <v>0</v>
      </c>
      <c r="E11" s="250">
        <f>IFERROR(VLOOKUP(B11,Ingredientes!$B:$C,2,FALSE),0)</f>
        <v>0</v>
      </c>
      <c r="F11" s="251">
        <f t="shared" si="0"/>
        <v>0</v>
      </c>
      <c r="H11" s="254" t="s">
        <v>80</v>
      </c>
      <c r="I11" s="258">
        <v>5000</v>
      </c>
      <c r="J11" s="255"/>
    </row>
    <row r="12" ht="21" customHeight="1" spans="2:10" x14ac:dyDescent="0.25">
      <c r="B12" s="247"/>
      <c r="C12" s="248"/>
      <c r="D12" s="249">
        <f>IFERROR(VLOOKUP(B12,Ingredientes!$B:$D,3,FALSE),0)</f>
        <v>0</v>
      </c>
      <c r="E12" s="250">
        <f>IFERROR(VLOOKUP(B12,Ingredientes!$B:$C,2,FALSE),0)</f>
        <v>0</v>
      </c>
      <c r="F12" s="251">
        <f t="shared" si="0"/>
        <v>0</v>
      </c>
      <c r="H12" s="254" t="s">
        <v>82</v>
      </c>
      <c r="I12" s="259">
        <f>I11-I9</f>
        <v>5000</v>
      </c>
      <c r="J12" s="255"/>
    </row>
    <row r="13" ht="21" customHeight="1" spans="2:10" x14ac:dyDescent="0.25">
      <c r="B13" s="247"/>
      <c r="C13" s="248"/>
      <c r="D13" s="249">
        <f>IFERROR(VLOOKUP(B13,Ingredientes!$B:$D,3,FALSE),0)</f>
        <v>0</v>
      </c>
      <c r="E13" s="250">
        <f>IFERROR(VLOOKUP(B13,Ingredientes!$B:$C,2,FALSE),0)</f>
        <v>0</v>
      </c>
      <c r="F13" s="251">
        <f t="shared" si="0"/>
        <v>0</v>
      </c>
      <c r="H13" s="254" t="s">
        <v>82</v>
      </c>
      <c r="I13" s="260">
        <f>I12/I11</f>
        <v>1</v>
      </c>
      <c r="J13" s="255"/>
    </row>
    <row r="14" ht="21" customHeight="1" spans="2:10" x14ac:dyDescent="0.25">
      <c r="B14" s="247"/>
      <c r="C14" s="248"/>
      <c r="D14" s="249">
        <f>IFERROR(VLOOKUP(B14,Ingredientes!$B:$D,3,FALSE),0)</f>
        <v>0</v>
      </c>
      <c r="E14" s="250">
        <f>IFERROR(VLOOKUP(B14,Ingredientes!$B:$C,2,FALSE),0)</f>
        <v>0</v>
      </c>
      <c r="F14" s="251">
        <f t="shared" si="0"/>
        <v>0</v>
      </c>
      <c r="H14" s="254" t="s">
        <v>85</v>
      </c>
      <c r="I14" s="261">
        <f>CIF!C67/(I11-I6-I7)</f>
        <v>0</v>
      </c>
      <c r="J14" s="255"/>
    </row>
    <row r="15" ht="21" customHeight="1" spans="2:10" x14ac:dyDescent="0.25">
      <c r="B15" s="247"/>
      <c r="C15" s="248"/>
      <c r="D15" s="249">
        <f>IFERROR(VLOOKUP(B15,Ingredientes!$B:$D,3,FALSE),0)</f>
        <v>0</v>
      </c>
      <c r="E15" s="250">
        <f>IFERROR(VLOOKUP(B15,Ingredientes!$B:$C,2,FALSE),0)</f>
        <v>0</v>
      </c>
      <c r="F15" s="251">
        <f t="shared" si="0"/>
        <v>0</v>
      </c>
      <c r="H15" s="262"/>
      <c r="I15" s="263"/>
      <c r="J15" s="264"/>
    </row>
    <row r="16" ht="20.4" customHeight="1" spans="2:6" x14ac:dyDescent="0.25">
      <c r="B16" s="247"/>
      <c r="C16" s="248"/>
      <c r="D16" s="249">
        <f>IFERROR(VLOOKUP(B16,Ingredientes!$B:$D,3,FALSE),0)</f>
        <v>0</v>
      </c>
      <c r="E16" s="250">
        <f>IFERROR(VLOOKUP(B16,Ingredientes!$B:$C,2,FALSE),0)</f>
        <v>0</v>
      </c>
      <c r="F16" s="251">
        <f t="shared" si="0"/>
        <v>0</v>
      </c>
    </row>
    <row r="17" ht="20.4" customHeight="1" spans="2:6" x14ac:dyDescent="0.25">
      <c r="B17" s="247"/>
      <c r="C17" s="248"/>
      <c r="D17" s="249">
        <f>IFERROR(VLOOKUP(B17,Ingredientes!$B:$D,3,FALSE),0)</f>
        <v>0</v>
      </c>
      <c r="E17" s="250">
        <f>IFERROR(VLOOKUP(B17,Ingredientes!$B:$C,2,FALSE),0)</f>
        <v>0</v>
      </c>
      <c r="F17" s="251">
        <f t="shared" si="0"/>
        <v>0</v>
      </c>
    </row>
    <row r="18" ht="20.4" customHeight="1" spans="2:6" x14ac:dyDescent="0.25">
      <c r="B18" s="247"/>
      <c r="C18" s="248"/>
      <c r="D18" s="249">
        <f>IFERROR(VLOOKUP(B18,Ingredientes!$B:$D,3,FALSE),0)</f>
        <v>0</v>
      </c>
      <c r="E18" s="250">
        <f>IFERROR(VLOOKUP(B18,Ingredientes!$B:$C,2,FALSE),0)</f>
        <v>0</v>
      </c>
      <c r="F18" s="251">
        <f t="shared" si="0"/>
        <v>0</v>
      </c>
    </row>
    <row r="19" ht="20.4" customHeight="1" spans="2:6" x14ac:dyDescent="0.25">
      <c r="B19" s="247"/>
      <c r="C19" s="248"/>
      <c r="D19" s="249">
        <f>IFERROR(VLOOKUP(B19,Ingredientes!$B:$D,3,FALSE),0)</f>
        <v>0</v>
      </c>
      <c r="E19" s="250">
        <f>IFERROR(VLOOKUP(B19,Ingredientes!$B:$C,2,FALSE),0)</f>
        <v>0</v>
      </c>
      <c r="F19" s="251">
        <f t="shared" si="0"/>
        <v>0</v>
      </c>
    </row>
    <row r="20" ht="20.4" customHeight="1" spans="2:6" x14ac:dyDescent="0.25">
      <c r="B20" s="247"/>
      <c r="C20" s="248"/>
      <c r="D20" s="249">
        <f>IFERROR(VLOOKUP(B20,Ingredientes!$B:$D,3,FALSE),0)</f>
        <v>0</v>
      </c>
      <c r="E20" s="250">
        <f>IFERROR(VLOOKUP(B20,Ingredientes!$B:$C,2,FALSE),0)</f>
        <v>0</v>
      </c>
      <c r="F20" s="251">
        <f t="shared" si="0"/>
        <v>0</v>
      </c>
    </row>
    <row r="21" ht="20.4" customHeight="1" spans="2:6" x14ac:dyDescent="0.25">
      <c r="B21" s="247"/>
      <c r="C21" s="248"/>
      <c r="D21" s="249">
        <f>IFERROR(VLOOKUP(B21,Ingredientes!$B:$D,3,FALSE),0)</f>
        <v>0</v>
      </c>
      <c r="E21" s="250">
        <f>IFERROR(VLOOKUP(B21,Ingredientes!$B:$C,2,FALSE),0)</f>
        <v>0</v>
      </c>
      <c r="F21" s="251">
        <f t="shared" si="0"/>
        <v>0</v>
      </c>
    </row>
    <row r="22" ht="20.4" customHeight="1" spans="2:6" x14ac:dyDescent="0.25">
      <c r="B22" s="247"/>
      <c r="C22" s="248"/>
      <c r="D22" s="249">
        <f>IFERROR(VLOOKUP(B22,Ingredientes!$B:$D,3,FALSE),0)</f>
        <v>0</v>
      </c>
      <c r="E22" s="250">
        <f>IFERROR(VLOOKUP(B22,Ingredientes!$B:$C,2,FALSE),0)</f>
        <v>0</v>
      </c>
      <c r="F22" s="251">
        <f t="shared" si="0"/>
        <v>0</v>
      </c>
    </row>
    <row r="23" ht="20.4" customHeight="1" spans="2:6" x14ac:dyDescent="0.25">
      <c r="B23" s="247"/>
      <c r="C23" s="248"/>
      <c r="D23" s="249">
        <f>IFERROR(VLOOKUP(B23,Ingredientes!$B:$D,3,FALSE),0)</f>
        <v>0</v>
      </c>
      <c r="E23" s="250">
        <f>IFERROR(VLOOKUP(B23,Ingredientes!$B:$C,2,FALSE),0)</f>
        <v>0</v>
      </c>
      <c r="F23" s="251">
        <f t="shared" si="0"/>
        <v>0</v>
      </c>
    </row>
    <row r="24" ht="20.4" customHeight="1" spans="2:6" x14ac:dyDescent="0.25">
      <c r="B24" s="247"/>
      <c r="C24" s="248"/>
      <c r="D24" s="249">
        <f>IFERROR(VLOOKUP(B24,Ingredientes!$B:$D,3,FALSE),0)</f>
        <v>0</v>
      </c>
      <c r="E24" s="250">
        <f>IFERROR(VLOOKUP(B24,Ingredientes!$B:$C,2,FALSE),0)</f>
        <v>0</v>
      </c>
      <c r="F24" s="251">
        <f t="shared" si="0"/>
        <v>0</v>
      </c>
    </row>
    <row r="25" ht="20.4" customHeight="1" spans="2:6" x14ac:dyDescent="0.25">
      <c r="B25" s="247"/>
      <c r="C25" s="248"/>
      <c r="D25" s="249">
        <f>IFERROR(VLOOKUP(B25,Ingredientes!$B:$D,3,FALSE),0)</f>
        <v>0</v>
      </c>
      <c r="E25" s="250">
        <f>IFERROR(VLOOKUP(B25,Ingredientes!$B:$C,2,FALSE),0)</f>
        <v>0</v>
      </c>
      <c r="F25" s="251">
        <f t="shared" si="0"/>
        <v>0</v>
      </c>
    </row>
    <row r="26" ht="20.4" customHeight="1" spans="2:6" x14ac:dyDescent="0.25">
      <c r="B26" s="247"/>
      <c r="C26" s="248"/>
      <c r="D26" s="249">
        <f>IFERROR(VLOOKUP(B26,Ingredientes!$B:$D,3,FALSE),0)</f>
        <v>0</v>
      </c>
      <c r="E26" s="250">
        <f>IFERROR(VLOOKUP(B26,Ingredientes!$B:$C,2,FALSE),0)</f>
        <v>0</v>
      </c>
      <c r="F26" s="251">
        <f>C26*E26</f>
        <v>0</v>
      </c>
    </row>
    <row r="27" ht="20.4" customHeight="1" spans="2:6" x14ac:dyDescent="0.25">
      <c r="B27" s="247"/>
      <c r="C27" s="248"/>
      <c r="D27" s="249">
        <f>IFERROR(VLOOKUP(B27,Ingredientes!$B:$D,3,FALSE),0)</f>
        <v>0</v>
      </c>
      <c r="E27" s="250">
        <f>IFERROR(VLOOKUP(B27,Ingredientes!$B:$C,2,FALSE),0)</f>
        <v>0</v>
      </c>
      <c r="F27" s="251">
        <f t="shared" ref="F27" si="1">C27*E27</f>
        <v>0</v>
      </c>
    </row>
    <row r="28" ht="20.4" customHeight="1" spans="2:6" x14ac:dyDescent="0.25">
      <c r="B28" s="247"/>
      <c r="C28" s="248"/>
      <c r="D28" s="249">
        <f>IFERROR(VLOOKUP(B28,Ingredientes!$B:$D,3,FALSE),0)</f>
        <v>0</v>
      </c>
      <c r="E28" s="250">
        <f>IFERROR(VLOOKUP(B28,Ingredientes!$B:$C,2,FALSE),0)</f>
        <v>0</v>
      </c>
      <c r="F28" s="251">
        <f t="shared" si="0"/>
        <v>0</v>
      </c>
    </row>
    <row r="29" ht="20.4" customHeight="1" spans="2:6" x14ac:dyDescent="0.25">
      <c r="B29" s="247"/>
      <c r="C29" s="248"/>
      <c r="D29" s="249">
        <f>IFERROR(VLOOKUP(B29,Ingredientes!$B:$D,3,FALSE),0)</f>
        <v>0</v>
      </c>
      <c r="E29" s="250">
        <f>IFERROR(VLOOKUP(B29,Ingredientes!$B:$C,2,FALSE),0)</f>
        <v>0</v>
      </c>
      <c r="F29" s="251">
        <f t="shared" si="0"/>
        <v>0</v>
      </c>
    </row>
    <row r="30" ht="21" customHeight="1" spans="2:6" x14ac:dyDescent="0.25">
      <c r="B30" s="265"/>
      <c r="C30" s="266"/>
      <c r="D30" s="267">
        <f>IFERROR(VLOOKUP(B30,Ingredientes!$B:$D,3,FALSE),0)</f>
        <v>0</v>
      </c>
      <c r="E30" s="268">
        <f>IFERROR(VLOOKUP(B30,Ingredientes!$B:$C,2,FALSE),0)</f>
        <v>0</v>
      </c>
      <c r="F30" s="269">
        <f t="shared" si="0"/>
        <v>0</v>
      </c>
    </row>
    <row r="31" ht="21" customHeight="1" spans="4:6" x14ac:dyDescent="0.25">
      <c r="D31" s="28"/>
      <c r="E31" s="27"/>
      <c r="F31" s="270">
        <f>SUM(F6:F30)</f>
        <v>0</v>
      </c>
    </row>
    <row r="32" ht="21.6" customHeight="1" spans="8:9" x14ac:dyDescent="0.25">
      <c r="H32" s="271" t="s">
        <v>137</v>
      </c>
      <c r="I32" s="272"/>
    </row>
    <row r="33" ht="40.2" customHeight="1" spans="2:9" x14ac:dyDescent="0.25">
      <c r="B33" s="273" t="s">
        <v>96</v>
      </c>
      <c r="C33" s="92" t="s">
        <v>138</v>
      </c>
      <c r="D33" s="92" t="s">
        <v>93</v>
      </c>
      <c r="E33" s="92" t="s">
        <v>113</v>
      </c>
      <c r="H33" s="92" t="s">
        <v>139</v>
      </c>
      <c r="I33" s="92" t="s">
        <v>140</v>
      </c>
    </row>
    <row r="34" ht="21" customHeight="1" spans="2:9" x14ac:dyDescent="0.25">
      <c r="B34" s="274" t="s">
        <v>84</v>
      </c>
      <c r="C34" s="287"/>
      <c r="D34" s="276">
        <f>MO!E18</f>
        <v>0</v>
      </c>
      <c r="E34" s="277">
        <f>C34*D34</f>
        <v>0</v>
      </c>
      <c r="H34" s="278"/>
      <c r="I34" s="279">
        <f>H34/60</f>
        <v>0</v>
      </c>
    </row>
    <row r="35" ht="21" customHeight="1" x14ac:dyDescent="0.25"/>
    <row r="36" ht="21" customHeight="1" spans="2:5" x14ac:dyDescent="0.25">
      <c r="B36" s="273" t="s">
        <v>96</v>
      </c>
      <c r="C36" s="280" t="s">
        <v>141</v>
      </c>
      <c r="D36" s="281"/>
      <c r="E36" s="282"/>
    </row>
    <row r="37" ht="21" customHeight="1" spans="2:5" x14ac:dyDescent="0.25">
      <c r="B37" s="283" t="s">
        <v>86</v>
      </c>
      <c r="C37" s="284">
        <f>VLOOKUP(B2,CIF!F:I,4,FALSE)</f>
      </c>
      <c r="D37" s="285"/>
      <c r="E37" s="286"/>
    </row>
    <row r="38" ht="20.4" customHeight="1" x14ac:dyDescent="0.25"/>
    <row r="39" ht="20.4" customHeight="1" hidden="1" x14ac:dyDescent="0.25"/>
    <row r="43" ht="20.4" customHeight="1" hidden="1" spans="5:6" x14ac:dyDescent="0.25">
      <c r="E43" s="27"/>
      <c r="F43" s="27"/>
    </row>
    <row r="44" ht="20.4" customHeight="1" hidden="1" spans="5:6" x14ac:dyDescent="0.25">
      <c r="E44" s="27"/>
      <c r="F44" s="27"/>
    </row>
    <row r="45" ht="20.4" customHeight="1" hidden="1" spans="5:6" x14ac:dyDescent="0.25">
      <c r="E45" s="27"/>
      <c r="F45" s="27"/>
    </row>
    <row r="46" ht="20.4" customHeight="1" hidden="1" spans="5:6" x14ac:dyDescent="0.25">
      <c r="E46" s="27"/>
      <c r="F46" s="27"/>
    </row>
    <row r="47" ht="20.4" customHeight="1" hidden="1" spans="5:6" x14ac:dyDescent="0.25">
      <c r="E47" s="27"/>
      <c r="F47" s="27"/>
    </row>
    <row r="48" ht="20.4" customHeight="1" hidden="1" spans="5:6" x14ac:dyDescent="0.25">
      <c r="E48" s="27"/>
      <c r="F48" s="27"/>
    </row>
    <row r="49" ht="20.4" customHeight="1" hidden="1" spans="5:6" x14ac:dyDescent="0.25">
      <c r="E49" s="27"/>
      <c r="F49" s="27"/>
    </row>
    <row r="50" ht="20.4" customHeight="1" hidden="1" spans="5:6" x14ac:dyDescent="0.25">
      <c r="E50" s="27"/>
      <c r="F50" s="27"/>
    </row>
    <row r="51" ht="20.4" customHeight="1" hidden="1" spans="5:6" x14ac:dyDescent="0.25">
      <c r="E51" s="27"/>
      <c r="F51" s="27"/>
    </row>
    <row r="52" ht="20.4" customHeight="1" hidden="1" spans="5:6" x14ac:dyDescent="0.25">
      <c r="E52" s="27"/>
      <c r="F52" s="27"/>
    </row>
    <row r="53" ht="20.4" customHeight="1" hidden="1" spans="5:6" x14ac:dyDescent="0.25">
      <c r="E53" s="27"/>
      <c r="F53" s="27"/>
    </row>
    <row r="54" ht="20.4" customHeight="1" hidden="1" spans="5:6" x14ac:dyDescent="0.25">
      <c r="E54" s="27"/>
      <c r="F54" s="27"/>
    </row>
    <row r="55" ht="20.4" customHeight="1" hidden="1" spans="5:6" x14ac:dyDescent="0.25">
      <c r="E55" s="27"/>
      <c r="F55" s="27"/>
    </row>
    <row r="56" ht="20.4" customHeight="1" hidden="1" spans="5:6" x14ac:dyDescent="0.25">
      <c r="E56" s="27"/>
      <c r="F56" s="27"/>
    </row>
    <row r="57" ht="20.4" customHeight="1" hidden="1" spans="5:6" x14ac:dyDescent="0.25">
      <c r="E57" s="27"/>
      <c r="F57" s="27"/>
    </row>
    <row r="58" ht="20.4" customHeight="1" hidden="1" spans="5:6" x14ac:dyDescent="0.25">
      <c r="E58" s="27"/>
      <c r="F58" s="27"/>
    </row>
    <row r="59" ht="20.4" customHeight="1" hidden="1" spans="5:6" x14ac:dyDescent="0.25">
      <c r="E59" s="27"/>
      <c r="F59" s="27"/>
    </row>
    <row r="60" ht="20.4" customHeight="1" hidden="1" spans="5:6" x14ac:dyDescent="0.25">
      <c r="E60" s="27"/>
      <c r="F60" s="27"/>
    </row>
    <row r="61" ht="20.4" customHeight="1" hidden="1" spans="5:6" x14ac:dyDescent="0.25">
      <c r="E61" s="27"/>
      <c r="F61" s="27"/>
    </row>
    <row r="62" ht="20.4" customHeight="1" hidden="1" spans="5:6" x14ac:dyDescent="0.25">
      <c r="E62" s="27"/>
      <c r="F62" s="27"/>
    </row>
    <row r="63" ht="20.4" customHeight="1" hidden="1" spans="5:6" x14ac:dyDescent="0.25">
      <c r="E63" s="27"/>
      <c r="F63" s="27"/>
    </row>
    <row r="64" ht="20.4" customHeight="1" hidden="1" spans="5:6" x14ac:dyDescent="0.25">
      <c r="E64" s="27"/>
      <c r="F64" s="27"/>
    </row>
    <row r="65" ht="20.4" customHeight="1" hidden="1" spans="5:6" x14ac:dyDescent="0.25">
      <c r="E65" s="27"/>
      <c r="F65" s="27"/>
    </row>
    <row r="66" ht="20.4" customHeight="1" hidden="1" spans="5:6" x14ac:dyDescent="0.25">
      <c r="E66" s="27"/>
      <c r="F66" s="27"/>
    </row>
    <row r="67" ht="20.4" customHeight="1" hidden="1" spans="5:6" x14ac:dyDescent="0.25">
      <c r="E67" s="27"/>
      <c r="F67" s="27"/>
    </row>
    <row r="68" ht="20.4" customHeight="1" hidden="1" spans="5:6" x14ac:dyDescent="0.25">
      <c r="E68" s="27"/>
      <c r="F68" s="27"/>
    </row>
    <row r="69" ht="20.4" customHeight="1" hidden="1" spans="5:6" x14ac:dyDescent="0.25">
      <c r="E69" s="27"/>
      <c r="F69" s="27"/>
    </row>
    <row r="70" ht="20.4" customHeight="1" hidden="1" spans="5:6" x14ac:dyDescent="0.25">
      <c r="E70" s="27"/>
      <c r="F70" s="27"/>
    </row>
    <row r="71" ht="20.4" customHeight="1" hidden="1" spans="5:6" x14ac:dyDescent="0.25">
      <c r="E71" s="27"/>
      <c r="F71" s="27"/>
    </row>
    <row r="72" ht="20.4" customHeight="1" hidden="1" spans="5:6" x14ac:dyDescent="0.25">
      <c r="E72" s="27"/>
      <c r="F72" s="27"/>
    </row>
    <row r="73" ht="20.4" customHeight="1" hidden="1" spans="5:6" x14ac:dyDescent="0.25">
      <c r="E73" s="27"/>
      <c r="F73" s="27"/>
    </row>
    <row r="74" ht="20.4" customHeight="1" hidden="1" spans="5:6" x14ac:dyDescent="0.25">
      <c r="E74" s="27"/>
      <c r="F74" s="27"/>
    </row>
    <row r="75" ht="20.4" customHeight="1" hidden="1" spans="5:6" x14ac:dyDescent="0.25">
      <c r="E75" s="27"/>
      <c r="F75" s="27"/>
    </row>
    <row r="76" ht="20.4" customHeight="1" hidden="1" spans="5:6" x14ac:dyDescent="0.25">
      <c r="E76" s="27"/>
      <c r="F76" s="27"/>
    </row>
    <row r="77" ht="20.4" customHeight="1" hidden="1" spans="5:6" x14ac:dyDescent="0.25">
      <c r="E77" s="27"/>
      <c r="F77" s="27"/>
    </row>
    <row r="78" ht="20.4" customHeight="1" hidden="1" spans="5:6" x14ac:dyDescent="0.25">
      <c r="E78" s="27"/>
      <c r="F78" s="27"/>
    </row>
    <row r="79" ht="20.4" customHeight="1" hidden="1" spans="5:6" x14ac:dyDescent="0.25">
      <c r="E79" s="27"/>
      <c r="F79" s="27"/>
    </row>
    <row r="80" ht="20.4" customHeight="1" hidden="1" spans="5:6" x14ac:dyDescent="0.25">
      <c r="E80" s="27"/>
      <c r="F80" s="27"/>
    </row>
    <row r="81" ht="20.4" customHeight="1" hidden="1" spans="5:6" x14ac:dyDescent="0.25">
      <c r="E81" s="27"/>
      <c r="F81" s="27"/>
    </row>
    <row r="82" ht="20.4" customHeight="1" hidden="1" spans="5:6" x14ac:dyDescent="0.25">
      <c r="E82" s="27"/>
      <c r="F82" s="27"/>
    </row>
  </sheetData>
  <mergeCells count="6">
    <mergeCell ref="B2:F2"/>
    <mergeCell ref="B4:F4"/>
    <mergeCell ref="H5:J5"/>
    <mergeCell ref="H32:I32"/>
    <mergeCell ref="C36:E36"/>
    <mergeCell ref="C37:E37"/>
  </mergeCells>
  <pageMargins left="0.7" right="0.7" top="0.75" bottom="0.75" header="0.3" footer="0.3"/>
  <drawing r:id="rId3"/>
  <legacy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AA64"/>
  <sheetViews>
    <sheetView workbookViewId="0" showGridLines="0" zoomScale="90" zoomScaleNormal="90">
      <selection activeCell="F3" sqref="F3"/>
    </sheetView>
  </sheetViews>
  <sheetFormatPr defaultRowHeight="14.4" outlineLevelRow="0" outlineLevelCol="0" x14ac:dyDescent="0.3" customHeight="1"/>
  <cols>
    <col min="1" max="1" width="1.88671875" customWidth="1"/>
    <col min="2" max="2" width="5.33203125" customWidth="1"/>
    <col min="3" max="3" width="25.44140625" customWidth="1"/>
    <col min="4" max="4" width="16" style="140" customWidth="1"/>
    <col min="5" max="5" width="17.88671875" style="140" customWidth="1"/>
    <col min="6" max="6" width="20.5546875" style="140" customWidth="1"/>
    <col min="7" max="7" width="18" style="140" customWidth="1"/>
    <col min="8" max="8" width="18.33203125" style="140" customWidth="1"/>
    <col min="9" max="9" width="19.109375" customWidth="1"/>
    <col min="10" max="10" width="7" customWidth="1"/>
    <col min="11" max="11" width="1.6640625" customWidth="1"/>
    <col min="12" max="12" width="0.5546875" style="141" customWidth="1"/>
    <col min="13" max="13" width="1.6640625" customWidth="1"/>
    <col min="14" max="14" width="29.33203125" customWidth="1"/>
    <col min="15" max="15" width="20.44140625" customWidth="1"/>
    <col min="16" max="16" width="12.5546875" customWidth="1"/>
    <col min="17" max="17" width="1.6640625" customWidth="1"/>
    <col min="18" max="18" width="0.5546875" style="141" customWidth="1"/>
    <col min="19" max="19" width="1.6640625" customWidth="1"/>
    <col min="20" max="20" width="12.5546875" customWidth="1"/>
    <col min="21" max="21" width="11.44140625" customWidth="1"/>
    <col min="22" max="22" width="13" customWidth="1"/>
    <col min="23" max="26" width="11.44140625" customWidth="1"/>
    <col min="27" max="27" width="15.109375" customWidth="1"/>
    <col min="28" max="28" width="1.6640625" customWidth="1"/>
    <col min="29" max="29" width="0.5546875" style="141" customWidth="1"/>
    <col min="30" max="30" width="1.6640625" hidden="1" customWidth="1"/>
    <col min="31" max="16384" width="11.44140625" hidden="1" customWidth="1"/>
  </cols>
  <sheetData>
    <row r="1" ht="15" customHeight="1" x14ac:dyDescent="0.25"/>
    <row r="2" ht="40.5" customHeight="1" spans="2:27" x14ac:dyDescent="0.25">
      <c r="B2" s="38" t="s">
        <v>104</v>
      </c>
      <c r="C2" s="142" t="s">
        <v>99</v>
      </c>
      <c r="D2" s="143" t="s">
        <v>105</v>
      </c>
      <c r="E2" s="142" t="s">
        <v>106</v>
      </c>
      <c r="F2" s="144" t="s">
        <v>107</v>
      </c>
      <c r="G2" s="145" t="s">
        <v>108</v>
      </c>
      <c r="H2" s="146" t="s">
        <v>109</v>
      </c>
      <c r="I2" s="147" t="s">
        <v>110</v>
      </c>
      <c r="J2" s="147" t="s">
        <v>111</v>
      </c>
      <c r="T2" s="148" t="s">
        <v>112</v>
      </c>
      <c r="U2" s="148"/>
      <c r="V2" s="148"/>
      <c r="W2" s="148"/>
      <c r="X2" s="148"/>
      <c r="Y2" s="148"/>
      <c r="Z2" s="148"/>
      <c r="AA2" s="148"/>
    </row>
    <row r="3" ht="24.6" customHeight="1" spans="2:16" x14ac:dyDescent="0.25">
      <c r="B3" s="149">
        <v>1</v>
      </c>
      <c r="C3" s="40" t="str">
        <f>MENU!B4</f>
        <v>Nombre del producto 1</v>
      </c>
      <c r="D3" s="150">
        <f t="array" ref="D3">INDIRECT(B3&amp;"!I11")</f>
        <v>7000</v>
      </c>
      <c r="E3" s="150">
        <f t="array" ref="E3">INDIRECT(B3&amp;"!I6")</f>
        <v>0</v>
      </c>
      <c r="F3" s="151"/>
      <c r="G3" s="150">
        <f>D3*F3</f>
        <v>0</v>
      </c>
      <c r="H3" s="150">
        <f>E3*F3</f>
        <v>0</v>
      </c>
      <c r="I3" s="150">
        <f>G3-H3</f>
        <v>0</v>
      </c>
      <c r="J3" s="152">
        <f>IFERROR(I3/G3,"")</f>
      </c>
      <c r="N3" s="49" t="s">
        <v>72</v>
      </c>
      <c r="O3" s="50"/>
      <c r="P3" s="50"/>
    </row>
    <row r="4" ht="21" customHeight="1" spans="2:27" x14ac:dyDescent="0.25">
      <c r="B4" s="153">
        <v>2</v>
      </c>
      <c r="C4" s="42" t="str">
        <f>MENU!B5</f>
        <v>Nombre del producto 2</v>
      </c>
      <c r="D4" s="154">
        <f t="array" ref="D4">INDIRECT(B4&amp;"!I11")</f>
        <v>10000</v>
      </c>
      <c r="E4" s="154">
        <f t="array" ref="E4">INDIRECT(B4&amp;"!I6")</f>
        <v>0</v>
      </c>
      <c r="F4" s="155"/>
      <c r="G4" s="154">
        <f>D4*F4</f>
        <v>0</v>
      </c>
      <c r="H4" s="154">
        <f t="shared" ref="H4:H62" si="0">E4*F4</f>
        <v>0</v>
      </c>
      <c r="I4" s="154">
        <f t="shared" ref="I4:I62" si="1">G4-H4</f>
        <v>0</v>
      </c>
      <c r="J4" s="156">
        <f t="shared" ref="J4:J62" si="2">IFERROR(I4/G4,"")</f>
      </c>
      <c r="N4" s="54"/>
      <c r="O4" s="55"/>
      <c r="P4" s="56"/>
      <c r="Z4" s="157" t="s">
        <v>113</v>
      </c>
      <c r="AA4" s="158">
        <f>SUM(AA6:AA25)</f>
        <v>0</v>
      </c>
    </row>
    <row r="5" ht="21" customHeight="1" spans="2:27" x14ac:dyDescent="0.25">
      <c r="B5" s="153">
        <v>3</v>
      </c>
      <c r="C5" s="42" t="str">
        <f>MENU!B6</f>
        <v>Nombre del producto 3</v>
      </c>
      <c r="D5" s="154">
        <f t="array" ref="D5">INDIRECT(B5&amp;"!I11")</f>
        <v>5000</v>
      </c>
      <c r="E5" s="154">
        <f t="array" ref="E5">INDIRECT(B5&amp;"!I6")</f>
        <v>0</v>
      </c>
      <c r="F5" s="155"/>
      <c r="G5" s="154">
        <f t="shared" ref="G5:G62" si="3">D5*F5</f>
        <v>0</v>
      </c>
      <c r="H5" s="154">
        <f t="shared" si="0"/>
        <v>0</v>
      </c>
      <c r="I5" s="154">
        <f t="shared" si="1"/>
        <v>0</v>
      </c>
      <c r="J5" s="156">
        <f t="shared" si="2"/>
      </c>
      <c r="N5" s="60" t="s">
        <v>75</v>
      </c>
      <c r="O5" s="61">
        <f>SUM(O6:O7)</f>
        <v>0</v>
      </c>
      <c r="P5" s="159" t="e">
        <f>O5/O5</f>
        <v>#DIV/0!</v>
      </c>
      <c r="T5" s="160" t="s">
        <v>114</v>
      </c>
      <c r="U5" s="160" t="s">
        <v>115</v>
      </c>
      <c r="V5" s="161" t="s">
        <v>116</v>
      </c>
      <c r="W5" s="162"/>
      <c r="X5" s="162"/>
      <c r="Y5" s="162"/>
      <c r="Z5" s="163"/>
      <c r="AA5" s="160" t="s">
        <v>117</v>
      </c>
    </row>
    <row r="6" ht="19.8" customHeight="1" spans="2:27" x14ac:dyDescent="0.25">
      <c r="B6" s="153">
        <v>4</v>
      </c>
      <c r="C6" s="42" t="str">
        <f>MENU!B7</f>
        <v>Nombre del producto 4</v>
      </c>
      <c r="D6" s="154">
        <f t="array" ref="D6">INDIRECT(B6&amp;"!I11")</f>
        <v>5000</v>
      </c>
      <c r="E6" s="154">
        <f t="array" ref="E6">INDIRECT(B6&amp;"!I6")</f>
        <v>0</v>
      </c>
      <c r="F6" s="155"/>
      <c r="G6" s="154">
        <f t="shared" si="3"/>
        <v>0</v>
      </c>
      <c r="H6" s="154">
        <f t="shared" si="0"/>
        <v>0</v>
      </c>
      <c r="I6" s="154">
        <f t="shared" si="1"/>
        <v>0</v>
      </c>
      <c r="J6" s="156">
        <f t="shared" si="2"/>
      </c>
      <c r="N6" s="63" t="s">
        <v>77</v>
      </c>
      <c r="O6" s="64">
        <f>G63</f>
        <v>0</v>
      </c>
      <c r="P6" s="65" t="e">
        <f>O6/$O$5</f>
        <v>#DIV/0!</v>
      </c>
      <c r="T6" s="164"/>
      <c r="U6" s="165" t="str">
        <f>TEXT(T6,"MMMM")</f>
        <v>enero</v>
      </c>
      <c r="V6" s="166"/>
      <c r="W6" s="166"/>
      <c r="X6" s="166"/>
      <c r="Y6" s="166"/>
      <c r="Z6" s="166"/>
      <c r="AA6" s="167"/>
    </row>
    <row r="7" ht="19.8" customHeight="1" spans="2:27" x14ac:dyDescent="0.25">
      <c r="B7" s="153">
        <v>5</v>
      </c>
      <c r="C7" s="42" t="str">
        <f>MENU!B8</f>
        <v>Nombre del producto 5</v>
      </c>
      <c r="D7" s="154">
        <f t="array" ref="D7">INDIRECT(B7&amp;"!I11")</f>
        <v>5000</v>
      </c>
      <c r="E7" s="154">
        <f t="array" ref="E7">INDIRECT(B7&amp;"!I6")</f>
        <v>0</v>
      </c>
      <c r="F7" s="155"/>
      <c r="G7" s="154">
        <f t="shared" si="3"/>
        <v>0</v>
      </c>
      <c r="H7" s="154">
        <f t="shared" si="0"/>
        <v>0</v>
      </c>
      <c r="I7" s="154">
        <f t="shared" si="1"/>
        <v>0</v>
      </c>
      <c r="J7" s="156">
        <f t="shared" si="2"/>
      </c>
      <c r="N7" s="63" t="s">
        <v>79</v>
      </c>
      <c r="O7" s="64">
        <f>AA4</f>
        <v>0</v>
      </c>
      <c r="P7" s="65" t="e">
        <f>O7/$O$5</f>
        <v>#DIV/0!</v>
      </c>
      <c r="T7" s="168"/>
      <c r="U7" s="169" t="str">
        <f t="shared" ref="U7:U25" si="4">TEXT(T7,"MMMM")</f>
        <v>enero</v>
      </c>
      <c r="V7" s="170"/>
      <c r="W7" s="170"/>
      <c r="X7" s="170"/>
      <c r="Y7" s="170"/>
      <c r="Z7" s="170"/>
      <c r="AA7" s="171"/>
    </row>
    <row r="8" ht="19.8" customHeight="1" spans="2:27" x14ac:dyDescent="0.25">
      <c r="B8" s="153">
        <v>6</v>
      </c>
      <c r="C8" s="42" t="str">
        <f>MENU!B9</f>
        <v>Nombre del producto 6</v>
      </c>
      <c r="D8" s="154">
        <f t="array" ref="D8">INDIRECT(B8&amp;"!I11")</f>
        <v>5000</v>
      </c>
      <c r="E8" s="154">
        <f t="array" ref="E8">INDIRECT(B8&amp;"!I6")</f>
        <v>0</v>
      </c>
      <c r="F8" s="155"/>
      <c r="G8" s="154">
        <f t="shared" si="3"/>
        <v>0</v>
      </c>
      <c r="H8" s="154">
        <f t="shared" si="0"/>
        <v>0</v>
      </c>
      <c r="I8" s="154">
        <f t="shared" si="1"/>
        <v>0</v>
      </c>
      <c r="J8" s="156">
        <f t="shared" si="2"/>
      </c>
      <c r="N8" s="68"/>
      <c r="O8" s="69"/>
      <c r="P8" s="65"/>
      <c r="T8" s="168"/>
      <c r="U8" s="169" t="str">
        <f t="shared" si="4"/>
        <v>enero</v>
      </c>
      <c r="V8" s="170"/>
      <c r="W8" s="170"/>
      <c r="X8" s="170"/>
      <c r="Y8" s="170"/>
      <c r="Z8" s="170"/>
      <c r="AA8" s="171"/>
    </row>
    <row r="9" ht="20.4" customHeight="1" spans="2:27" x14ac:dyDescent="0.25">
      <c r="B9" s="153">
        <v>7</v>
      </c>
      <c r="C9" s="42" t="str">
        <f>MENU!B10</f>
        <v>Nombre del producto 7</v>
      </c>
      <c r="D9" s="154">
        <f t="array" ref="D9">INDIRECT(B9&amp;"!I11")</f>
        <v>5000</v>
      </c>
      <c r="E9" s="154">
        <f t="array" ref="E9">INDIRECT(B9&amp;"!I6")</f>
        <v>0</v>
      </c>
      <c r="F9" s="155"/>
      <c r="G9" s="154">
        <f t="shared" si="3"/>
        <v>0</v>
      </c>
      <c r="H9" s="154">
        <f t="shared" si="0"/>
        <v>0</v>
      </c>
      <c r="I9" s="154">
        <f t="shared" si="1"/>
        <v>0</v>
      </c>
      <c r="J9" s="156">
        <f t="shared" si="2"/>
      </c>
      <c r="N9" s="71" t="s">
        <v>81</v>
      </c>
      <c r="O9" s="72">
        <f>SUM(O10:O13)</f>
        <v>0</v>
      </c>
      <c r="P9" s="73" t="e">
        <f>O9/$O$5</f>
        <v>#DIV/0!</v>
      </c>
      <c r="T9" s="168"/>
      <c r="U9" s="169" t="str">
        <f t="shared" si="4"/>
        <v>enero</v>
      </c>
      <c r="V9" s="170"/>
      <c r="W9" s="170"/>
      <c r="X9" s="170"/>
      <c r="Y9" s="170"/>
      <c r="Z9" s="170"/>
      <c r="AA9" s="171"/>
    </row>
    <row r="10" ht="19.8" customHeight="1" spans="2:27" x14ac:dyDescent="0.25">
      <c r="B10" s="153">
        <v>8</v>
      </c>
      <c r="C10" s="42" t="str">
        <f>MENU!B11</f>
        <v>Nombre del producto 8</v>
      </c>
      <c r="D10" s="154">
        <f t="array" ref="D10">INDIRECT(B10&amp;"!I11")</f>
        <v>5000</v>
      </c>
      <c r="E10" s="154">
        <f t="array" ref="E10">INDIRECT(B10&amp;"!I6")</f>
        <v>0</v>
      </c>
      <c r="F10" s="155"/>
      <c r="G10" s="154">
        <f t="shared" si="3"/>
        <v>0</v>
      </c>
      <c r="H10" s="154">
        <f t="shared" si="0"/>
        <v>0</v>
      </c>
      <c r="I10" s="154">
        <f t="shared" si="1"/>
        <v>0</v>
      </c>
      <c r="J10" s="156">
        <f t="shared" si="2"/>
      </c>
      <c r="N10" s="75" t="s">
        <v>67</v>
      </c>
      <c r="O10" s="76">
        <f>H63</f>
        <v>0</v>
      </c>
      <c r="P10" s="65" t="e">
        <f>O10/$O$5</f>
        <v>#DIV/0!</v>
      </c>
      <c r="T10" s="168"/>
      <c r="U10" s="169" t="str">
        <f t="shared" si="4"/>
        <v>enero</v>
      </c>
      <c r="V10" s="170"/>
      <c r="W10" s="170"/>
      <c r="X10" s="170"/>
      <c r="Y10" s="170"/>
      <c r="Z10" s="170"/>
      <c r="AA10" s="171"/>
    </row>
    <row r="11" ht="19.8" customHeight="1" spans="2:27" x14ac:dyDescent="0.25">
      <c r="B11" s="153">
        <v>9</v>
      </c>
      <c r="C11" s="42" t="str">
        <f>MENU!B12</f>
        <v>Nombre del producto 9</v>
      </c>
      <c r="D11" s="154">
        <f t="array" ref="D11">INDIRECT(B11&amp;"!I11")</f>
        <v>5000</v>
      </c>
      <c r="E11" s="154">
        <f t="array" ref="E11">INDIRECT(B11&amp;"!I6")</f>
        <v>0</v>
      </c>
      <c r="F11" s="155"/>
      <c r="G11" s="154">
        <f t="shared" si="3"/>
        <v>0</v>
      </c>
      <c r="H11" s="154">
        <f t="shared" si="0"/>
        <v>0</v>
      </c>
      <c r="I11" s="154">
        <f t="shared" si="1"/>
        <v>0</v>
      </c>
      <c r="J11" s="156">
        <f t="shared" si="2"/>
      </c>
      <c r="N11" s="75" t="s">
        <v>84</v>
      </c>
      <c r="O11" s="76">
        <f>MO!C18</f>
        <v>0</v>
      </c>
      <c r="P11" s="65" t="e">
        <f>O11/$O$5</f>
        <v>#DIV/0!</v>
      </c>
      <c r="T11" s="168"/>
      <c r="U11" s="169" t="str">
        <f t="shared" si="4"/>
        <v>enero</v>
      </c>
      <c r="V11" s="170"/>
      <c r="W11" s="170"/>
      <c r="X11" s="170"/>
      <c r="Y11" s="170"/>
      <c r="Z11" s="170"/>
      <c r="AA11" s="171"/>
    </row>
    <row r="12" ht="19.8" customHeight="1" spans="2:27" x14ac:dyDescent="0.25">
      <c r="B12" s="153">
        <v>10</v>
      </c>
      <c r="C12" s="42" t="str">
        <f>MENU!B13</f>
        <v>Nombre del producto 10</v>
      </c>
      <c r="D12" s="154">
        <f t="array" ref="D12">INDIRECT(B12&amp;"!I11")</f>
        <v>5000</v>
      </c>
      <c r="E12" s="154">
        <f t="array" ref="E12">INDIRECT(B12&amp;"!I6")</f>
        <v>0</v>
      </c>
      <c r="F12" s="155"/>
      <c r="G12" s="154">
        <f t="shared" si="3"/>
        <v>0</v>
      </c>
      <c r="H12" s="154">
        <f t="shared" si="0"/>
        <v>0</v>
      </c>
      <c r="I12" s="154">
        <f t="shared" si="1"/>
        <v>0</v>
      </c>
      <c r="J12" s="156">
        <f t="shared" si="2"/>
      </c>
      <c r="N12" s="75" t="s">
        <v>86</v>
      </c>
      <c r="O12" s="76">
        <f>CIF!C67</f>
        <v>0</v>
      </c>
      <c r="P12" s="65" t="e">
        <f>O12/$O$5</f>
        <v>#DIV/0!</v>
      </c>
      <c r="T12" s="168"/>
      <c r="U12" s="169" t="str">
        <f t="shared" si="4"/>
        <v>enero</v>
      </c>
      <c r="V12" s="170"/>
      <c r="W12" s="170"/>
      <c r="X12" s="170"/>
      <c r="Y12" s="170"/>
      <c r="Z12" s="170"/>
      <c r="AA12" s="171"/>
    </row>
    <row r="13" ht="19.8" customHeight="1" spans="2:27" x14ac:dyDescent="0.25">
      <c r="B13" s="153">
        <v>11</v>
      </c>
      <c r="C13" s="42" t="str">
        <f>MENU!B14</f>
        <v>Nombre del producto 11</v>
      </c>
      <c r="D13" s="154">
        <f t="array" ref="D13">INDIRECT(B13&amp;"!I11")</f>
        <v>5000</v>
      </c>
      <c r="E13" s="154">
        <f t="array" ref="E13">INDIRECT(B13&amp;"!I6")</f>
        <v>0</v>
      </c>
      <c r="F13" s="155"/>
      <c r="G13" s="154">
        <f t="shared" si="3"/>
        <v>0</v>
      </c>
      <c r="H13" s="154">
        <f t="shared" si="0"/>
        <v>0</v>
      </c>
      <c r="I13" s="154">
        <f t="shared" si="1"/>
        <v>0</v>
      </c>
      <c r="J13" s="156">
        <f t="shared" si="2"/>
      </c>
      <c r="N13" s="75" t="s">
        <v>87</v>
      </c>
      <c r="O13" s="76">
        <f>AA27</f>
        <v>0</v>
      </c>
      <c r="P13" s="65" t="e">
        <f>O13/$O$5</f>
        <v>#DIV/0!</v>
      </c>
      <c r="T13" s="168"/>
      <c r="U13" s="169" t="str">
        <f t="shared" si="4"/>
        <v>enero</v>
      </c>
      <c r="V13" s="170"/>
      <c r="W13" s="170"/>
      <c r="X13" s="170"/>
      <c r="Y13" s="170"/>
      <c r="Z13" s="170"/>
      <c r="AA13" s="171"/>
    </row>
    <row r="14" ht="19.8" customHeight="1" spans="2:27" x14ac:dyDescent="0.25">
      <c r="B14" s="153">
        <v>12</v>
      </c>
      <c r="C14" s="42" t="str">
        <f>MENU!B15</f>
        <v>Nombre del producto 12</v>
      </c>
      <c r="D14" s="154">
        <f t="array" ref="D14">INDIRECT(B14&amp;"!I11")</f>
        <v>5000</v>
      </c>
      <c r="E14" s="154">
        <f t="array" ref="E14">INDIRECT(B14&amp;"!I6")</f>
        <v>0</v>
      </c>
      <c r="F14" s="155"/>
      <c r="G14" s="154">
        <f t="shared" si="3"/>
        <v>0</v>
      </c>
      <c r="H14" s="154">
        <f t="shared" si="0"/>
        <v>0</v>
      </c>
      <c r="I14" s="154">
        <f t="shared" si="1"/>
        <v>0</v>
      </c>
      <c r="J14" s="156">
        <f t="shared" si="2"/>
      </c>
      <c r="N14" s="82"/>
      <c r="O14" s="83"/>
      <c r="P14" s="172"/>
      <c r="T14" s="168"/>
      <c r="U14" s="169" t="str">
        <f t="shared" si="4"/>
        <v>enero</v>
      </c>
      <c r="V14" s="170"/>
      <c r="W14" s="170"/>
      <c r="X14" s="170"/>
      <c r="Y14" s="170"/>
      <c r="Z14" s="170"/>
      <c r="AA14" s="171"/>
    </row>
    <row r="15" ht="24" customHeight="1" spans="2:27" x14ac:dyDescent="0.25">
      <c r="B15" s="153">
        <v>13</v>
      </c>
      <c r="C15" s="42" t="str">
        <f>MENU!B16</f>
        <v>Nombre del producto 13</v>
      </c>
      <c r="D15" s="154">
        <f t="array" ref="D15">INDIRECT(B15&amp;"!I11")</f>
        <v>5000</v>
      </c>
      <c r="E15" s="154">
        <f t="array" ref="E15">INDIRECT(B15&amp;"!I6")</f>
        <v>0</v>
      </c>
      <c r="F15" s="155"/>
      <c r="G15" s="154">
        <f t="shared" si="3"/>
        <v>0</v>
      </c>
      <c r="H15" s="154">
        <f t="shared" si="0"/>
        <v>0</v>
      </c>
      <c r="I15" s="154">
        <f t="shared" si="1"/>
        <v>0</v>
      </c>
      <c r="J15" s="156">
        <f t="shared" si="2"/>
      </c>
      <c r="N15" s="85" t="s">
        <v>88</v>
      </c>
      <c r="O15" s="86">
        <f>O5-O9</f>
        <v>0</v>
      </c>
      <c r="P15" s="173" t="e">
        <f>O15/$O$5</f>
        <v>#DIV/0!</v>
      </c>
      <c r="T15" s="168"/>
      <c r="U15" s="169" t="str">
        <f t="shared" si="4"/>
        <v>enero</v>
      </c>
      <c r="V15" s="170"/>
      <c r="W15" s="170"/>
      <c r="X15" s="170"/>
      <c r="Y15" s="170"/>
      <c r="Z15" s="170"/>
      <c r="AA15" s="171"/>
    </row>
    <row r="16" ht="19.8" customHeight="1" spans="2:27" x14ac:dyDescent="0.25">
      <c r="B16" s="153">
        <v>14</v>
      </c>
      <c r="C16" s="42" t="str">
        <f>MENU!B17</f>
        <v>Nombre del producto 14</v>
      </c>
      <c r="D16" s="154">
        <f t="array" ref="D16">INDIRECT(B16&amp;"!I11")</f>
        <v>5000</v>
      </c>
      <c r="E16" s="154">
        <f t="array" ref="E16">INDIRECT(B16&amp;"!I6")</f>
        <v>0</v>
      </c>
      <c r="F16" s="155"/>
      <c r="G16" s="154">
        <f t="shared" si="3"/>
        <v>0</v>
      </c>
      <c r="H16" s="154">
        <f t="shared" si="0"/>
        <v>0</v>
      </c>
      <c r="I16" s="154">
        <f t="shared" si="1"/>
        <v>0</v>
      </c>
      <c r="J16" s="156">
        <f t="shared" si="2"/>
      </c>
      <c r="N16" s="174"/>
      <c r="O16" s="175"/>
      <c r="P16" s="176"/>
      <c r="T16" s="168"/>
      <c r="U16" s="169" t="str">
        <f t="shared" si="4"/>
        <v>enero</v>
      </c>
      <c r="V16" s="170"/>
      <c r="W16" s="170"/>
      <c r="X16" s="170"/>
      <c r="Y16" s="170"/>
      <c r="Z16" s="170"/>
      <c r="AA16" s="171"/>
    </row>
    <row r="17" ht="19.8" customHeight="1" spans="2:27" x14ac:dyDescent="0.25">
      <c r="B17" s="153">
        <v>15</v>
      </c>
      <c r="C17" s="42" t="str">
        <f>MENU!B18</f>
        <v>Nombre del producto 15</v>
      </c>
      <c r="D17" s="154">
        <f t="array" ref="D17">INDIRECT(B17&amp;"!I11")</f>
        <v>5000</v>
      </c>
      <c r="E17" s="154">
        <f t="array" ref="E17">INDIRECT(B17&amp;"!I6")</f>
        <v>0</v>
      </c>
      <c r="F17" s="155"/>
      <c r="G17" s="154">
        <f t="shared" si="3"/>
        <v>0</v>
      </c>
      <c r="H17" s="154">
        <f t="shared" si="0"/>
        <v>0</v>
      </c>
      <c r="I17" s="154">
        <f t="shared" si="1"/>
        <v>0</v>
      </c>
      <c r="J17" s="156">
        <f t="shared" si="2"/>
      </c>
      <c r="N17" s="177"/>
      <c r="O17" s="178"/>
      <c r="P17" s="179"/>
      <c r="T17" s="168"/>
      <c r="U17" s="169" t="str">
        <f t="shared" si="4"/>
        <v>enero</v>
      </c>
      <c r="V17" s="170"/>
      <c r="W17" s="170"/>
      <c r="X17" s="170"/>
      <c r="Y17" s="170"/>
      <c r="Z17" s="170"/>
      <c r="AA17" s="171"/>
    </row>
    <row r="18" ht="19.8" customHeight="1" spans="2:27" x14ac:dyDescent="0.25">
      <c r="B18" s="153">
        <v>16</v>
      </c>
      <c r="C18" s="42" t="str">
        <f>MENU!B19</f>
        <v>Nombre del producto 16</v>
      </c>
      <c r="D18" s="154">
        <f t="array" ref="D18">INDIRECT(B18&amp;"!I11")</f>
        <v>5000</v>
      </c>
      <c r="E18" s="154">
        <f t="array" ref="E18">INDIRECT(B18&amp;"!I6")</f>
        <v>0</v>
      </c>
      <c r="F18" s="155"/>
      <c r="G18" s="154">
        <f t="shared" si="3"/>
        <v>0</v>
      </c>
      <c r="H18" s="154">
        <f t="shared" si="0"/>
        <v>0</v>
      </c>
      <c r="J18" s="156">
        <f t="shared" si="2"/>
      </c>
      <c r="N18" s="177"/>
      <c r="O18" s="178"/>
      <c r="P18" s="179"/>
      <c r="T18" s="168"/>
      <c r="U18" s="169" t="str">
        <f t="shared" si="4"/>
        <v>enero</v>
      </c>
      <c r="V18" s="170"/>
      <c r="W18" s="170"/>
      <c r="X18" s="170"/>
      <c r="Y18" s="170"/>
      <c r="Z18" s="170"/>
      <c r="AA18" s="171"/>
    </row>
    <row r="19" ht="19.8" customHeight="1" spans="2:27" x14ac:dyDescent="0.25">
      <c r="B19" s="153">
        <v>17</v>
      </c>
      <c r="C19" s="42" t="str">
        <f>MENU!B20</f>
        <v>Nombre del producto 17</v>
      </c>
      <c r="D19" s="154">
        <f t="array" ref="D19">INDIRECT(B19&amp;"!I11")</f>
        <v>5000</v>
      </c>
      <c r="E19" s="154">
        <f t="array" ref="E19">INDIRECT(B19&amp;"!I6")</f>
        <v>0</v>
      </c>
      <c r="F19" s="155"/>
      <c r="G19" s="154">
        <f t="shared" si="3"/>
        <v>0</v>
      </c>
      <c r="H19" s="154">
        <f t="shared" si="0"/>
        <v>0</v>
      </c>
      <c r="I19" s="154">
        <f t="shared" si="1"/>
        <v>0</v>
      </c>
      <c r="J19" s="156">
        <f t="shared" si="2"/>
      </c>
      <c r="N19" s="177"/>
      <c r="O19" s="178"/>
      <c r="P19" s="179"/>
      <c r="T19" s="168"/>
      <c r="U19" s="169" t="str">
        <f t="shared" si="4"/>
        <v>enero</v>
      </c>
      <c r="V19" s="170"/>
      <c r="W19" s="170"/>
      <c r="X19" s="170"/>
      <c r="Y19" s="170"/>
      <c r="Z19" s="170"/>
      <c r="AA19" s="171"/>
    </row>
    <row r="20" ht="19.8" customHeight="1" spans="2:27" x14ac:dyDescent="0.25">
      <c r="B20" s="153">
        <v>18</v>
      </c>
      <c r="C20" s="42" t="str">
        <f>MENU!B21</f>
        <v>Nombre del producto 18</v>
      </c>
      <c r="D20" s="154">
        <f t="array" ref="D20">INDIRECT(B20&amp;"!I11")</f>
        <v>5000</v>
      </c>
      <c r="E20" s="154">
        <f t="array" ref="E20">INDIRECT(B20&amp;"!I6")</f>
        <v>0</v>
      </c>
      <c r="F20" s="155"/>
      <c r="G20" s="154">
        <f t="shared" si="3"/>
        <v>0</v>
      </c>
      <c r="H20" s="154">
        <f t="shared" si="0"/>
        <v>0</v>
      </c>
      <c r="I20" s="154">
        <f t="shared" si="1"/>
        <v>0</v>
      </c>
      <c r="J20" s="156">
        <f t="shared" si="2"/>
      </c>
      <c r="N20" s="177"/>
      <c r="O20" s="178"/>
      <c r="P20" s="179"/>
      <c r="T20" s="168"/>
      <c r="U20" s="169" t="str">
        <f t="shared" si="4"/>
        <v>enero</v>
      </c>
      <c r="V20" s="170"/>
      <c r="W20" s="170"/>
      <c r="X20" s="170"/>
      <c r="Y20" s="170"/>
      <c r="Z20" s="170"/>
      <c r="AA20" s="171"/>
    </row>
    <row r="21" ht="19.8" customHeight="1" spans="2:27" x14ac:dyDescent="0.25">
      <c r="B21" s="153">
        <v>19</v>
      </c>
      <c r="C21" s="42" t="str">
        <f>MENU!B22</f>
        <v>Nombre del producto 19</v>
      </c>
      <c r="D21" s="154">
        <f t="array" ref="D21">INDIRECT(B21&amp;"!I11")</f>
        <v>5000</v>
      </c>
      <c r="E21" s="154">
        <f t="array" ref="E21">INDIRECT(B21&amp;"!I6")</f>
        <v>0</v>
      </c>
      <c r="F21" s="155"/>
      <c r="G21" s="154">
        <f t="shared" si="3"/>
        <v>0</v>
      </c>
      <c r="H21" s="154">
        <f t="shared" si="0"/>
        <v>0</v>
      </c>
      <c r="I21" s="154">
        <f t="shared" si="1"/>
        <v>0</v>
      </c>
      <c r="J21" s="156">
        <f t="shared" si="2"/>
      </c>
      <c r="N21" s="177"/>
      <c r="O21" s="178"/>
      <c r="P21" s="179"/>
      <c r="T21" s="168"/>
      <c r="U21" s="169" t="str">
        <f t="shared" si="4"/>
        <v>enero</v>
      </c>
      <c r="V21" s="170"/>
      <c r="W21" s="170"/>
      <c r="X21" s="170"/>
      <c r="Y21" s="170"/>
      <c r="Z21" s="170"/>
      <c r="AA21" s="171"/>
    </row>
    <row r="22" ht="19.8" customHeight="1" spans="2:27" x14ac:dyDescent="0.25">
      <c r="B22" s="153">
        <v>20</v>
      </c>
      <c r="C22" s="42" t="str">
        <f>MENU!B23</f>
        <v>Nombre del producto 20</v>
      </c>
      <c r="D22" s="154">
        <f t="array" ref="D22">INDIRECT(B22&amp;"!I11")</f>
        <v>5000</v>
      </c>
      <c r="E22" s="154">
        <f t="array" ref="E22">INDIRECT(B22&amp;"!I6")</f>
        <v>0</v>
      </c>
      <c r="F22" s="155"/>
      <c r="G22" s="154">
        <f t="shared" si="3"/>
        <v>0</v>
      </c>
      <c r="H22" s="154">
        <f t="shared" si="0"/>
        <v>0</v>
      </c>
      <c r="I22" s="154">
        <f t="shared" si="1"/>
        <v>0</v>
      </c>
      <c r="J22" s="156">
        <f t="shared" si="2"/>
      </c>
      <c r="N22" s="177"/>
      <c r="O22" s="178"/>
      <c r="P22" s="179"/>
      <c r="T22" s="168"/>
      <c r="U22" s="169" t="str">
        <f t="shared" si="4"/>
        <v>enero</v>
      </c>
      <c r="V22" s="170"/>
      <c r="W22" s="170"/>
      <c r="X22" s="170"/>
      <c r="Y22" s="170"/>
      <c r="Z22" s="170"/>
      <c r="AA22" s="171"/>
    </row>
    <row r="23" ht="19.8" customHeight="1" spans="2:27" x14ac:dyDescent="0.25">
      <c r="B23" s="153">
        <v>21</v>
      </c>
      <c r="C23" s="42" t="str">
        <f>MENU!E4</f>
        <v>Nombre del producto 21</v>
      </c>
      <c r="D23" s="154">
        <f t="array" ref="D23">INDIRECT(B23&amp;"!I11")</f>
        <v>5000</v>
      </c>
      <c r="E23" s="154">
        <f t="array" ref="E23">INDIRECT(B23&amp;"!I6")</f>
        <v>0</v>
      </c>
      <c r="F23" s="155"/>
      <c r="G23" s="154">
        <f t="shared" si="3"/>
        <v>0</v>
      </c>
      <c r="H23" s="154">
        <f t="shared" si="0"/>
        <v>0</v>
      </c>
      <c r="I23" s="154">
        <f t="shared" si="1"/>
        <v>0</v>
      </c>
      <c r="J23" s="156">
        <f t="shared" si="2"/>
      </c>
      <c r="N23" s="177"/>
      <c r="O23" s="178"/>
      <c r="P23" s="179"/>
      <c r="T23" s="168"/>
      <c r="U23" s="169" t="str">
        <f t="shared" si="4"/>
        <v>enero</v>
      </c>
      <c r="V23" s="170"/>
      <c r="W23" s="170"/>
      <c r="X23" s="170"/>
      <c r="Y23" s="170"/>
      <c r="Z23" s="170"/>
      <c r="AA23" s="171"/>
    </row>
    <row r="24" ht="19.8" customHeight="1" spans="2:27" x14ac:dyDescent="0.25">
      <c r="B24" s="153">
        <v>22</v>
      </c>
      <c r="C24" s="42" t="str">
        <f>MENU!E5</f>
        <v>Nombre del producto 22</v>
      </c>
      <c r="D24" s="154">
        <f t="array" ref="D24">INDIRECT(B24&amp;"!I11")</f>
        <v>5000</v>
      </c>
      <c r="E24" s="154">
        <f t="array" ref="E24">INDIRECT(B24&amp;"!I6")</f>
        <v>0</v>
      </c>
      <c r="F24" s="155"/>
      <c r="G24" s="154">
        <f t="shared" si="3"/>
        <v>0</v>
      </c>
      <c r="H24" s="154">
        <f t="shared" si="0"/>
        <v>0</v>
      </c>
      <c r="I24" s="154">
        <f t="shared" si="1"/>
        <v>0</v>
      </c>
      <c r="J24" s="156">
        <f t="shared" si="2"/>
      </c>
      <c r="N24" s="177"/>
      <c r="O24" s="178"/>
      <c r="P24" s="179"/>
      <c r="T24" s="168"/>
      <c r="U24" s="169" t="str">
        <f t="shared" si="4"/>
        <v>enero</v>
      </c>
      <c r="V24" s="170"/>
      <c r="W24" s="170"/>
      <c r="X24" s="170"/>
      <c r="Y24" s="170"/>
      <c r="Z24" s="170"/>
      <c r="AA24" s="171"/>
    </row>
    <row r="25" ht="20.4" customHeight="1" spans="2:27" x14ac:dyDescent="0.25">
      <c r="B25" s="153">
        <v>23</v>
      </c>
      <c r="C25" s="42" t="str">
        <f>MENU!E6</f>
        <v>Nombre del producto 23</v>
      </c>
      <c r="D25" s="154">
        <f t="array" ref="D25">INDIRECT(B25&amp;"!I11")</f>
        <v>5000</v>
      </c>
      <c r="E25" s="154">
        <f t="array" ref="E25">INDIRECT(B25&amp;"!I6")</f>
        <v>0</v>
      </c>
      <c r="F25" s="155"/>
      <c r="G25" s="154">
        <f t="shared" si="3"/>
        <v>0</v>
      </c>
      <c r="H25" s="154">
        <f t="shared" si="0"/>
        <v>0</v>
      </c>
      <c r="I25" s="154">
        <f t="shared" si="1"/>
        <v>0</v>
      </c>
      <c r="J25" s="156">
        <f t="shared" si="2"/>
      </c>
      <c r="N25" s="180"/>
      <c r="O25" s="181"/>
      <c r="P25" s="182"/>
      <c r="T25" s="183"/>
      <c r="U25" s="184" t="str">
        <f t="shared" si="4"/>
        <v>enero</v>
      </c>
      <c r="V25" s="185"/>
      <c r="W25" s="185"/>
      <c r="X25" s="185"/>
      <c r="Y25" s="185"/>
      <c r="Z25" s="185"/>
      <c r="AA25" s="186"/>
    </row>
    <row r="26" ht="20.4" customHeight="1" spans="2:27" x14ac:dyDescent="0.25">
      <c r="B26" s="153">
        <v>24</v>
      </c>
      <c r="C26" s="42" t="str">
        <f>MENU!E7</f>
        <v>Nombre del producto 24</v>
      </c>
      <c r="D26" s="154">
        <f t="array" ref="D26">INDIRECT(B26&amp;"!I11")</f>
        <v>5000</v>
      </c>
      <c r="E26" s="154">
        <f t="array" ref="E26">INDIRECT(B26&amp;"!I6")</f>
        <v>0</v>
      </c>
      <c r="F26" s="155"/>
      <c r="G26" s="154">
        <f t="shared" si="3"/>
        <v>0</v>
      </c>
      <c r="H26" s="154">
        <f t="shared" si="0"/>
        <v>0</v>
      </c>
      <c r="I26" s="154">
        <f t="shared" si="1"/>
        <v>0</v>
      </c>
      <c r="J26" s="156">
        <f t="shared" si="2"/>
      </c>
      <c r="T26" s="1"/>
      <c r="U26" s="1"/>
      <c r="V26" s="1"/>
      <c r="W26" s="1"/>
      <c r="X26" s="1"/>
      <c r="Y26" s="1"/>
      <c r="Z26" s="1"/>
      <c r="AA26" s="1"/>
    </row>
    <row r="27" ht="21" customHeight="1" spans="2:27" x14ac:dyDescent="0.25">
      <c r="B27" s="153">
        <v>25</v>
      </c>
      <c r="C27" s="42" t="str">
        <f>MENU!E8</f>
        <v>Nombre del producto 25</v>
      </c>
      <c r="D27" s="154">
        <f t="array" ref="D27">INDIRECT(B27&amp;"!I11")</f>
        <v>5000</v>
      </c>
      <c r="E27" s="154">
        <f t="array" ref="E27">INDIRECT(B27&amp;"!I6")</f>
        <v>0</v>
      </c>
      <c r="F27" s="155"/>
      <c r="G27" s="154">
        <f t="shared" si="3"/>
        <v>0</v>
      </c>
      <c r="H27" s="154">
        <f t="shared" si="0"/>
        <v>0</v>
      </c>
      <c r="I27" s="154">
        <f t="shared" si="1"/>
        <v>0</v>
      </c>
      <c r="J27" s="156">
        <f t="shared" si="2"/>
      </c>
      <c r="Z27" s="157" t="s">
        <v>113</v>
      </c>
      <c r="AA27" s="158">
        <f>SUM(AA29:AA63)</f>
        <v>0</v>
      </c>
    </row>
    <row r="28" ht="21" customHeight="1" spans="2:27" x14ac:dyDescent="0.25">
      <c r="B28" s="153">
        <v>26</v>
      </c>
      <c r="C28" s="42" t="str">
        <f>MENU!E9</f>
        <v>Nombre del producto 26</v>
      </c>
      <c r="D28" s="154">
        <f t="array" ref="D28">INDIRECT(B28&amp;"!I11")</f>
        <v>5000</v>
      </c>
      <c r="E28" s="154">
        <f t="array" ref="E28">INDIRECT(B28&amp;"!I6")</f>
        <v>0</v>
      </c>
      <c r="F28" s="155"/>
      <c r="G28" s="154">
        <f t="shared" si="3"/>
        <v>0</v>
      </c>
      <c r="H28" s="154">
        <f t="shared" si="0"/>
        <v>0</v>
      </c>
      <c r="I28" s="154">
        <f t="shared" si="1"/>
        <v>0</v>
      </c>
      <c r="J28" s="156">
        <f t="shared" si="2"/>
      </c>
      <c r="N28" s="1" t="s">
        <v>118</v>
      </c>
      <c r="O28" s="10" t="s">
        <v>119</v>
      </c>
      <c r="T28" s="187" t="s">
        <v>114</v>
      </c>
      <c r="U28" s="187" t="s">
        <v>115</v>
      </c>
      <c r="V28" s="188" t="s">
        <v>116</v>
      </c>
      <c r="W28" s="189"/>
      <c r="X28" s="189"/>
      <c r="Y28" s="189"/>
      <c r="Z28" s="190"/>
      <c r="AA28" s="187" t="s">
        <v>117</v>
      </c>
    </row>
    <row r="29" ht="19.8" customHeight="1" spans="2:27" x14ac:dyDescent="0.25">
      <c r="B29" s="153">
        <v>27</v>
      </c>
      <c r="C29" s="42" t="str">
        <f>MENU!E10</f>
        <v>Nombre del producto 27</v>
      </c>
      <c r="D29" s="154">
        <f t="array" ref="D29">INDIRECT(B29&amp;"!I11")</f>
        <v>5000</v>
      </c>
      <c r="E29" s="154">
        <f t="array" ref="E29">INDIRECT(B29&amp;"!I6")</f>
        <v>0</v>
      </c>
      <c r="F29" s="155"/>
      <c r="G29" s="154">
        <f t="shared" si="3"/>
        <v>0</v>
      </c>
      <c r="H29" s="154">
        <f t="shared" si="0"/>
        <v>0</v>
      </c>
      <c r="I29" s="154">
        <f t="shared" si="1"/>
        <v>0</v>
      </c>
      <c r="J29" s="156">
        <f t="shared" si="2"/>
      </c>
      <c r="N29" s="191" t="s">
        <v>1</v>
      </c>
      <c r="O29" s="192">
        <v>30000000</v>
      </c>
      <c r="T29" s="193"/>
      <c r="U29" s="194" t="str">
        <f>TEXT(T29,"MMMM")</f>
        <v>enero</v>
      </c>
      <c r="V29" s="195"/>
      <c r="W29" s="195"/>
      <c r="X29" s="195"/>
      <c r="Y29" s="195"/>
      <c r="Z29" s="195"/>
      <c r="AA29" s="196"/>
    </row>
    <row r="30" ht="19.8" customHeight="1" spans="2:27" x14ac:dyDescent="0.25">
      <c r="B30" s="153">
        <v>28</v>
      </c>
      <c r="C30" s="42" t="str">
        <f>MENU!E11</f>
        <v>Nombre del producto 28</v>
      </c>
      <c r="D30" s="154">
        <f t="array" ref="D30">INDIRECT(B30&amp;"!I11")</f>
        <v>5000</v>
      </c>
      <c r="E30" s="154">
        <f t="array" ref="E30">INDIRECT(B30&amp;"!I6")</f>
        <v>0</v>
      </c>
      <c r="F30" s="155"/>
      <c r="G30" s="154">
        <f t="shared" si="3"/>
        <v>0</v>
      </c>
      <c r="H30" s="154">
        <f t="shared" si="0"/>
        <v>0</v>
      </c>
      <c r="I30" s="154">
        <f t="shared" si="1"/>
        <v>0</v>
      </c>
      <c r="J30" s="156">
        <f t="shared" si="2"/>
      </c>
      <c r="N30" s="191" t="s">
        <v>13</v>
      </c>
      <c r="O30" s="192">
        <v>30000</v>
      </c>
      <c r="T30" s="168"/>
      <c r="U30" s="169" t="str">
        <f t="shared" ref="U30:U63" si="5">TEXT(T30,"MMMM")</f>
        <v>enero</v>
      </c>
      <c r="V30" s="170"/>
      <c r="W30" s="170"/>
      <c r="X30" s="170"/>
      <c r="Y30" s="170"/>
      <c r="Z30" s="170"/>
      <c r="AA30" s="171"/>
    </row>
    <row r="31" ht="19.8" customHeight="1" spans="2:27" x14ac:dyDescent="0.25">
      <c r="B31" s="153">
        <v>29</v>
      </c>
      <c r="C31" s="42" t="str">
        <f>MENU!E12</f>
        <v>Nombre del producto 29</v>
      </c>
      <c r="D31" s="154">
        <f t="array" ref="D31">INDIRECT(B31&amp;"!I11")</f>
        <v>5000</v>
      </c>
      <c r="E31" s="154">
        <f t="array" ref="E31">INDIRECT(B31&amp;"!I6")</f>
        <v>0</v>
      </c>
      <c r="F31" s="155"/>
      <c r="G31" s="154">
        <f t="shared" si="3"/>
        <v>0</v>
      </c>
      <c r="H31" s="154">
        <f t="shared" si="0"/>
        <v>0</v>
      </c>
      <c r="I31" s="154">
        <f t="shared" si="1"/>
        <v>0</v>
      </c>
      <c r="J31" s="156">
        <f t="shared" si="2"/>
      </c>
      <c r="N31" s="191" t="s">
        <v>10</v>
      </c>
      <c r="O31" s="192">
        <v>20000</v>
      </c>
      <c r="T31" s="168"/>
      <c r="U31" s="169" t="str">
        <f t="shared" si="5"/>
        <v>enero</v>
      </c>
      <c r="V31" s="170"/>
      <c r="W31" s="170"/>
      <c r="X31" s="170"/>
      <c r="Y31" s="170"/>
      <c r="Z31" s="170"/>
      <c r="AA31" s="171"/>
    </row>
    <row r="32" ht="19.8" customHeight="1" spans="2:27" x14ac:dyDescent="0.25">
      <c r="B32" s="153">
        <v>30</v>
      </c>
      <c r="C32" s="42" t="str">
        <f>MENU!E13</f>
        <v>Nombre del producto 30</v>
      </c>
      <c r="D32" s="154">
        <f t="array" ref="D32">INDIRECT(B32&amp;"!I11")</f>
        <v>5000</v>
      </c>
      <c r="E32" s="154">
        <f t="array" ref="E32">INDIRECT(B32&amp;"!I6")</f>
        <v>0</v>
      </c>
      <c r="F32" s="155"/>
      <c r="G32" s="154">
        <f t="shared" si="3"/>
        <v>0</v>
      </c>
      <c r="H32" s="154">
        <f t="shared" si="0"/>
        <v>0</v>
      </c>
      <c r="I32" s="154">
        <f t="shared" si="1"/>
        <v>0</v>
      </c>
      <c r="J32" s="156">
        <f t="shared" si="2"/>
      </c>
      <c r="N32" s="191" t="s">
        <v>7</v>
      </c>
      <c r="O32" s="192">
        <v>10000</v>
      </c>
      <c r="T32" s="168"/>
      <c r="U32" s="169" t="str">
        <f t="shared" si="5"/>
        <v>enero</v>
      </c>
      <c r="V32" s="170"/>
      <c r="W32" s="170"/>
      <c r="X32" s="170"/>
      <c r="Y32" s="170"/>
      <c r="Z32" s="170"/>
      <c r="AA32" s="171"/>
    </row>
    <row r="33" ht="19.8" customHeight="1" spans="2:27" x14ac:dyDescent="0.25">
      <c r="B33" s="153">
        <v>31</v>
      </c>
      <c r="C33" s="42" t="str">
        <f>MENU!E14</f>
        <v>Nombre del producto 31</v>
      </c>
      <c r="D33" s="154">
        <f t="array" ref="D33">INDIRECT(B33&amp;"!I11")</f>
        <v>5000</v>
      </c>
      <c r="E33" s="154">
        <f t="array" ref="E33">INDIRECT(B33&amp;"!I6")</f>
        <v>0</v>
      </c>
      <c r="F33" s="155"/>
      <c r="G33" s="154">
        <f t="shared" si="3"/>
        <v>0</v>
      </c>
      <c r="H33" s="154">
        <f t="shared" si="0"/>
        <v>0</v>
      </c>
      <c r="I33" s="154">
        <f t="shared" si="1"/>
        <v>0</v>
      </c>
      <c r="J33" s="156">
        <f t="shared" si="2"/>
      </c>
      <c r="N33" s="191" t="s">
        <v>4</v>
      </c>
      <c r="O33" s="192">
        <v>5000</v>
      </c>
      <c r="T33" s="168"/>
      <c r="U33" s="169" t="str">
        <f t="shared" si="5"/>
        <v>enero</v>
      </c>
      <c r="V33" s="170"/>
      <c r="W33" s="170"/>
      <c r="X33" s="170"/>
      <c r="Y33" s="170"/>
      <c r="Z33" s="170"/>
      <c r="AA33" s="171"/>
    </row>
    <row r="34" ht="19.8" customHeight="1" spans="2:27" x14ac:dyDescent="0.25">
      <c r="B34" s="153">
        <v>32</v>
      </c>
      <c r="C34" s="42" t="str">
        <f>MENU!E15</f>
        <v>Nombre del producto 32</v>
      </c>
      <c r="D34" s="154">
        <f t="array" ref="D34">INDIRECT(B34&amp;"!I11")</f>
        <v>5000</v>
      </c>
      <c r="E34" s="154">
        <f t="array" ref="E34">INDIRECT(B34&amp;"!I6")</f>
        <v>0</v>
      </c>
      <c r="F34" s="155"/>
      <c r="G34" s="154">
        <f t="shared" si="3"/>
        <v>0</v>
      </c>
      <c r="H34" s="154">
        <f t="shared" si="0"/>
        <v>0</v>
      </c>
      <c r="I34" s="154">
        <f t="shared" si="1"/>
        <v>0</v>
      </c>
      <c r="J34" s="156">
        <f t="shared" si="2"/>
      </c>
      <c r="N34" s="191" t="s">
        <v>120</v>
      </c>
      <c r="O34" s="192">
        <v>30065000</v>
      </c>
      <c r="T34" s="168"/>
      <c r="U34" s="169" t="str">
        <f t="shared" si="5"/>
        <v>enero</v>
      </c>
      <c r="V34" s="170"/>
      <c r="W34" s="170"/>
      <c r="X34" s="170"/>
      <c r="Y34" s="170"/>
      <c r="Z34" s="170"/>
      <c r="AA34" s="171"/>
    </row>
    <row r="35" ht="19.8" customHeight="1" spans="2:27" x14ac:dyDescent="0.25">
      <c r="B35" s="153">
        <v>33</v>
      </c>
      <c r="C35" s="42" t="str">
        <f>MENU!E16</f>
        <v>Nombre del producto 33</v>
      </c>
      <c r="D35" s="154">
        <f t="array" ref="D35">INDIRECT(B35&amp;"!I11")</f>
        <v>5000</v>
      </c>
      <c r="E35" s="154">
        <f t="array" ref="E35">INDIRECT(B35&amp;"!I6")</f>
        <v>0</v>
      </c>
      <c r="F35" s="155"/>
      <c r="G35" s="154">
        <f t="shared" si="3"/>
        <v>0</v>
      </c>
      <c r="H35" s="154">
        <f t="shared" si="0"/>
        <v>0</v>
      </c>
      <c r="I35" s="154">
        <f t="shared" si="1"/>
        <v>0</v>
      </c>
      <c r="J35" s="156">
        <f t="shared" si="2"/>
      </c>
      <c r="T35" s="168"/>
      <c r="U35" s="169" t="str">
        <f t="shared" si="5"/>
        <v>enero</v>
      </c>
      <c r="V35" s="170"/>
      <c r="W35" s="170"/>
      <c r="X35" s="170"/>
      <c r="Y35" s="170"/>
      <c r="Z35" s="170"/>
      <c r="AA35" s="171"/>
    </row>
    <row r="36" ht="19.8" customHeight="1" spans="2:27" x14ac:dyDescent="0.25">
      <c r="B36" s="153">
        <v>34</v>
      </c>
      <c r="C36" s="42" t="str">
        <f>MENU!E17</f>
        <v>Nombre del producto 34</v>
      </c>
      <c r="D36" s="154">
        <f t="array" ref="D36">INDIRECT(B36&amp;"!I11")</f>
        <v>5000</v>
      </c>
      <c r="E36" s="154">
        <f t="array" ref="E36">INDIRECT(B36&amp;"!I6")</f>
        <v>0</v>
      </c>
      <c r="F36" s="155"/>
      <c r="G36" s="154">
        <f t="shared" si="3"/>
        <v>0</v>
      </c>
      <c r="H36" s="154">
        <f t="shared" si="0"/>
        <v>0</v>
      </c>
      <c r="I36" s="154">
        <f t="shared" si="1"/>
        <v>0</v>
      </c>
      <c r="J36" s="156">
        <f t="shared" si="2"/>
      </c>
      <c r="T36" s="168"/>
      <c r="U36" s="169" t="str">
        <f t="shared" si="5"/>
        <v>enero</v>
      </c>
      <c r="V36" s="170"/>
      <c r="W36" s="170"/>
      <c r="X36" s="170"/>
      <c r="Y36" s="170"/>
      <c r="Z36" s="170"/>
      <c r="AA36" s="171"/>
    </row>
    <row r="37" ht="19.8" customHeight="1" spans="2:27" x14ac:dyDescent="0.25">
      <c r="B37" s="153">
        <v>35</v>
      </c>
      <c r="C37" s="42" t="str">
        <f>MENU!E18</f>
        <v>Nombre del producto35</v>
      </c>
      <c r="D37" s="154">
        <f t="array" ref="D37">INDIRECT(B37&amp;"!I11")</f>
        <v>5000</v>
      </c>
      <c r="E37" s="154">
        <f t="array" ref="E37">INDIRECT(B37&amp;"!I6")</f>
        <v>0</v>
      </c>
      <c r="F37" s="155"/>
      <c r="G37" s="154">
        <f t="shared" si="3"/>
        <v>0</v>
      </c>
      <c r="H37" s="154">
        <f t="shared" si="0"/>
        <v>0</v>
      </c>
      <c r="I37" s="154">
        <f t="shared" si="1"/>
        <v>0</v>
      </c>
      <c r="J37" s="156">
        <f t="shared" si="2"/>
      </c>
      <c r="T37" s="168"/>
      <c r="U37" s="169" t="str">
        <f t="shared" si="5"/>
        <v>enero</v>
      </c>
      <c r="V37" s="170"/>
      <c r="W37" s="170"/>
      <c r="X37" s="170"/>
      <c r="Y37" s="170"/>
      <c r="Z37" s="170"/>
      <c r="AA37" s="171"/>
    </row>
    <row r="38" ht="19.8" customHeight="1" spans="2:27" x14ac:dyDescent="0.25">
      <c r="B38" s="153">
        <v>36</v>
      </c>
      <c r="C38" s="42" t="str">
        <f>MENU!E19</f>
        <v>Nombre del producto 36</v>
      </c>
      <c r="D38" s="154">
        <f t="array" ref="D38">INDIRECT(B38&amp;"!I11")</f>
        <v>5000</v>
      </c>
      <c r="E38" s="154">
        <f t="array" ref="E38">INDIRECT(B38&amp;"!I6")</f>
        <v>0</v>
      </c>
      <c r="F38" s="155"/>
      <c r="G38" s="154">
        <f t="shared" si="3"/>
        <v>0</v>
      </c>
      <c r="H38" s="154">
        <f t="shared" si="0"/>
        <v>0</v>
      </c>
      <c r="I38" s="154">
        <f t="shared" si="1"/>
        <v>0</v>
      </c>
      <c r="J38" s="156">
        <f t="shared" si="2"/>
      </c>
      <c r="T38" s="168"/>
      <c r="U38" s="169" t="str">
        <f t="shared" si="5"/>
        <v>enero</v>
      </c>
      <c r="V38" s="170"/>
      <c r="W38" s="170"/>
      <c r="X38" s="170"/>
      <c r="Y38" s="170"/>
      <c r="Z38" s="170"/>
      <c r="AA38" s="171"/>
    </row>
    <row r="39" ht="19.8" customHeight="1" spans="2:27" x14ac:dyDescent="0.25">
      <c r="B39" s="153">
        <v>37</v>
      </c>
      <c r="C39" s="42" t="str">
        <f>MENU!E20</f>
        <v>Nombre del producto 37</v>
      </c>
      <c r="D39" s="154">
        <f t="array" ref="D39">INDIRECT(B39&amp;"!I11")</f>
        <v>5000</v>
      </c>
      <c r="E39" s="154">
        <f t="array" ref="E39">INDIRECT(B39&amp;"!I6")</f>
        <v>0</v>
      </c>
      <c r="F39" s="155"/>
      <c r="G39" s="154">
        <f t="shared" si="3"/>
        <v>0</v>
      </c>
      <c r="H39" s="154">
        <f t="shared" si="0"/>
        <v>0</v>
      </c>
      <c r="I39" s="154">
        <f t="shared" si="1"/>
        <v>0</v>
      </c>
      <c r="J39" s="156">
        <f t="shared" si="2"/>
      </c>
      <c r="T39" s="168"/>
      <c r="U39" s="169" t="str">
        <f t="shared" si="5"/>
        <v>enero</v>
      </c>
      <c r="V39" s="170"/>
      <c r="W39" s="170"/>
      <c r="X39" s="170"/>
      <c r="Y39" s="170"/>
      <c r="Z39" s="170"/>
      <c r="AA39" s="171"/>
    </row>
    <row r="40" ht="19.8" customHeight="1" spans="2:27" x14ac:dyDescent="0.25">
      <c r="B40" s="153">
        <v>38</v>
      </c>
      <c r="C40" s="42" t="str">
        <f>MENU!E21</f>
        <v>Nombre del producto 38</v>
      </c>
      <c r="D40" s="154">
        <f t="array" ref="D40">INDIRECT(B40&amp;"!I11")</f>
        <v>5000</v>
      </c>
      <c r="E40" s="154">
        <f t="array" ref="E40">INDIRECT(B40&amp;"!I6")</f>
        <v>0</v>
      </c>
      <c r="F40" s="155"/>
      <c r="G40" s="154">
        <f t="shared" si="3"/>
        <v>0</v>
      </c>
      <c r="H40" s="154">
        <f t="shared" si="0"/>
        <v>0</v>
      </c>
      <c r="I40" s="154">
        <f t="shared" si="1"/>
        <v>0</v>
      </c>
      <c r="J40" s="156">
        <f t="shared" si="2"/>
      </c>
      <c r="T40" s="168"/>
      <c r="U40" s="169" t="str">
        <f t="shared" si="5"/>
        <v>enero</v>
      </c>
      <c r="V40" s="170"/>
      <c r="W40" s="170"/>
      <c r="X40" s="170"/>
      <c r="Y40" s="170"/>
      <c r="Z40" s="170"/>
      <c r="AA40" s="171"/>
    </row>
    <row r="41" ht="19.8" customHeight="1" spans="2:27" x14ac:dyDescent="0.25">
      <c r="B41" s="153">
        <v>39</v>
      </c>
      <c r="C41" s="42" t="str">
        <f>MENU!E22</f>
        <v>Nombre del producto 39</v>
      </c>
      <c r="D41" s="154">
        <f t="array" ref="D41">INDIRECT(B41&amp;"!I11")</f>
        <v>5000</v>
      </c>
      <c r="E41" s="154">
        <f t="array" ref="E41">INDIRECT(B41&amp;"!I6")</f>
        <v>0</v>
      </c>
      <c r="F41" s="155"/>
      <c r="G41" s="154">
        <f t="shared" si="3"/>
        <v>0</v>
      </c>
      <c r="H41" s="154">
        <f t="shared" si="0"/>
        <v>0</v>
      </c>
      <c r="I41" s="154">
        <f t="shared" si="1"/>
        <v>0</v>
      </c>
      <c r="J41" s="156">
        <f t="shared" si="2"/>
      </c>
      <c r="T41" s="168"/>
      <c r="U41" s="169" t="str">
        <f t="shared" si="5"/>
        <v>enero</v>
      </c>
      <c r="V41" s="170"/>
      <c r="W41" s="170"/>
      <c r="X41" s="170"/>
      <c r="Y41" s="170"/>
      <c r="Z41" s="170"/>
      <c r="AA41" s="171"/>
    </row>
    <row r="42" ht="19.8" customHeight="1" spans="2:27" x14ac:dyDescent="0.25">
      <c r="B42" s="153">
        <v>40</v>
      </c>
      <c r="C42" s="42" t="str">
        <f>MENU!E23</f>
        <v>Nombre del producto 40</v>
      </c>
      <c r="D42" s="154">
        <f t="array" ref="D42">INDIRECT(B42&amp;"!I11")</f>
        <v>5000</v>
      </c>
      <c r="E42" s="154">
        <f t="array" ref="E42">INDIRECT(B42&amp;"!I6")</f>
        <v>0</v>
      </c>
      <c r="F42" s="155"/>
      <c r="G42" s="154">
        <f t="shared" si="3"/>
        <v>0</v>
      </c>
      <c r="H42" s="154">
        <f t="shared" si="0"/>
        <v>0</v>
      </c>
      <c r="I42" s="154">
        <f t="shared" si="1"/>
        <v>0</v>
      </c>
      <c r="J42" s="156">
        <f t="shared" si="2"/>
      </c>
      <c r="T42" s="168"/>
      <c r="U42" s="169" t="str">
        <f t="shared" si="5"/>
        <v>enero</v>
      </c>
      <c r="V42" s="170"/>
      <c r="W42" s="170"/>
      <c r="X42" s="170"/>
      <c r="Y42" s="170"/>
      <c r="Z42" s="170"/>
      <c r="AA42" s="171"/>
    </row>
    <row r="43" ht="19.8" customHeight="1" spans="2:27" x14ac:dyDescent="0.25">
      <c r="B43" s="153">
        <v>41</v>
      </c>
      <c r="C43" s="42" t="str">
        <f>MENU!H4</f>
        <v>Nombre del producto 41</v>
      </c>
      <c r="D43" s="154">
        <f t="array" ref="D43">INDIRECT(B43&amp;"!I11")</f>
        <v>5000</v>
      </c>
      <c r="E43" s="154">
        <f t="array" ref="E43">INDIRECT(B43&amp;"!I6")</f>
        <v>0</v>
      </c>
      <c r="F43" s="155"/>
      <c r="G43" s="154">
        <f t="shared" si="3"/>
        <v>0</v>
      </c>
      <c r="H43" s="154">
        <f t="shared" si="0"/>
        <v>0</v>
      </c>
      <c r="I43" s="154">
        <f t="shared" si="1"/>
        <v>0</v>
      </c>
      <c r="J43" s="156">
        <f t="shared" si="2"/>
      </c>
      <c r="T43" s="168"/>
      <c r="U43" s="169" t="str">
        <f t="shared" si="5"/>
        <v>enero</v>
      </c>
      <c r="V43" s="170"/>
      <c r="W43" s="170"/>
      <c r="X43" s="170"/>
      <c r="Y43" s="170"/>
      <c r="Z43" s="170"/>
      <c r="AA43" s="171"/>
    </row>
    <row r="44" ht="19.8" customHeight="1" spans="2:27" x14ac:dyDescent="0.25">
      <c r="B44" s="153">
        <v>42</v>
      </c>
      <c r="C44" s="42" t="str">
        <f>MENU!H5</f>
        <v>Nombre del producto 42</v>
      </c>
      <c r="D44" s="154">
        <f t="array" ref="D44">INDIRECT(B44&amp;"!I11")</f>
        <v>5000</v>
      </c>
      <c r="E44" s="154">
        <f t="array" ref="E44">INDIRECT(B44&amp;"!I6")</f>
        <v>0</v>
      </c>
      <c r="F44" s="155"/>
      <c r="G44" s="154">
        <f t="shared" si="3"/>
        <v>0</v>
      </c>
      <c r="H44" s="154">
        <f t="shared" si="0"/>
        <v>0</v>
      </c>
      <c r="I44" s="154">
        <f t="shared" si="1"/>
        <v>0</v>
      </c>
      <c r="J44" s="156">
        <f t="shared" si="2"/>
      </c>
      <c r="T44" s="168"/>
      <c r="U44" s="169" t="str">
        <f t="shared" si="5"/>
        <v>enero</v>
      </c>
      <c r="V44" s="170"/>
      <c r="W44" s="170"/>
      <c r="X44" s="170"/>
      <c r="Y44" s="170"/>
      <c r="Z44" s="170"/>
      <c r="AA44" s="171"/>
    </row>
    <row r="45" ht="19.8" customHeight="1" spans="2:27" x14ac:dyDescent="0.25">
      <c r="B45" s="153">
        <v>43</v>
      </c>
      <c r="C45" s="42" t="str">
        <f>MENU!H6</f>
        <v>Nombre del producto 43</v>
      </c>
      <c r="D45" s="154">
        <f t="array" ref="D45">INDIRECT(B45&amp;"!I11")</f>
        <v>5000</v>
      </c>
      <c r="E45" s="154">
        <f t="array" ref="E45">INDIRECT(B45&amp;"!I6")</f>
        <v>0</v>
      </c>
      <c r="F45" s="155"/>
      <c r="G45" s="154">
        <f t="shared" si="3"/>
        <v>0</v>
      </c>
      <c r="H45" s="154">
        <f t="shared" si="0"/>
        <v>0</v>
      </c>
      <c r="I45" s="154">
        <f t="shared" si="1"/>
        <v>0</v>
      </c>
      <c r="J45" s="156">
        <f t="shared" si="2"/>
      </c>
      <c r="T45" s="168"/>
      <c r="U45" s="169" t="str">
        <f t="shared" si="5"/>
        <v>enero</v>
      </c>
      <c r="V45" s="170"/>
      <c r="W45" s="170"/>
      <c r="X45" s="170"/>
      <c r="Y45" s="170"/>
      <c r="Z45" s="170"/>
      <c r="AA45" s="171"/>
    </row>
    <row r="46" ht="19.8" customHeight="1" spans="2:27" x14ac:dyDescent="0.25">
      <c r="B46" s="153">
        <v>44</v>
      </c>
      <c r="C46" s="42" t="str">
        <f>MENU!H7</f>
        <v>Nombre del producto 44</v>
      </c>
      <c r="D46" s="154">
        <f t="array" ref="D46">INDIRECT(B46&amp;"!I11")</f>
        <v>5000</v>
      </c>
      <c r="E46" s="154">
        <f t="array" ref="E46">INDIRECT(B46&amp;"!I6")</f>
        <v>0</v>
      </c>
      <c r="F46" s="155"/>
      <c r="G46" s="154">
        <f t="shared" si="3"/>
        <v>0</v>
      </c>
      <c r="H46" s="154">
        <f t="shared" si="0"/>
        <v>0</v>
      </c>
      <c r="I46" s="154">
        <f t="shared" si="1"/>
        <v>0</v>
      </c>
      <c r="J46" s="156">
        <f t="shared" si="2"/>
      </c>
      <c r="T46" s="168"/>
      <c r="U46" s="169" t="str">
        <f t="shared" si="5"/>
        <v>enero</v>
      </c>
      <c r="V46" s="170"/>
      <c r="W46" s="170"/>
      <c r="X46" s="170"/>
      <c r="Y46" s="170"/>
      <c r="Z46" s="170"/>
      <c r="AA46" s="171"/>
    </row>
    <row r="47" ht="19.8" customHeight="1" spans="2:27" x14ac:dyDescent="0.25">
      <c r="B47" s="153">
        <v>45</v>
      </c>
      <c r="C47" s="42" t="str">
        <f>MENU!H8</f>
        <v>Nombre del producto 45</v>
      </c>
      <c r="D47" s="154">
        <f t="array" ref="D47">INDIRECT(B47&amp;"!I11")</f>
        <v>5000</v>
      </c>
      <c r="E47" s="154">
        <f t="array" ref="E47">INDIRECT(B47&amp;"!I6")</f>
        <v>0</v>
      </c>
      <c r="F47" s="155"/>
      <c r="G47" s="154">
        <f t="shared" si="3"/>
        <v>0</v>
      </c>
      <c r="H47" s="154">
        <f t="shared" si="0"/>
        <v>0</v>
      </c>
      <c r="I47" s="154">
        <f t="shared" si="1"/>
        <v>0</v>
      </c>
      <c r="J47" s="156">
        <f t="shared" si="2"/>
      </c>
      <c r="T47" s="168"/>
      <c r="U47" s="169" t="str">
        <f t="shared" si="5"/>
        <v>enero</v>
      </c>
      <c r="V47" s="170"/>
      <c r="W47" s="170"/>
      <c r="X47" s="170"/>
      <c r="Y47" s="170"/>
      <c r="Z47" s="170"/>
      <c r="AA47" s="171"/>
    </row>
    <row r="48" ht="19.8" customHeight="1" spans="2:27" x14ac:dyDescent="0.25">
      <c r="B48" s="153">
        <v>46</v>
      </c>
      <c r="C48" s="42" t="str">
        <f>MENU!H9</f>
        <v>Nombre del producto 46</v>
      </c>
      <c r="D48" s="154">
        <f t="array" ref="D48">INDIRECT(B48&amp;"!I11")</f>
        <v>5000</v>
      </c>
      <c r="E48" s="154">
        <f t="array" ref="E48">INDIRECT(B48&amp;"!I6")</f>
        <v>0</v>
      </c>
      <c r="F48" s="155"/>
      <c r="G48" s="154">
        <f t="shared" si="3"/>
        <v>0</v>
      </c>
      <c r="H48" s="154">
        <f t="shared" si="0"/>
        <v>0</v>
      </c>
      <c r="I48" s="154">
        <f t="shared" si="1"/>
        <v>0</v>
      </c>
      <c r="J48" s="156">
        <f t="shared" si="2"/>
      </c>
      <c r="T48" s="168"/>
      <c r="U48" s="169" t="str">
        <f t="shared" si="5"/>
        <v>enero</v>
      </c>
      <c r="V48" s="170"/>
      <c r="W48" s="170"/>
      <c r="X48" s="170"/>
      <c r="Y48" s="170"/>
      <c r="Z48" s="170"/>
      <c r="AA48" s="171"/>
    </row>
    <row r="49" ht="19.8" customHeight="1" spans="2:27" x14ac:dyDescent="0.25">
      <c r="B49" s="153">
        <v>47</v>
      </c>
      <c r="C49" s="42" t="str">
        <f>MENU!H10</f>
        <v>Nombre del producto 47</v>
      </c>
      <c r="D49" s="154">
        <f t="array" ref="D49">INDIRECT(B49&amp;"!I11")</f>
        <v>5000</v>
      </c>
      <c r="E49" s="154">
        <f t="array" ref="E49">INDIRECT(B49&amp;"!I6")</f>
        <v>0</v>
      </c>
      <c r="F49" s="155"/>
      <c r="G49" s="154">
        <f t="shared" si="3"/>
        <v>0</v>
      </c>
      <c r="H49" s="154">
        <f t="shared" si="0"/>
        <v>0</v>
      </c>
      <c r="I49" s="154">
        <f t="shared" si="1"/>
        <v>0</v>
      </c>
      <c r="J49" s="156">
        <f t="shared" si="2"/>
      </c>
      <c r="T49" s="168"/>
      <c r="U49" s="169" t="str">
        <f t="shared" si="5"/>
        <v>enero</v>
      </c>
      <c r="V49" s="170"/>
      <c r="W49" s="170"/>
      <c r="X49" s="170"/>
      <c r="Y49" s="170"/>
      <c r="Z49" s="170"/>
      <c r="AA49" s="171"/>
    </row>
    <row r="50" ht="19.8" customHeight="1" spans="2:27" x14ac:dyDescent="0.25">
      <c r="B50" s="153">
        <v>48</v>
      </c>
      <c r="C50" s="42" t="str">
        <f>MENU!H11</f>
        <v>Nombre del producto 48</v>
      </c>
      <c r="D50" s="154">
        <f t="array" ref="D50">INDIRECT(B50&amp;"!I11")</f>
        <v>5000</v>
      </c>
      <c r="E50" s="154">
        <f t="array" ref="E50">INDIRECT(B50&amp;"!I6")</f>
        <v>0</v>
      </c>
      <c r="F50" s="155"/>
      <c r="G50" s="154">
        <f t="shared" si="3"/>
        <v>0</v>
      </c>
      <c r="H50" s="154">
        <f t="shared" si="0"/>
        <v>0</v>
      </c>
      <c r="I50" s="154">
        <f t="shared" si="1"/>
        <v>0</v>
      </c>
      <c r="J50" s="156">
        <f t="shared" si="2"/>
      </c>
      <c r="T50" s="168"/>
      <c r="U50" s="169" t="str">
        <f t="shared" si="5"/>
        <v>enero</v>
      </c>
      <c r="V50" s="170"/>
      <c r="W50" s="170"/>
      <c r="X50" s="170"/>
      <c r="Y50" s="170"/>
      <c r="Z50" s="170"/>
      <c r="AA50" s="171"/>
    </row>
    <row r="51" ht="19.8" customHeight="1" spans="2:27" x14ac:dyDescent="0.25">
      <c r="B51" s="153">
        <v>49</v>
      </c>
      <c r="C51" s="42" t="str">
        <f>MENU!H12</f>
        <v>Nombre del producto 49</v>
      </c>
      <c r="D51" s="154">
        <f t="array" ref="D51">INDIRECT(B51&amp;"!I11")</f>
        <v>5000</v>
      </c>
      <c r="E51" s="154">
        <f t="array" ref="E51">INDIRECT(B51&amp;"!I6")</f>
        <v>0</v>
      </c>
      <c r="F51" s="155"/>
      <c r="G51" s="154">
        <f t="shared" si="3"/>
        <v>0</v>
      </c>
      <c r="H51" s="154">
        <f t="shared" si="0"/>
        <v>0</v>
      </c>
      <c r="I51" s="154">
        <f t="shared" si="1"/>
        <v>0</v>
      </c>
      <c r="J51" s="156">
        <f t="shared" si="2"/>
      </c>
      <c r="T51" s="168"/>
      <c r="U51" s="169" t="str">
        <f t="shared" si="5"/>
        <v>enero</v>
      </c>
      <c r="V51" s="170"/>
      <c r="W51" s="170"/>
      <c r="X51" s="170"/>
      <c r="Y51" s="170"/>
      <c r="Z51" s="170"/>
      <c r="AA51" s="171"/>
    </row>
    <row r="52" ht="19.8" customHeight="1" spans="2:27" x14ac:dyDescent="0.25">
      <c r="B52" s="153">
        <v>50</v>
      </c>
      <c r="C52" s="42" t="str">
        <f>MENU!H13</f>
        <v>Nombre del producto 50</v>
      </c>
      <c r="D52" s="154">
        <f t="array" ref="D52">INDIRECT(B52&amp;"!I11")</f>
        <v>5000</v>
      </c>
      <c r="E52" s="154">
        <f t="array" ref="E52">INDIRECT(B52&amp;"!I6")</f>
        <v>0</v>
      </c>
      <c r="F52" s="155"/>
      <c r="G52" s="154">
        <f t="shared" si="3"/>
        <v>0</v>
      </c>
      <c r="H52" s="154">
        <f t="shared" si="0"/>
        <v>0</v>
      </c>
      <c r="I52" s="154">
        <f t="shared" si="1"/>
        <v>0</v>
      </c>
      <c r="J52" s="156">
        <f t="shared" si="2"/>
      </c>
      <c r="T52" s="168"/>
      <c r="U52" s="169" t="str">
        <f t="shared" si="5"/>
        <v>enero</v>
      </c>
      <c r="V52" s="170"/>
      <c r="W52" s="170"/>
      <c r="X52" s="170"/>
      <c r="Y52" s="170"/>
      <c r="Z52" s="170"/>
      <c r="AA52" s="171"/>
    </row>
    <row r="53" ht="19.8" customHeight="1" spans="2:27" x14ac:dyDescent="0.25">
      <c r="B53" s="153">
        <v>51</v>
      </c>
      <c r="C53" s="42" t="str">
        <f>MENU!H14</f>
        <v>Nombre del producto 51</v>
      </c>
      <c r="D53" s="154">
        <f t="array" ref="D53">INDIRECT(B53&amp;"!I11")</f>
        <v>5000</v>
      </c>
      <c r="E53" s="154">
        <f t="array" ref="E53">INDIRECT(B53&amp;"!I6")</f>
        <v>0</v>
      </c>
      <c r="F53" s="155"/>
      <c r="G53" s="154">
        <f t="shared" si="3"/>
        <v>0</v>
      </c>
      <c r="H53" s="154">
        <f t="shared" si="0"/>
        <v>0</v>
      </c>
      <c r="I53" s="154">
        <f t="shared" si="1"/>
        <v>0</v>
      </c>
      <c r="J53" s="156">
        <f t="shared" si="2"/>
      </c>
      <c r="T53" s="168"/>
      <c r="U53" s="169" t="str">
        <f t="shared" si="5"/>
        <v>enero</v>
      </c>
      <c r="V53" s="170"/>
      <c r="W53" s="170"/>
      <c r="X53" s="170"/>
      <c r="Y53" s="170"/>
      <c r="Z53" s="170"/>
      <c r="AA53" s="171"/>
    </row>
    <row r="54" ht="19.8" customHeight="1" spans="2:27" x14ac:dyDescent="0.25">
      <c r="B54" s="153">
        <v>52</v>
      </c>
      <c r="C54" s="42" t="str">
        <f>MENU!H15</f>
        <v>Nombre del producto 52</v>
      </c>
      <c r="D54" s="154">
        <f t="array" ref="D54">INDIRECT(B54&amp;"!I11")</f>
        <v>5000</v>
      </c>
      <c r="E54" s="154">
        <f t="array" ref="E54">INDIRECT(B54&amp;"!I6")</f>
        <v>0</v>
      </c>
      <c r="F54" s="155"/>
      <c r="G54" s="154">
        <f t="shared" si="3"/>
        <v>0</v>
      </c>
      <c r="H54" s="154">
        <f t="shared" si="0"/>
        <v>0</v>
      </c>
      <c r="I54" s="154">
        <f t="shared" si="1"/>
        <v>0</v>
      </c>
      <c r="J54" s="156">
        <f t="shared" si="2"/>
      </c>
      <c r="T54" s="168"/>
      <c r="U54" s="169" t="str">
        <f t="shared" si="5"/>
        <v>enero</v>
      </c>
      <c r="V54" s="170"/>
      <c r="W54" s="170"/>
      <c r="X54" s="170"/>
      <c r="Y54" s="170"/>
      <c r="Z54" s="170"/>
      <c r="AA54" s="171"/>
    </row>
    <row r="55" ht="19.8" customHeight="1" spans="2:27" x14ac:dyDescent="0.25">
      <c r="B55" s="153">
        <v>53</v>
      </c>
      <c r="C55" s="42" t="str">
        <f>MENU!H16</f>
        <v>Nombre del producto 53</v>
      </c>
      <c r="D55" s="154">
        <f t="array" ref="D55">INDIRECT(B55&amp;"!I11")</f>
        <v>5000</v>
      </c>
      <c r="E55" s="154">
        <f t="array" ref="E55">INDIRECT(B55&amp;"!I6")</f>
        <v>0</v>
      </c>
      <c r="F55" s="155"/>
      <c r="G55" s="154">
        <f t="shared" si="3"/>
        <v>0</v>
      </c>
      <c r="H55" s="154">
        <f t="shared" si="0"/>
        <v>0</v>
      </c>
      <c r="I55" s="154">
        <f t="shared" si="1"/>
        <v>0</v>
      </c>
      <c r="J55" s="156">
        <f t="shared" si="2"/>
      </c>
      <c r="T55" s="168"/>
      <c r="U55" s="169" t="str">
        <f t="shared" si="5"/>
        <v>enero</v>
      </c>
      <c r="V55" s="170"/>
      <c r="W55" s="170"/>
      <c r="X55" s="170"/>
      <c r="Y55" s="170"/>
      <c r="Z55" s="170"/>
      <c r="AA55" s="171"/>
    </row>
    <row r="56" ht="19.8" customHeight="1" spans="2:27" x14ac:dyDescent="0.25">
      <c r="B56" s="153">
        <v>54</v>
      </c>
      <c r="C56" s="42" t="str">
        <f>MENU!H17</f>
        <v>Nombre del producto 54</v>
      </c>
      <c r="D56" s="154">
        <f t="array" ref="D56">INDIRECT(B56&amp;"!I11")</f>
        <v>5000</v>
      </c>
      <c r="E56" s="154">
        <f t="array" ref="E56">INDIRECT(B56&amp;"!I6")</f>
        <v>0</v>
      </c>
      <c r="F56" s="155"/>
      <c r="G56" s="154">
        <f t="shared" si="3"/>
        <v>0</v>
      </c>
      <c r="H56" s="154">
        <f t="shared" si="0"/>
        <v>0</v>
      </c>
      <c r="I56" s="154">
        <f t="shared" si="1"/>
        <v>0</v>
      </c>
      <c r="J56" s="156">
        <f t="shared" si="2"/>
      </c>
      <c r="T56" s="168"/>
      <c r="U56" s="169" t="str">
        <f t="shared" si="5"/>
        <v>enero</v>
      </c>
      <c r="V56" s="170"/>
      <c r="W56" s="170"/>
      <c r="X56" s="170"/>
      <c r="Y56" s="170"/>
      <c r="Z56" s="170"/>
      <c r="AA56" s="171"/>
    </row>
    <row r="57" ht="19.8" customHeight="1" spans="2:27" x14ac:dyDescent="0.25">
      <c r="B57" s="153">
        <v>55</v>
      </c>
      <c r="C57" s="42" t="str">
        <f>MENU!H18</f>
        <v>Nombre del producto 55</v>
      </c>
      <c r="D57" s="154">
        <f t="array" ref="D57">INDIRECT(B57&amp;"!I11")</f>
        <v>5000</v>
      </c>
      <c r="E57" s="154">
        <f t="array" ref="E57">INDIRECT(B57&amp;"!I6")</f>
        <v>0</v>
      </c>
      <c r="F57" s="155"/>
      <c r="G57" s="154">
        <f t="shared" si="3"/>
        <v>0</v>
      </c>
      <c r="H57" s="154">
        <f t="shared" si="0"/>
        <v>0</v>
      </c>
      <c r="I57" s="154">
        <f t="shared" si="1"/>
        <v>0</v>
      </c>
      <c r="J57" s="156">
        <f t="shared" si="2"/>
      </c>
      <c r="T57" s="168"/>
      <c r="U57" s="169" t="str">
        <f t="shared" si="5"/>
        <v>enero</v>
      </c>
      <c r="V57" s="170"/>
      <c r="W57" s="170"/>
      <c r="X57" s="170"/>
      <c r="Y57" s="170"/>
      <c r="Z57" s="170"/>
      <c r="AA57" s="171"/>
    </row>
    <row r="58" ht="19.8" customHeight="1" spans="2:27" x14ac:dyDescent="0.25">
      <c r="B58" s="153">
        <v>56</v>
      </c>
      <c r="C58" s="42" t="str">
        <f>MENU!H19</f>
        <v>Nombre del producto 56</v>
      </c>
      <c r="D58" s="154">
        <f t="array" ref="D58">INDIRECT(B58&amp;"!I11")</f>
        <v>5000</v>
      </c>
      <c r="E58" s="154">
        <f t="array" ref="E58">INDIRECT(B58&amp;"!I6")</f>
        <v>0</v>
      </c>
      <c r="F58" s="155"/>
      <c r="G58" s="154">
        <f t="shared" si="3"/>
        <v>0</v>
      </c>
      <c r="H58" s="154">
        <f t="shared" si="0"/>
        <v>0</v>
      </c>
      <c r="I58" s="154">
        <f t="shared" si="1"/>
        <v>0</v>
      </c>
      <c r="J58" s="156">
        <f t="shared" si="2"/>
      </c>
      <c r="T58" s="168"/>
      <c r="U58" s="169" t="str">
        <f t="shared" si="5"/>
        <v>enero</v>
      </c>
      <c r="V58" s="170"/>
      <c r="W58" s="170"/>
      <c r="X58" s="170"/>
      <c r="Y58" s="170"/>
      <c r="Z58" s="170"/>
      <c r="AA58" s="171"/>
    </row>
    <row r="59" ht="19.8" customHeight="1" spans="2:27" x14ac:dyDescent="0.25">
      <c r="B59" s="153">
        <v>57</v>
      </c>
      <c r="C59" s="42" t="str">
        <f>MENU!H20</f>
        <v>Nombre del producto 57</v>
      </c>
      <c r="D59" s="154">
        <f t="array" ref="D59">INDIRECT(B59&amp;"!I11")</f>
        <v>5000</v>
      </c>
      <c r="E59" s="154">
        <f t="array" ref="E59">INDIRECT(B59&amp;"!I6")</f>
        <v>0</v>
      </c>
      <c r="F59" s="155"/>
      <c r="G59" s="154">
        <f t="shared" si="3"/>
        <v>0</v>
      </c>
      <c r="H59" s="154">
        <f t="shared" si="0"/>
        <v>0</v>
      </c>
      <c r="I59" s="154">
        <f t="shared" si="1"/>
        <v>0</v>
      </c>
      <c r="J59" s="156">
        <f t="shared" si="2"/>
      </c>
      <c r="T59" s="168"/>
      <c r="U59" s="169" t="str">
        <f t="shared" si="5"/>
        <v>enero</v>
      </c>
      <c r="V59" s="170"/>
      <c r="W59" s="170"/>
      <c r="X59" s="170"/>
      <c r="Y59" s="170"/>
      <c r="Z59" s="170"/>
      <c r="AA59" s="171"/>
    </row>
    <row r="60" ht="19.8" customHeight="1" spans="2:27" x14ac:dyDescent="0.25">
      <c r="B60" s="153">
        <v>58</v>
      </c>
      <c r="C60" s="42" t="str">
        <f>MENU!H21</f>
        <v>Nombre del producto 58</v>
      </c>
      <c r="D60" s="154">
        <f t="array" ref="D60">INDIRECT(B60&amp;"!I11")</f>
        <v>5000</v>
      </c>
      <c r="E60" s="154">
        <f t="array" ref="E60">INDIRECT(B60&amp;"!I6")</f>
        <v>0</v>
      </c>
      <c r="F60" s="155"/>
      <c r="G60" s="154">
        <f t="shared" si="3"/>
        <v>0</v>
      </c>
      <c r="H60" s="154">
        <f t="shared" si="0"/>
        <v>0</v>
      </c>
      <c r="I60" s="154">
        <f t="shared" si="1"/>
        <v>0</v>
      </c>
      <c r="J60" s="156">
        <f t="shared" si="2"/>
      </c>
      <c r="T60" s="168"/>
      <c r="U60" s="169" t="str">
        <f t="shared" si="5"/>
        <v>enero</v>
      </c>
      <c r="V60" s="170"/>
      <c r="W60" s="170"/>
      <c r="X60" s="170"/>
      <c r="Y60" s="170"/>
      <c r="Z60" s="170"/>
      <c r="AA60" s="171"/>
    </row>
    <row r="61" ht="19.8" customHeight="1" spans="2:27" x14ac:dyDescent="0.25">
      <c r="B61" s="153">
        <v>59</v>
      </c>
      <c r="C61" s="42" t="str">
        <f>MENU!H22</f>
        <v>Nombre del producto 59</v>
      </c>
      <c r="D61" s="154">
        <f t="array" ref="D61">INDIRECT(B61&amp;"!I11")</f>
        <v>5000</v>
      </c>
      <c r="E61" s="154">
        <f t="array" ref="E61">INDIRECT(B61&amp;"!I6")</f>
        <v>0</v>
      </c>
      <c r="F61" s="155"/>
      <c r="G61" s="154">
        <f t="shared" si="3"/>
        <v>0</v>
      </c>
      <c r="H61" s="154">
        <f t="shared" si="0"/>
        <v>0</v>
      </c>
      <c r="I61" s="154">
        <f t="shared" si="1"/>
        <v>0</v>
      </c>
      <c r="J61" s="156">
        <f t="shared" si="2"/>
      </c>
      <c r="T61" s="168"/>
      <c r="U61" s="169" t="str">
        <f t="shared" si="5"/>
        <v>enero</v>
      </c>
      <c r="V61" s="170"/>
      <c r="W61" s="170"/>
      <c r="X61" s="170"/>
      <c r="Y61" s="170"/>
      <c r="Z61" s="170"/>
      <c r="AA61" s="171"/>
    </row>
    <row r="62" ht="20.4" customHeight="1" spans="2:27" x14ac:dyDescent="0.25">
      <c r="B62" s="197">
        <v>60</v>
      </c>
      <c r="C62" s="44" t="str">
        <f>MENU!H23</f>
        <v>Nombre del producto 60</v>
      </c>
      <c r="D62" s="198">
        <f t="array" ref="D62">INDIRECT(B62&amp;"!I11")</f>
        <v>5000</v>
      </c>
      <c r="E62" s="198">
        <f t="array" ref="E62">INDIRECT(B62&amp;"!I6")</f>
        <v>0</v>
      </c>
      <c r="F62" s="199"/>
      <c r="G62" s="198">
        <f t="shared" si="3"/>
        <v>0</v>
      </c>
      <c r="H62" s="198">
        <f t="shared" si="0"/>
        <v>0</v>
      </c>
      <c r="I62" s="198">
        <f t="shared" si="1"/>
        <v>0</v>
      </c>
      <c r="J62" s="200">
        <f t="shared" si="2"/>
      </c>
      <c r="T62" s="168"/>
      <c r="U62" s="169" t="str">
        <f t="shared" si="5"/>
        <v>enero</v>
      </c>
      <c r="V62" s="170"/>
      <c r="W62" s="170"/>
      <c r="X62" s="170"/>
      <c r="Y62" s="170"/>
      <c r="Z62" s="170"/>
      <c r="AA62" s="171"/>
    </row>
    <row r="63" ht="20.4" customHeight="1" spans="6:27" x14ac:dyDescent="0.25">
      <c r="F63" s="201">
        <f>SUM(F3:F62)</f>
        <v>0</v>
      </c>
      <c r="G63" s="202">
        <f>SUM(G3:G62)</f>
        <v>0</v>
      </c>
      <c r="H63" s="202">
        <f>SUM(H3:H62)</f>
        <v>0</v>
      </c>
      <c r="I63" s="202">
        <f>SUM(I3:I62)</f>
        <v>0</v>
      </c>
      <c r="J63" s="203" t="e">
        <f>AVERAGE(J3:J62)</f>
        <v>#DIV/0!</v>
      </c>
      <c r="T63" s="183"/>
      <c r="U63" s="184" t="str">
        <f t="shared" si="5"/>
        <v>enero</v>
      </c>
      <c r="V63" s="185"/>
      <c r="W63" s="185"/>
      <c r="X63" s="185"/>
      <c r="Y63" s="185"/>
      <c r="Z63" s="185"/>
      <c r="AA63" s="186"/>
    </row>
    <row r="64" ht="15" customHeight="1" x14ac:dyDescent="0.25"/>
  </sheetData>
  <mergeCells count="60">
    <mergeCell ref="T2:AA2"/>
    <mergeCell ref="N3:P3"/>
    <mergeCell ref="V5:Z5"/>
    <mergeCell ref="V6:Z6"/>
    <mergeCell ref="V7:Z7"/>
    <mergeCell ref="V8:Z8"/>
    <mergeCell ref="V9:Z9"/>
    <mergeCell ref="V10:Z10"/>
    <mergeCell ref="V11:Z11"/>
    <mergeCell ref="V12:Z12"/>
    <mergeCell ref="V13:Z13"/>
    <mergeCell ref="V14:Z14"/>
    <mergeCell ref="V15:Z15"/>
    <mergeCell ref="N16:P25"/>
    <mergeCell ref="V16:Z16"/>
    <mergeCell ref="V17:Z17"/>
    <mergeCell ref="V18:Z18"/>
    <mergeCell ref="V19:Z19"/>
    <mergeCell ref="V20:Z20"/>
    <mergeCell ref="V21:Z21"/>
    <mergeCell ref="V22:Z22"/>
    <mergeCell ref="V23:Z23"/>
    <mergeCell ref="V24:Z24"/>
    <mergeCell ref="V25:Z25"/>
    <mergeCell ref="V28:Z28"/>
    <mergeCell ref="V29:Z29"/>
    <mergeCell ref="V30:Z30"/>
    <mergeCell ref="V31:Z31"/>
    <mergeCell ref="V32:Z32"/>
    <mergeCell ref="V33:Z33"/>
    <mergeCell ref="V34:Z34"/>
    <mergeCell ref="V35:Z35"/>
    <mergeCell ref="V36:Z36"/>
    <mergeCell ref="V37:Z37"/>
    <mergeCell ref="V38:Z38"/>
    <mergeCell ref="V39:Z39"/>
    <mergeCell ref="V40:Z40"/>
    <mergeCell ref="V41:Z41"/>
    <mergeCell ref="V42:Z42"/>
    <mergeCell ref="V43:Z43"/>
    <mergeCell ref="V44:Z44"/>
    <mergeCell ref="V45:Z45"/>
    <mergeCell ref="V46:Z46"/>
    <mergeCell ref="V47:Z47"/>
    <mergeCell ref="V48:Z48"/>
    <mergeCell ref="V49:Z49"/>
    <mergeCell ref="V50:Z50"/>
    <mergeCell ref="V51:Z51"/>
    <mergeCell ref="V52:Z52"/>
    <mergeCell ref="V53:Z53"/>
    <mergeCell ref="V54:Z54"/>
    <mergeCell ref="V55:Z55"/>
    <mergeCell ref="V56:Z56"/>
    <mergeCell ref="V57:Z57"/>
    <mergeCell ref="V58:Z58"/>
    <mergeCell ref="V59:Z59"/>
    <mergeCell ref="V60:Z60"/>
    <mergeCell ref="V61:Z61"/>
    <mergeCell ref="V62:Z62"/>
    <mergeCell ref="V63:Z63"/>
  </mergeCell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K3:Q26"/>
  <sheetViews>
    <sheetView workbookViewId="0" showGridLines="0" zoomScale="100" zoomScaleNormal="100">
      <selection activeCell="N16" sqref="N16"/>
    </sheetView>
  </sheetViews>
  <sheetFormatPr defaultRowHeight="14.4" outlineLevelRow="0" outlineLevelCol="0" x14ac:dyDescent="0.3" defaultColWidth="11.44140625" customHeight="1"/>
  <cols>
    <col min="11" max="11" width="25.5546875" customWidth="1"/>
    <col min="12" max="12" width="16.5546875" customWidth="1"/>
    <col min="13" max="13" width="2.5546875" customWidth="1"/>
    <col min="15" max="15" width="22.6640625" customWidth="1"/>
    <col min="16" max="16" width="18.6640625" customWidth="1"/>
    <col min="17" max="17" width="9.5546875" customWidth="1"/>
  </cols>
  <sheetData>
    <row r="3" ht="15" customHeight="1" x14ac:dyDescent="0.25"/>
    <row r="4" ht="24.6" customHeight="1" spans="11:17" x14ac:dyDescent="0.25">
      <c r="K4" s="46" t="s">
        <v>71</v>
      </c>
      <c r="L4" s="47"/>
      <c r="M4" s="48"/>
      <c r="O4" s="49" t="s">
        <v>72</v>
      </c>
      <c r="P4" s="50"/>
      <c r="Q4" s="50"/>
    </row>
    <row r="5" ht="21" customHeight="1" spans="11:17" x14ac:dyDescent="0.25">
      <c r="K5" s="51" t="s">
        <v>73</v>
      </c>
      <c r="L5" s="52">
        <v>3000</v>
      </c>
      <c r="M5" s="53"/>
      <c r="O5" s="54"/>
      <c r="P5" s="55"/>
      <c r="Q5" s="56"/>
    </row>
    <row r="6" ht="21" customHeight="1" spans="11:17" x14ac:dyDescent="0.25">
      <c r="K6" s="57" t="s">
        <v>74</v>
      </c>
      <c r="L6" s="58">
        <v>600</v>
      </c>
      <c r="M6" s="59"/>
      <c r="O6" s="60" t="s">
        <v>75</v>
      </c>
      <c r="P6" s="61">
        <f>SUM(P7:P8)</f>
        <v>30100000</v>
      </c>
      <c r="Q6" s="62">
        <f>P6/P6</f>
        <v>1</v>
      </c>
    </row>
    <row r="7" ht="21" customHeight="1" spans="11:17" x14ac:dyDescent="0.25">
      <c r="K7" s="57" t="s">
        <v>76</v>
      </c>
      <c r="L7" s="58">
        <v>118</v>
      </c>
      <c r="M7" s="59"/>
      <c r="O7" s="63" t="s">
        <v>77</v>
      </c>
      <c r="P7" s="64">
        <v>30000000</v>
      </c>
      <c r="Q7" s="65">
        <f>P7/$P$6</f>
        <v>0.9966777408637874</v>
      </c>
    </row>
    <row r="8" ht="21" customHeight="1" spans="11:17" x14ac:dyDescent="0.25">
      <c r="K8" s="57" t="s">
        <v>78</v>
      </c>
      <c r="L8" s="66">
        <f>L5+L6+L7</f>
        <v>3718</v>
      </c>
      <c r="M8" s="59"/>
      <c r="O8" s="63" t="s">
        <v>79</v>
      </c>
      <c r="P8" s="64">
        <v>100000</v>
      </c>
      <c r="Q8" s="65">
        <f>P8/$P$6</f>
        <v>0.0033222591362126247</v>
      </c>
    </row>
    <row r="9" ht="21" customHeight="1" spans="11:17" x14ac:dyDescent="0.25">
      <c r="K9" s="57"/>
      <c r="L9" s="67"/>
      <c r="M9" s="59"/>
      <c r="O9" s="68"/>
      <c r="P9" s="69"/>
      <c r="Q9" s="65"/>
    </row>
    <row r="10" ht="21" customHeight="1" spans="11:17" x14ac:dyDescent="0.25">
      <c r="K10" s="57" t="s">
        <v>80</v>
      </c>
      <c r="L10" s="70">
        <v>6000</v>
      </c>
      <c r="M10" s="59"/>
      <c r="O10" s="71" t="s">
        <v>81</v>
      </c>
      <c r="P10" s="72">
        <f>SUM(P11:P14)</f>
        <v>16750000</v>
      </c>
      <c r="Q10" s="73">
        <f>P10/$P$6</f>
        <v>0.5564784053156147</v>
      </c>
    </row>
    <row r="11" ht="21" customHeight="1" spans="11:17" x14ac:dyDescent="0.25">
      <c r="K11" s="57" t="s">
        <v>82</v>
      </c>
      <c r="L11" s="74">
        <f>L10-L8</f>
        <v>2282</v>
      </c>
      <c r="M11" s="59"/>
      <c r="O11" s="75" t="s">
        <v>83</v>
      </c>
      <c r="P11" s="76">
        <v>12500000</v>
      </c>
      <c r="Q11" s="65">
        <f>P11/$P$6</f>
        <v>0.4152823920265781</v>
      </c>
    </row>
    <row r="12" ht="21" customHeight="1" spans="11:17" x14ac:dyDescent="0.25">
      <c r="K12" s="57" t="s">
        <v>82</v>
      </c>
      <c r="L12" s="77">
        <f>L11/L10</f>
        <v>0.38033333333333336</v>
      </c>
      <c r="M12" s="59"/>
      <c r="O12" s="75" t="s">
        <v>84</v>
      </c>
      <c r="P12" s="76">
        <v>2200000</v>
      </c>
      <c r="Q12" s="65">
        <f t="shared" ref="Q12:Q14" si="0">P12/$P$6</f>
        <v>0.07308970099667775</v>
      </c>
    </row>
    <row r="13" ht="21" customHeight="1" spans="11:17" x14ac:dyDescent="0.25">
      <c r="K13" s="57" t="s">
        <v>85</v>
      </c>
      <c r="L13" s="78">
        <v>393.3333333333333</v>
      </c>
      <c r="M13" s="59"/>
      <c r="O13" s="75" t="s">
        <v>86</v>
      </c>
      <c r="P13" s="76">
        <v>1800000</v>
      </c>
      <c r="Q13" s="65">
        <f t="shared" si="0"/>
        <v>0.059800664451827246</v>
      </c>
    </row>
    <row r="14" ht="21" customHeight="1" spans="11:17" x14ac:dyDescent="0.25">
      <c r="K14" s="79"/>
      <c r="L14" s="80"/>
      <c r="M14" s="81"/>
      <c r="O14" s="75" t="s">
        <v>87</v>
      </c>
      <c r="P14" s="76">
        <v>250000</v>
      </c>
      <c r="Q14" s="65">
        <f t="shared" si="0"/>
        <v>0.008305647840531562</v>
      </c>
    </row>
    <row r="15" spans="15:17" x14ac:dyDescent="0.25">
      <c r="O15" s="82"/>
      <c r="P15" s="83"/>
      <c r="Q15" s="84"/>
    </row>
    <row r="16" ht="24" customHeight="1" spans="15:17" x14ac:dyDescent="0.25">
      <c r="O16" s="85" t="s">
        <v>88</v>
      </c>
      <c r="P16" s="86">
        <f>P6-P10</f>
        <v>13350000</v>
      </c>
      <c r="Q16" s="87">
        <f>P16/$P$6</f>
        <v>0.4435215946843854</v>
      </c>
    </row>
    <row r="17" spans="15:17" x14ac:dyDescent="0.25">
      <c r="O17" s="54"/>
      <c r="P17" s="55"/>
      <c r="Q17" s="56"/>
    </row>
    <row r="18" spans="15:17" x14ac:dyDescent="0.25">
      <c r="O18" s="68"/>
      <c r="P18" s="69"/>
      <c r="Q18" s="88"/>
    </row>
    <row r="19" spans="15:17" x14ac:dyDescent="0.25">
      <c r="O19" s="68"/>
      <c r="P19" s="69"/>
      <c r="Q19" s="88"/>
    </row>
    <row r="20" spans="15:17" x14ac:dyDescent="0.25">
      <c r="O20" s="68"/>
      <c r="P20" s="69"/>
      <c r="Q20" s="88"/>
    </row>
    <row r="21" spans="15:17" x14ac:dyDescent="0.25">
      <c r="O21" s="68"/>
      <c r="P21" s="69"/>
      <c r="Q21" s="88"/>
    </row>
    <row r="22" spans="15:17" x14ac:dyDescent="0.25">
      <c r="O22" s="68"/>
      <c r="P22" s="69"/>
      <c r="Q22" s="88"/>
    </row>
    <row r="23" spans="15:17" x14ac:dyDescent="0.25">
      <c r="O23" s="68"/>
      <c r="P23" s="69"/>
      <c r="Q23" s="88"/>
    </row>
    <row r="24" spans="15:17" x14ac:dyDescent="0.25">
      <c r="O24" s="68"/>
      <c r="P24" s="69"/>
      <c r="Q24" s="88"/>
    </row>
    <row r="25" spans="15:17" x14ac:dyDescent="0.25">
      <c r="O25" s="68"/>
      <c r="P25" s="69"/>
      <c r="Q25" s="88"/>
    </row>
    <row r="26" spans="15:17" x14ac:dyDescent="0.25">
      <c r="O26" s="82"/>
      <c r="P26" s="83"/>
      <c r="Q26" s="89"/>
    </row>
  </sheetData>
  <mergeCells count="2">
    <mergeCell ref="K4:M4"/>
    <mergeCell ref="O4:Q4"/>
  </mergeCell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U68"/>
  <sheetViews>
    <sheetView workbookViewId="0" showGridLines="0" zoomScale="90" zoomScaleNormal="90">
      <selection activeCell="I64" sqref="I64"/>
    </sheetView>
  </sheetViews>
  <sheetFormatPr defaultRowHeight="19.8" outlineLevelRow="0" outlineLevelCol="0" x14ac:dyDescent="0.7" defaultColWidth="11.44140625" customHeight="1"/>
  <cols>
    <col min="1" max="1" width="2" style="204" customWidth="1"/>
    <col min="2" max="2" width="3.33203125" style="204" customWidth="1"/>
    <col min="3" max="3" width="25.44140625" style="204" customWidth="1"/>
    <col min="4" max="4" width="13.109375" style="204" customWidth="1"/>
    <col min="5" max="5" width="3" style="205" customWidth="1"/>
    <col min="6" max="6" width="13.33203125" style="204" customWidth="1"/>
    <col min="7" max="7" width="11.44140625" style="204" customWidth="1"/>
    <col min="8" max="9" width="14.109375" style="204" customWidth="1"/>
    <col min="10" max="10" width="12.88671875" style="204" customWidth="1"/>
    <col min="11" max="11" width="3" style="205" customWidth="1"/>
    <col min="12" max="12" width="13.109375" style="204" customWidth="1"/>
    <col min="13" max="13" width="5.6640625" style="204" customWidth="1"/>
    <col min="14" max="14" width="3" style="205" customWidth="1"/>
    <col min="15" max="15" width="15.33203125" style="204" customWidth="1"/>
    <col min="16" max="16" width="5.5546875" style="205" customWidth="1"/>
    <col min="17" max="17" width="12.88671875" style="204" customWidth="1"/>
    <col min="18" max="18" width="18.33203125" style="204" customWidth="1"/>
    <col min="19" max="19" width="11.44140625" style="204" customWidth="1"/>
    <col min="20" max="20" width="13.109375" style="204" customWidth="1"/>
    <col min="21" max="21" width="13.44140625" style="204" customWidth="1"/>
    <col min="22" max="16384" width="11.44140625" style="204" customWidth="1"/>
  </cols>
  <sheetData>
    <row r="1" ht="6.75" customHeight="1" spans="1:15" x14ac:dyDescent="0.25">
      <c r="A1" s="1"/>
      <c r="B1" s="1"/>
      <c r="C1" s="1"/>
      <c r="D1" s="1"/>
      <c r="F1" s="1"/>
      <c r="G1" s="1"/>
      <c r="H1" s="1"/>
      <c r="I1" s="1"/>
      <c r="J1" s="1"/>
      <c r="L1" s="1"/>
      <c r="M1" s="1"/>
      <c r="O1" s="1"/>
    </row>
    <row r="2" ht="31.8" customHeight="1" spans="1:15" x14ac:dyDescent="0.25">
      <c r="A2" s="1"/>
      <c r="B2" s="1"/>
      <c r="C2" s="104" t="s">
        <v>121</v>
      </c>
      <c r="D2" s="1"/>
      <c r="F2" s="1"/>
      <c r="G2" s="1"/>
      <c r="H2" s="1"/>
      <c r="I2" s="1"/>
      <c r="J2" s="1"/>
      <c r="L2" s="1"/>
      <c r="M2" s="1"/>
      <c r="O2" s="1"/>
    </row>
    <row r="3" ht="6.75" customHeight="1" spans="1:15" x14ac:dyDescent="0.25">
      <c r="A3" s="1"/>
      <c r="B3" s="1"/>
      <c r="C3" s="1"/>
      <c r="D3" s="1"/>
      <c r="F3" s="1"/>
      <c r="G3" s="1"/>
      <c r="H3" s="1"/>
      <c r="I3" s="1"/>
      <c r="J3" s="1"/>
      <c r="L3" s="1"/>
      <c r="M3" s="1"/>
      <c r="O3" s="1"/>
    </row>
    <row r="4" spans="1:15" x14ac:dyDescent="0.25">
      <c r="A4" s="1"/>
      <c r="B4" s="1"/>
      <c r="C4" s="1" t="s">
        <v>122</v>
      </c>
      <c r="D4" s="1"/>
      <c r="F4" s="1"/>
      <c r="G4" s="1"/>
      <c r="H4" s="1"/>
      <c r="I4" s="1"/>
      <c r="J4" s="1"/>
      <c r="L4" s="1"/>
      <c r="M4" s="1"/>
      <c r="O4" s="1"/>
    </row>
    <row r="5" ht="20.4" customHeight="1" spans="1:15" x14ac:dyDescent="0.25">
      <c r="A5" s="1"/>
      <c r="B5" s="1"/>
      <c r="C5" s="1"/>
      <c r="D5" s="206"/>
      <c r="F5" s="207">
        <v>0.25</v>
      </c>
      <c r="G5" s="207">
        <v>0.21</v>
      </c>
      <c r="H5" s="207">
        <v>0.025</v>
      </c>
      <c r="I5" s="208">
        <v>800</v>
      </c>
      <c r="J5" s="1"/>
      <c r="L5" s="1"/>
      <c r="M5" s="1"/>
      <c r="O5" s="1"/>
    </row>
    <row r="6" ht="50.25" customHeight="1" spans="1:15" x14ac:dyDescent="0.25">
      <c r="A6" s="1"/>
      <c r="B6" s="38" t="s">
        <v>104</v>
      </c>
      <c r="C6" s="209" t="s">
        <v>99</v>
      </c>
      <c r="D6" s="210" t="s">
        <v>105</v>
      </c>
      <c r="F6" s="211" t="s">
        <v>123</v>
      </c>
      <c r="G6" s="211" t="s">
        <v>124</v>
      </c>
      <c r="H6" s="211" t="s">
        <v>125</v>
      </c>
      <c r="I6" s="211" t="s">
        <v>126</v>
      </c>
      <c r="J6" s="212" t="s">
        <v>127</v>
      </c>
      <c r="L6" s="213" t="s">
        <v>128</v>
      </c>
      <c r="M6" s="213" t="s">
        <v>111</v>
      </c>
      <c r="O6" s="214" t="s">
        <v>129</v>
      </c>
    </row>
    <row r="7" spans="1:21" x14ac:dyDescent="0.25">
      <c r="A7" s="1"/>
      <c r="B7" s="215">
        <v>1</v>
      </c>
      <c r="C7" s="216" t="str">
        <f>MENU!B4</f>
        <v>Nombre del producto 1</v>
      </c>
      <c r="D7" s="150">
        <f>Presupuesto!D3</f>
        <v>7000</v>
      </c>
      <c r="F7" s="217">
        <f>D7*$F$5</f>
        <v>1750</v>
      </c>
      <c r="G7" s="218">
        <f>F7*$G$5</f>
        <v>367.5</v>
      </c>
      <c r="H7" s="218">
        <f>D7*$H$5</f>
        <v>175</v>
      </c>
      <c r="I7" s="219">
        <f>$I$5</f>
        <v>800</v>
      </c>
      <c r="J7" s="220">
        <f>F7+G7+H7+I7</f>
        <v>3092.5</v>
      </c>
      <c r="L7" s="220">
        <f>D7-J7</f>
        <v>3907.5</v>
      </c>
      <c r="M7" s="221">
        <f>L7/D7</f>
        <v>0.5582142857142857</v>
      </c>
      <c r="O7" s="222">
        <f>(D7+$I$5)/(1-(F7+G7+H7)/D7)</f>
        <v>11598.513011152416</v>
      </c>
      <c r="Q7" s="223"/>
      <c r="R7" s="223"/>
      <c r="S7" s="223"/>
      <c r="T7" s="223"/>
      <c r="U7" s="223"/>
    </row>
    <row r="8" spans="1:15" x14ac:dyDescent="0.25">
      <c r="A8" s="1"/>
      <c r="B8" s="153">
        <v>2</v>
      </c>
      <c r="C8" s="224" t="str">
        <f>MENU!B5</f>
        <v>Nombre del producto 2</v>
      </c>
      <c r="D8" s="154">
        <f>Presupuesto!D4</f>
        <v>10000</v>
      </c>
      <c r="F8" s="225">
        <f>D8*$F$5</f>
        <v>2500</v>
      </c>
      <c r="G8" s="226">
        <f t="shared" ref="G8:G66" si="0">F8*$G$5</f>
        <v>525</v>
      </c>
      <c r="H8" s="226">
        <f>D8*$H$5</f>
        <v>250</v>
      </c>
      <c r="I8" s="227">
        <f>$I$5</f>
        <v>800</v>
      </c>
      <c r="J8" s="228">
        <f>F8+G8+H8+I8</f>
        <v>4075</v>
      </c>
      <c r="L8" s="228">
        <f>D8-J8</f>
        <v>5925</v>
      </c>
      <c r="M8" s="229">
        <f>L8/D8</f>
        <v>0.5925</v>
      </c>
      <c r="O8" s="230">
        <f t="shared" ref="O8:O66" si="1">(D8+$I$5)/(1-(F8+G8+H8)/D8)</f>
        <v>16059.479553903346</v>
      </c>
    </row>
    <row r="9" spans="1:15" x14ac:dyDescent="0.25">
      <c r="A9" s="1"/>
      <c r="B9" s="153">
        <v>3</v>
      </c>
      <c r="C9" s="224" t="str">
        <f>MENU!B6</f>
        <v>Nombre del producto 3</v>
      </c>
      <c r="D9" s="154">
        <f>Presupuesto!D5</f>
        <v>5000</v>
      </c>
      <c r="F9" s="225">
        <f t="shared" ref="F9:F66" si="2">D9*$F$5</f>
        <v>1250</v>
      </c>
      <c r="G9" s="226">
        <f t="shared" si="0"/>
        <v>262.5</v>
      </c>
      <c r="H9" s="226">
        <f t="shared" ref="H9:H66" si="3">D9*$H$5</f>
        <v>125</v>
      </c>
      <c r="I9" s="227">
        <f t="shared" ref="I9:I66" si="4">$I$5</f>
        <v>800</v>
      </c>
      <c r="J9" s="228">
        <f t="shared" ref="J9:J66" si="5">F9+G9+H9+I9</f>
        <v>2437.5</v>
      </c>
      <c r="L9" s="228">
        <f t="shared" ref="L9:L66" si="6">D9-J9</f>
        <v>2562.5</v>
      </c>
      <c r="M9" s="229">
        <f t="shared" ref="M9:M66" si="7">L9/D9</f>
        <v>0.5125</v>
      </c>
      <c r="O9" s="230">
        <f t="shared" si="1"/>
        <v>8624.535315985131</v>
      </c>
    </row>
    <row r="10" spans="1:15" x14ac:dyDescent="0.25">
      <c r="A10" s="1"/>
      <c r="B10" s="153">
        <v>4</v>
      </c>
      <c r="C10" s="224" t="str">
        <f>MENU!B7</f>
        <v>Nombre del producto 4</v>
      </c>
      <c r="D10" s="154">
        <f>Presupuesto!D6</f>
        <v>5000</v>
      </c>
      <c r="F10" s="225">
        <f t="shared" si="2"/>
        <v>1250</v>
      </c>
      <c r="G10" s="226">
        <f t="shared" si="0"/>
        <v>262.5</v>
      </c>
      <c r="H10" s="226">
        <f t="shared" si="3"/>
        <v>125</v>
      </c>
      <c r="I10" s="227">
        <f t="shared" si="4"/>
        <v>800</v>
      </c>
      <c r="J10" s="228">
        <f t="shared" si="5"/>
        <v>2437.5</v>
      </c>
      <c r="L10" s="228">
        <f t="shared" si="6"/>
        <v>2562.5</v>
      </c>
      <c r="M10" s="229">
        <f t="shared" si="7"/>
        <v>0.5125</v>
      </c>
      <c r="O10" s="230">
        <f t="shared" si="1"/>
        <v>8624.535315985131</v>
      </c>
    </row>
    <row r="11" spans="1:15" x14ac:dyDescent="0.25">
      <c r="A11" s="1"/>
      <c r="B11" s="153">
        <v>5</v>
      </c>
      <c r="C11" s="224" t="str">
        <f>MENU!B8</f>
        <v>Nombre del producto 5</v>
      </c>
      <c r="D11" s="154">
        <f>Presupuesto!D7</f>
        <v>5000</v>
      </c>
      <c r="F11" s="225">
        <f t="shared" si="2"/>
        <v>1250</v>
      </c>
      <c r="G11" s="226">
        <f t="shared" si="0"/>
        <v>262.5</v>
      </c>
      <c r="H11" s="226">
        <f t="shared" si="3"/>
        <v>125</v>
      </c>
      <c r="I11" s="227">
        <f t="shared" si="4"/>
        <v>800</v>
      </c>
      <c r="J11" s="228">
        <f t="shared" si="5"/>
        <v>2437.5</v>
      </c>
      <c r="L11" s="228">
        <f t="shared" si="6"/>
        <v>2562.5</v>
      </c>
      <c r="M11" s="229">
        <f t="shared" si="7"/>
        <v>0.5125</v>
      </c>
      <c r="O11" s="230">
        <f t="shared" si="1"/>
        <v>8624.535315985131</v>
      </c>
    </row>
    <row r="12" spans="1:15" x14ac:dyDescent="0.25">
      <c r="A12" s="1"/>
      <c r="B12" s="153">
        <v>6</v>
      </c>
      <c r="C12" s="224" t="str">
        <f>MENU!B9</f>
        <v>Nombre del producto 6</v>
      </c>
      <c r="D12" s="154">
        <f>Presupuesto!D8</f>
        <v>5000</v>
      </c>
      <c r="F12" s="225">
        <f t="shared" si="2"/>
        <v>1250</v>
      </c>
      <c r="G12" s="226">
        <f t="shared" si="0"/>
        <v>262.5</v>
      </c>
      <c r="H12" s="226">
        <f t="shared" si="3"/>
        <v>125</v>
      </c>
      <c r="I12" s="227">
        <f t="shared" si="4"/>
        <v>800</v>
      </c>
      <c r="J12" s="228">
        <f t="shared" si="5"/>
        <v>2437.5</v>
      </c>
      <c r="L12" s="228">
        <f t="shared" si="6"/>
        <v>2562.5</v>
      </c>
      <c r="M12" s="229">
        <f t="shared" si="7"/>
        <v>0.5125</v>
      </c>
      <c r="O12" s="230">
        <f t="shared" si="1"/>
        <v>8624.535315985131</v>
      </c>
    </row>
    <row r="13" spans="1:15" x14ac:dyDescent="0.25">
      <c r="A13" s="1"/>
      <c r="B13" s="153">
        <v>7</v>
      </c>
      <c r="C13" s="224" t="str">
        <f>MENU!B10</f>
        <v>Nombre del producto 7</v>
      </c>
      <c r="D13" s="154">
        <f>Presupuesto!D9</f>
        <v>5000</v>
      </c>
      <c r="F13" s="225">
        <f t="shared" si="2"/>
        <v>1250</v>
      </c>
      <c r="G13" s="226">
        <f t="shared" si="0"/>
        <v>262.5</v>
      </c>
      <c r="H13" s="226">
        <f t="shared" si="3"/>
        <v>125</v>
      </c>
      <c r="I13" s="227">
        <f t="shared" si="4"/>
        <v>800</v>
      </c>
      <c r="J13" s="228">
        <f t="shared" si="5"/>
        <v>2437.5</v>
      </c>
      <c r="L13" s="228">
        <f t="shared" si="6"/>
        <v>2562.5</v>
      </c>
      <c r="M13" s="229">
        <f t="shared" si="7"/>
        <v>0.5125</v>
      </c>
      <c r="O13" s="230">
        <f t="shared" si="1"/>
        <v>8624.535315985131</v>
      </c>
    </row>
    <row r="14" spans="1:15" x14ac:dyDescent="0.25">
      <c r="A14" s="1"/>
      <c r="B14" s="153">
        <v>8</v>
      </c>
      <c r="C14" s="224" t="str">
        <f>MENU!B11</f>
        <v>Nombre del producto 8</v>
      </c>
      <c r="D14" s="154">
        <f>Presupuesto!D10</f>
        <v>5000</v>
      </c>
      <c r="F14" s="225">
        <f t="shared" si="2"/>
        <v>1250</v>
      </c>
      <c r="G14" s="226">
        <f t="shared" si="0"/>
        <v>262.5</v>
      </c>
      <c r="H14" s="226">
        <f t="shared" si="3"/>
        <v>125</v>
      </c>
      <c r="I14" s="227">
        <f t="shared" si="4"/>
        <v>800</v>
      </c>
      <c r="J14" s="228">
        <f t="shared" si="5"/>
        <v>2437.5</v>
      </c>
      <c r="L14" s="228">
        <f t="shared" si="6"/>
        <v>2562.5</v>
      </c>
      <c r="M14" s="229">
        <f t="shared" si="7"/>
        <v>0.5125</v>
      </c>
      <c r="O14" s="230">
        <f t="shared" si="1"/>
        <v>8624.535315985131</v>
      </c>
    </row>
    <row r="15" spans="1:15" x14ac:dyDescent="0.25">
      <c r="A15" s="1"/>
      <c r="B15" s="153">
        <v>9</v>
      </c>
      <c r="C15" s="224" t="str">
        <f>MENU!B12</f>
        <v>Nombre del producto 9</v>
      </c>
      <c r="D15" s="154">
        <f>Presupuesto!D11</f>
        <v>5000</v>
      </c>
      <c r="F15" s="225">
        <f t="shared" si="2"/>
        <v>1250</v>
      </c>
      <c r="G15" s="226">
        <f t="shared" si="0"/>
        <v>262.5</v>
      </c>
      <c r="H15" s="226">
        <f t="shared" si="3"/>
        <v>125</v>
      </c>
      <c r="I15" s="227">
        <f t="shared" si="4"/>
        <v>800</v>
      </c>
      <c r="J15" s="228">
        <f t="shared" si="5"/>
        <v>2437.5</v>
      </c>
      <c r="L15" s="228">
        <f t="shared" si="6"/>
        <v>2562.5</v>
      </c>
      <c r="M15" s="229">
        <f t="shared" si="7"/>
        <v>0.5125</v>
      </c>
      <c r="O15" s="230">
        <f t="shared" si="1"/>
        <v>8624.535315985131</v>
      </c>
    </row>
    <row r="16" spans="1:15" x14ac:dyDescent="0.25">
      <c r="A16" s="1"/>
      <c r="B16" s="153">
        <v>10</v>
      </c>
      <c r="C16" s="224" t="str">
        <f>MENU!B13</f>
        <v>Nombre del producto 10</v>
      </c>
      <c r="D16" s="154">
        <f>Presupuesto!D12</f>
        <v>5000</v>
      </c>
      <c r="F16" s="225">
        <f t="shared" si="2"/>
        <v>1250</v>
      </c>
      <c r="G16" s="226">
        <f t="shared" si="0"/>
        <v>262.5</v>
      </c>
      <c r="H16" s="226">
        <f t="shared" si="3"/>
        <v>125</v>
      </c>
      <c r="I16" s="227">
        <f t="shared" si="4"/>
        <v>800</v>
      </c>
      <c r="J16" s="228">
        <f t="shared" si="5"/>
        <v>2437.5</v>
      </c>
      <c r="L16" s="228">
        <f t="shared" si="6"/>
        <v>2562.5</v>
      </c>
      <c r="M16" s="229">
        <f t="shared" si="7"/>
        <v>0.5125</v>
      </c>
      <c r="O16" s="230">
        <f t="shared" si="1"/>
        <v>8624.535315985131</v>
      </c>
    </row>
    <row r="17" spans="1:15" x14ac:dyDescent="0.25">
      <c r="A17" s="1"/>
      <c r="B17" s="153">
        <v>11</v>
      </c>
      <c r="C17" s="224" t="str">
        <f>MENU!B14</f>
        <v>Nombre del producto 11</v>
      </c>
      <c r="D17" s="154">
        <f>Presupuesto!D13</f>
        <v>5000</v>
      </c>
      <c r="F17" s="225">
        <f t="shared" si="2"/>
        <v>1250</v>
      </c>
      <c r="G17" s="226">
        <f t="shared" si="0"/>
        <v>262.5</v>
      </c>
      <c r="H17" s="226">
        <f t="shared" si="3"/>
        <v>125</v>
      </c>
      <c r="I17" s="227">
        <f t="shared" si="4"/>
        <v>800</v>
      </c>
      <c r="J17" s="228">
        <f t="shared" si="5"/>
        <v>2437.5</v>
      </c>
      <c r="L17" s="228">
        <f t="shared" si="6"/>
        <v>2562.5</v>
      </c>
      <c r="M17" s="229">
        <f t="shared" si="7"/>
        <v>0.5125</v>
      </c>
      <c r="O17" s="230">
        <f t="shared" si="1"/>
        <v>8624.535315985131</v>
      </c>
    </row>
    <row r="18" spans="1:15" x14ac:dyDescent="0.25">
      <c r="A18" s="1"/>
      <c r="B18" s="153">
        <v>12</v>
      </c>
      <c r="C18" s="224" t="str">
        <f>MENU!B15</f>
        <v>Nombre del producto 12</v>
      </c>
      <c r="D18" s="154">
        <f>Presupuesto!D14</f>
        <v>5000</v>
      </c>
      <c r="F18" s="225">
        <f t="shared" si="2"/>
        <v>1250</v>
      </c>
      <c r="G18" s="226">
        <f t="shared" si="0"/>
        <v>262.5</v>
      </c>
      <c r="H18" s="226">
        <f t="shared" si="3"/>
        <v>125</v>
      </c>
      <c r="I18" s="227">
        <f t="shared" si="4"/>
        <v>800</v>
      </c>
      <c r="J18" s="228">
        <f t="shared" si="5"/>
        <v>2437.5</v>
      </c>
      <c r="L18" s="228">
        <f t="shared" si="6"/>
        <v>2562.5</v>
      </c>
      <c r="M18" s="229">
        <f t="shared" si="7"/>
        <v>0.5125</v>
      </c>
      <c r="O18" s="230">
        <f t="shared" si="1"/>
        <v>8624.535315985131</v>
      </c>
    </row>
    <row r="19" spans="1:15" x14ac:dyDescent="0.25">
      <c r="A19" s="1"/>
      <c r="B19" s="153">
        <v>13</v>
      </c>
      <c r="C19" s="224" t="str">
        <f>MENU!B16</f>
        <v>Nombre del producto 13</v>
      </c>
      <c r="D19" s="154">
        <f>Presupuesto!D15</f>
        <v>5000</v>
      </c>
      <c r="F19" s="225">
        <f t="shared" si="2"/>
        <v>1250</v>
      </c>
      <c r="G19" s="226">
        <f t="shared" si="0"/>
        <v>262.5</v>
      </c>
      <c r="H19" s="226">
        <f t="shared" si="3"/>
        <v>125</v>
      </c>
      <c r="I19" s="227">
        <f t="shared" si="4"/>
        <v>800</v>
      </c>
      <c r="J19" s="228">
        <f t="shared" si="5"/>
        <v>2437.5</v>
      </c>
      <c r="L19" s="228">
        <f t="shared" si="6"/>
        <v>2562.5</v>
      </c>
      <c r="M19" s="229">
        <f t="shared" si="7"/>
        <v>0.5125</v>
      </c>
      <c r="O19" s="230">
        <f t="shared" si="1"/>
        <v>8624.535315985131</v>
      </c>
    </row>
    <row r="20" spans="1:15" x14ac:dyDescent="0.25">
      <c r="A20" s="1"/>
      <c r="B20" s="153">
        <v>14</v>
      </c>
      <c r="C20" s="224" t="str">
        <f>MENU!B17</f>
        <v>Nombre del producto 14</v>
      </c>
      <c r="D20" s="154">
        <f>Presupuesto!D16</f>
        <v>5000</v>
      </c>
      <c r="F20" s="225">
        <f t="shared" si="2"/>
        <v>1250</v>
      </c>
      <c r="G20" s="226">
        <f t="shared" si="0"/>
        <v>262.5</v>
      </c>
      <c r="H20" s="226">
        <f t="shared" si="3"/>
        <v>125</v>
      </c>
      <c r="I20" s="227">
        <f t="shared" si="4"/>
        <v>800</v>
      </c>
      <c r="J20" s="228">
        <f t="shared" si="5"/>
        <v>2437.5</v>
      </c>
      <c r="L20" s="228">
        <f t="shared" si="6"/>
        <v>2562.5</v>
      </c>
      <c r="M20" s="229">
        <f t="shared" si="7"/>
        <v>0.5125</v>
      </c>
      <c r="O20" s="230">
        <f t="shared" si="1"/>
        <v>8624.535315985131</v>
      </c>
    </row>
    <row r="21" spans="1:15" x14ac:dyDescent="0.25">
      <c r="A21" s="1"/>
      <c r="B21" s="153">
        <v>15</v>
      </c>
      <c r="C21" s="224" t="str">
        <f>MENU!B18</f>
        <v>Nombre del producto 15</v>
      </c>
      <c r="D21" s="154">
        <f>Presupuesto!D17</f>
        <v>5000</v>
      </c>
      <c r="F21" s="225">
        <f t="shared" si="2"/>
        <v>1250</v>
      </c>
      <c r="G21" s="226">
        <f t="shared" si="0"/>
        <v>262.5</v>
      </c>
      <c r="H21" s="226">
        <f t="shared" si="3"/>
        <v>125</v>
      </c>
      <c r="I21" s="227">
        <f t="shared" si="4"/>
        <v>800</v>
      </c>
      <c r="J21" s="228">
        <f t="shared" si="5"/>
        <v>2437.5</v>
      </c>
      <c r="L21" s="228">
        <f t="shared" si="6"/>
        <v>2562.5</v>
      </c>
      <c r="M21" s="229">
        <f t="shared" si="7"/>
        <v>0.5125</v>
      </c>
      <c r="O21" s="230">
        <f t="shared" si="1"/>
        <v>8624.535315985131</v>
      </c>
    </row>
    <row r="22" spans="1:15" x14ac:dyDescent="0.25">
      <c r="A22" s="1"/>
      <c r="B22" s="153">
        <v>16</v>
      </c>
      <c r="C22" s="224" t="str">
        <f>MENU!B19</f>
        <v>Nombre del producto 16</v>
      </c>
      <c r="D22" s="154">
        <f>Presupuesto!D18</f>
        <v>5000</v>
      </c>
      <c r="F22" s="225">
        <f t="shared" si="2"/>
        <v>1250</v>
      </c>
      <c r="G22" s="226">
        <f t="shared" si="0"/>
        <v>262.5</v>
      </c>
      <c r="H22" s="226">
        <f t="shared" si="3"/>
        <v>125</v>
      </c>
      <c r="I22" s="227">
        <f t="shared" si="4"/>
        <v>800</v>
      </c>
      <c r="J22" s="228">
        <f t="shared" si="5"/>
        <v>2437.5</v>
      </c>
      <c r="L22" s="228">
        <f t="shared" si="6"/>
        <v>2562.5</v>
      </c>
      <c r="M22" s="229">
        <f t="shared" si="7"/>
        <v>0.5125</v>
      </c>
      <c r="O22" s="230">
        <f t="shared" si="1"/>
        <v>8624.535315985131</v>
      </c>
    </row>
    <row r="23" spans="1:15" x14ac:dyDescent="0.25">
      <c r="A23" s="1"/>
      <c r="B23" s="153">
        <v>17</v>
      </c>
      <c r="C23" s="224" t="str">
        <f>MENU!B20</f>
        <v>Nombre del producto 17</v>
      </c>
      <c r="D23" s="154">
        <f>Presupuesto!D19</f>
        <v>5000</v>
      </c>
      <c r="F23" s="225">
        <f t="shared" si="2"/>
        <v>1250</v>
      </c>
      <c r="G23" s="226">
        <f t="shared" si="0"/>
        <v>262.5</v>
      </c>
      <c r="H23" s="226">
        <f t="shared" si="3"/>
        <v>125</v>
      </c>
      <c r="I23" s="227">
        <f t="shared" si="4"/>
        <v>800</v>
      </c>
      <c r="J23" s="228">
        <f t="shared" si="5"/>
        <v>2437.5</v>
      </c>
      <c r="L23" s="228">
        <f t="shared" si="6"/>
        <v>2562.5</v>
      </c>
      <c r="M23" s="229">
        <f t="shared" si="7"/>
        <v>0.5125</v>
      </c>
      <c r="O23" s="230">
        <f t="shared" si="1"/>
        <v>8624.535315985131</v>
      </c>
    </row>
    <row r="24" spans="1:15" x14ac:dyDescent="0.25">
      <c r="A24" s="1"/>
      <c r="B24" s="153">
        <v>18</v>
      </c>
      <c r="C24" s="224" t="str">
        <f>MENU!B21</f>
        <v>Nombre del producto 18</v>
      </c>
      <c r="D24" s="154">
        <f>Presupuesto!D20</f>
        <v>5000</v>
      </c>
      <c r="F24" s="225">
        <f t="shared" si="2"/>
        <v>1250</v>
      </c>
      <c r="G24" s="226">
        <f t="shared" si="0"/>
        <v>262.5</v>
      </c>
      <c r="H24" s="226">
        <f t="shared" si="3"/>
        <v>125</v>
      </c>
      <c r="I24" s="227">
        <f t="shared" si="4"/>
        <v>800</v>
      </c>
      <c r="J24" s="228">
        <f t="shared" si="5"/>
        <v>2437.5</v>
      </c>
      <c r="L24" s="228">
        <f t="shared" si="6"/>
        <v>2562.5</v>
      </c>
      <c r="M24" s="229">
        <f t="shared" si="7"/>
        <v>0.5125</v>
      </c>
      <c r="O24" s="230">
        <f t="shared" si="1"/>
        <v>8624.535315985131</v>
      </c>
    </row>
    <row r="25" spans="1:15" x14ac:dyDescent="0.25">
      <c r="A25" s="1"/>
      <c r="B25" s="153">
        <v>19</v>
      </c>
      <c r="C25" s="224" t="str">
        <f>MENU!B22</f>
        <v>Nombre del producto 19</v>
      </c>
      <c r="D25" s="154">
        <f>Presupuesto!D21</f>
        <v>5000</v>
      </c>
      <c r="F25" s="225">
        <f t="shared" si="2"/>
        <v>1250</v>
      </c>
      <c r="G25" s="226">
        <f t="shared" si="0"/>
        <v>262.5</v>
      </c>
      <c r="H25" s="226">
        <f t="shared" si="3"/>
        <v>125</v>
      </c>
      <c r="I25" s="227">
        <f t="shared" si="4"/>
        <v>800</v>
      </c>
      <c r="J25" s="228">
        <f t="shared" si="5"/>
        <v>2437.5</v>
      </c>
      <c r="L25" s="228">
        <f t="shared" si="6"/>
        <v>2562.5</v>
      </c>
      <c r="M25" s="229">
        <f t="shared" si="7"/>
        <v>0.5125</v>
      </c>
      <c r="O25" s="230">
        <f t="shared" si="1"/>
        <v>8624.535315985131</v>
      </c>
    </row>
    <row r="26" spans="1:15" x14ac:dyDescent="0.25">
      <c r="A26" s="1"/>
      <c r="B26" s="153">
        <v>20</v>
      </c>
      <c r="C26" s="224" t="str">
        <f>MENU!B23</f>
        <v>Nombre del producto 20</v>
      </c>
      <c r="D26" s="154">
        <f>Presupuesto!D22</f>
        <v>5000</v>
      </c>
      <c r="F26" s="225">
        <f t="shared" si="2"/>
        <v>1250</v>
      </c>
      <c r="G26" s="226">
        <f t="shared" si="0"/>
        <v>262.5</v>
      </c>
      <c r="H26" s="226">
        <f t="shared" si="3"/>
        <v>125</v>
      </c>
      <c r="I26" s="227">
        <f t="shared" si="4"/>
        <v>800</v>
      </c>
      <c r="J26" s="228">
        <f t="shared" si="5"/>
        <v>2437.5</v>
      </c>
      <c r="L26" s="228">
        <f t="shared" si="6"/>
        <v>2562.5</v>
      </c>
      <c r="M26" s="229">
        <f t="shared" si="7"/>
        <v>0.5125</v>
      </c>
      <c r="O26" s="230">
        <f t="shared" si="1"/>
        <v>8624.535315985131</v>
      </c>
    </row>
    <row r="27" spans="1:15" x14ac:dyDescent="0.25">
      <c r="A27" s="1"/>
      <c r="B27" s="153">
        <v>21</v>
      </c>
      <c r="C27" s="224" t="str">
        <f>MENU!E4</f>
        <v>Nombre del producto 21</v>
      </c>
      <c r="D27" s="154">
        <f>Presupuesto!D23</f>
        <v>5000</v>
      </c>
      <c r="F27" s="225">
        <f t="shared" si="2"/>
        <v>1250</v>
      </c>
      <c r="G27" s="226">
        <f t="shared" si="0"/>
        <v>262.5</v>
      </c>
      <c r="H27" s="226">
        <f t="shared" si="3"/>
        <v>125</v>
      </c>
      <c r="I27" s="227">
        <f t="shared" si="4"/>
        <v>800</v>
      </c>
      <c r="J27" s="228">
        <f t="shared" si="5"/>
        <v>2437.5</v>
      </c>
      <c r="L27" s="228">
        <f t="shared" si="6"/>
        <v>2562.5</v>
      </c>
      <c r="M27" s="229">
        <f t="shared" si="7"/>
        <v>0.5125</v>
      </c>
      <c r="O27" s="230">
        <f t="shared" si="1"/>
        <v>8624.535315985131</v>
      </c>
    </row>
    <row r="28" spans="1:15" x14ac:dyDescent="0.25">
      <c r="A28" s="1"/>
      <c r="B28" s="153">
        <v>22</v>
      </c>
      <c r="C28" s="224" t="str">
        <f>MENU!E5</f>
        <v>Nombre del producto 22</v>
      </c>
      <c r="D28" s="154">
        <f>Presupuesto!D24</f>
        <v>5000</v>
      </c>
      <c r="F28" s="225">
        <f t="shared" si="2"/>
        <v>1250</v>
      </c>
      <c r="G28" s="226">
        <f t="shared" si="0"/>
        <v>262.5</v>
      </c>
      <c r="H28" s="226">
        <f t="shared" si="3"/>
        <v>125</v>
      </c>
      <c r="I28" s="227">
        <f t="shared" si="4"/>
        <v>800</v>
      </c>
      <c r="J28" s="228">
        <f t="shared" si="5"/>
        <v>2437.5</v>
      </c>
      <c r="L28" s="228">
        <f t="shared" si="6"/>
        <v>2562.5</v>
      </c>
      <c r="M28" s="229">
        <f t="shared" si="7"/>
        <v>0.5125</v>
      </c>
      <c r="O28" s="230">
        <f t="shared" si="1"/>
        <v>8624.535315985131</v>
      </c>
    </row>
    <row r="29" spans="1:15" x14ac:dyDescent="0.25">
      <c r="A29" s="1"/>
      <c r="B29" s="153">
        <v>23</v>
      </c>
      <c r="C29" s="224" t="str">
        <f>MENU!E6</f>
        <v>Nombre del producto 23</v>
      </c>
      <c r="D29" s="154">
        <f>Presupuesto!D25</f>
        <v>5000</v>
      </c>
      <c r="F29" s="225">
        <f t="shared" si="2"/>
        <v>1250</v>
      </c>
      <c r="G29" s="226">
        <f t="shared" si="0"/>
        <v>262.5</v>
      </c>
      <c r="H29" s="226">
        <f t="shared" si="3"/>
        <v>125</v>
      </c>
      <c r="I29" s="227">
        <f t="shared" si="4"/>
        <v>800</v>
      </c>
      <c r="J29" s="228">
        <f t="shared" si="5"/>
        <v>2437.5</v>
      </c>
      <c r="L29" s="228">
        <f t="shared" si="6"/>
        <v>2562.5</v>
      </c>
      <c r="M29" s="229">
        <f t="shared" si="7"/>
        <v>0.5125</v>
      </c>
      <c r="O29" s="230">
        <f t="shared" si="1"/>
        <v>8624.535315985131</v>
      </c>
    </row>
    <row r="30" spans="1:15" x14ac:dyDescent="0.25">
      <c r="A30" s="1"/>
      <c r="B30" s="153">
        <v>24</v>
      </c>
      <c r="C30" s="224" t="str">
        <f>MENU!E7</f>
        <v>Nombre del producto 24</v>
      </c>
      <c r="D30" s="154">
        <f>Presupuesto!D26</f>
        <v>5000</v>
      </c>
      <c r="F30" s="225">
        <f t="shared" si="2"/>
        <v>1250</v>
      </c>
      <c r="G30" s="226">
        <f t="shared" si="0"/>
        <v>262.5</v>
      </c>
      <c r="H30" s="226">
        <f t="shared" si="3"/>
        <v>125</v>
      </c>
      <c r="I30" s="227">
        <f t="shared" si="4"/>
        <v>800</v>
      </c>
      <c r="J30" s="228">
        <f t="shared" si="5"/>
        <v>2437.5</v>
      </c>
      <c r="L30" s="228">
        <f t="shared" si="6"/>
        <v>2562.5</v>
      </c>
      <c r="M30" s="229">
        <f t="shared" si="7"/>
        <v>0.5125</v>
      </c>
      <c r="O30" s="230">
        <f t="shared" si="1"/>
        <v>8624.535315985131</v>
      </c>
    </row>
    <row r="31" spans="1:15" x14ac:dyDescent="0.25">
      <c r="A31" s="1"/>
      <c r="B31" s="153">
        <v>25</v>
      </c>
      <c r="C31" s="224" t="str">
        <f>MENU!E8</f>
        <v>Nombre del producto 25</v>
      </c>
      <c r="D31" s="154">
        <f>Presupuesto!D27</f>
        <v>5000</v>
      </c>
      <c r="F31" s="225">
        <f t="shared" si="2"/>
        <v>1250</v>
      </c>
      <c r="G31" s="226">
        <f t="shared" si="0"/>
        <v>262.5</v>
      </c>
      <c r="H31" s="226">
        <f t="shared" si="3"/>
        <v>125</v>
      </c>
      <c r="I31" s="227">
        <f t="shared" si="4"/>
        <v>800</v>
      </c>
      <c r="J31" s="228">
        <f t="shared" si="5"/>
        <v>2437.5</v>
      </c>
      <c r="L31" s="228">
        <f t="shared" si="6"/>
        <v>2562.5</v>
      </c>
      <c r="M31" s="229">
        <f t="shared" si="7"/>
        <v>0.5125</v>
      </c>
      <c r="O31" s="230">
        <f t="shared" si="1"/>
        <v>8624.535315985131</v>
      </c>
    </row>
    <row r="32" spans="1:15" x14ac:dyDescent="0.25">
      <c r="A32" s="1"/>
      <c r="B32" s="153">
        <v>26</v>
      </c>
      <c r="C32" s="224" t="str">
        <f>MENU!E9</f>
        <v>Nombre del producto 26</v>
      </c>
      <c r="D32" s="154">
        <f>Presupuesto!D28</f>
        <v>5000</v>
      </c>
      <c r="F32" s="225">
        <f t="shared" si="2"/>
        <v>1250</v>
      </c>
      <c r="G32" s="226">
        <f t="shared" si="0"/>
        <v>262.5</v>
      </c>
      <c r="H32" s="226">
        <f t="shared" si="3"/>
        <v>125</v>
      </c>
      <c r="I32" s="227">
        <f t="shared" si="4"/>
        <v>800</v>
      </c>
      <c r="J32" s="228">
        <f t="shared" si="5"/>
        <v>2437.5</v>
      </c>
      <c r="L32" s="228">
        <f t="shared" si="6"/>
        <v>2562.5</v>
      </c>
      <c r="M32" s="229">
        <f t="shared" si="7"/>
        <v>0.5125</v>
      </c>
      <c r="O32" s="230">
        <f t="shared" si="1"/>
        <v>8624.535315985131</v>
      </c>
    </row>
    <row r="33" spans="1:15" x14ac:dyDescent="0.25">
      <c r="A33" s="1"/>
      <c r="B33" s="153">
        <v>27</v>
      </c>
      <c r="C33" s="224" t="str">
        <f>MENU!E10</f>
        <v>Nombre del producto 27</v>
      </c>
      <c r="D33" s="154">
        <f>Presupuesto!D29</f>
        <v>5000</v>
      </c>
      <c r="F33" s="225">
        <f t="shared" si="2"/>
        <v>1250</v>
      </c>
      <c r="G33" s="226">
        <f t="shared" si="0"/>
        <v>262.5</v>
      </c>
      <c r="H33" s="226">
        <f t="shared" si="3"/>
        <v>125</v>
      </c>
      <c r="I33" s="227">
        <f t="shared" si="4"/>
        <v>800</v>
      </c>
      <c r="J33" s="228">
        <f t="shared" si="5"/>
        <v>2437.5</v>
      </c>
      <c r="L33" s="228">
        <f t="shared" si="6"/>
        <v>2562.5</v>
      </c>
      <c r="M33" s="229">
        <f t="shared" si="7"/>
        <v>0.5125</v>
      </c>
      <c r="O33" s="230">
        <f t="shared" si="1"/>
        <v>8624.535315985131</v>
      </c>
    </row>
    <row r="34" spans="1:15" x14ac:dyDescent="0.25">
      <c r="A34" s="1"/>
      <c r="B34" s="153">
        <v>28</v>
      </c>
      <c r="C34" s="224" t="str">
        <f>MENU!E11</f>
        <v>Nombre del producto 28</v>
      </c>
      <c r="D34" s="154">
        <f>Presupuesto!D30</f>
        <v>5000</v>
      </c>
      <c r="F34" s="225">
        <f t="shared" si="2"/>
        <v>1250</v>
      </c>
      <c r="G34" s="226">
        <f t="shared" si="0"/>
        <v>262.5</v>
      </c>
      <c r="H34" s="226">
        <f t="shared" si="3"/>
        <v>125</v>
      </c>
      <c r="I34" s="227">
        <f t="shared" si="4"/>
        <v>800</v>
      </c>
      <c r="J34" s="228">
        <f t="shared" si="5"/>
        <v>2437.5</v>
      </c>
      <c r="L34" s="228">
        <f t="shared" si="6"/>
        <v>2562.5</v>
      </c>
      <c r="M34" s="229">
        <f t="shared" si="7"/>
        <v>0.5125</v>
      </c>
      <c r="O34" s="230">
        <f t="shared" si="1"/>
        <v>8624.535315985131</v>
      </c>
    </row>
    <row r="35" spans="1:15" x14ac:dyDescent="0.25">
      <c r="A35" s="1"/>
      <c r="B35" s="153">
        <v>29</v>
      </c>
      <c r="C35" s="224" t="str">
        <f>MENU!E12</f>
        <v>Nombre del producto 29</v>
      </c>
      <c r="D35" s="154">
        <f>Presupuesto!D31</f>
        <v>5000</v>
      </c>
      <c r="F35" s="225">
        <f t="shared" si="2"/>
        <v>1250</v>
      </c>
      <c r="G35" s="226">
        <f t="shared" si="0"/>
        <v>262.5</v>
      </c>
      <c r="H35" s="226">
        <f t="shared" si="3"/>
        <v>125</v>
      </c>
      <c r="I35" s="227">
        <f t="shared" si="4"/>
        <v>800</v>
      </c>
      <c r="J35" s="228">
        <f t="shared" si="5"/>
        <v>2437.5</v>
      </c>
      <c r="L35" s="228">
        <f t="shared" si="6"/>
        <v>2562.5</v>
      </c>
      <c r="M35" s="229">
        <f t="shared" si="7"/>
        <v>0.5125</v>
      </c>
      <c r="O35" s="230">
        <f t="shared" si="1"/>
        <v>8624.535315985131</v>
      </c>
    </row>
    <row r="36" spans="1:15" x14ac:dyDescent="0.25">
      <c r="A36" s="1"/>
      <c r="B36" s="153">
        <v>30</v>
      </c>
      <c r="C36" s="224" t="str">
        <f>MENU!E13</f>
        <v>Nombre del producto 30</v>
      </c>
      <c r="D36" s="154">
        <f>Presupuesto!D32</f>
        <v>5000</v>
      </c>
      <c r="F36" s="225">
        <f t="shared" si="2"/>
        <v>1250</v>
      </c>
      <c r="G36" s="226">
        <f t="shared" si="0"/>
        <v>262.5</v>
      </c>
      <c r="H36" s="226">
        <f t="shared" si="3"/>
        <v>125</v>
      </c>
      <c r="I36" s="227">
        <f t="shared" si="4"/>
        <v>800</v>
      </c>
      <c r="J36" s="228">
        <f t="shared" si="5"/>
        <v>2437.5</v>
      </c>
      <c r="L36" s="228">
        <f t="shared" si="6"/>
        <v>2562.5</v>
      </c>
      <c r="M36" s="229">
        <f t="shared" si="7"/>
        <v>0.5125</v>
      </c>
      <c r="O36" s="230">
        <f t="shared" si="1"/>
        <v>8624.535315985131</v>
      </c>
    </row>
    <row r="37" spans="1:15" x14ac:dyDescent="0.25">
      <c r="A37" s="1"/>
      <c r="B37" s="153">
        <v>31</v>
      </c>
      <c r="C37" s="224" t="str">
        <f>MENU!E14</f>
        <v>Nombre del producto 31</v>
      </c>
      <c r="D37" s="154">
        <f>Presupuesto!D33</f>
        <v>5000</v>
      </c>
      <c r="F37" s="225">
        <f t="shared" si="2"/>
        <v>1250</v>
      </c>
      <c r="G37" s="226">
        <f t="shared" si="0"/>
        <v>262.5</v>
      </c>
      <c r="H37" s="226">
        <f t="shared" si="3"/>
        <v>125</v>
      </c>
      <c r="I37" s="227">
        <f t="shared" si="4"/>
        <v>800</v>
      </c>
      <c r="J37" s="228">
        <f t="shared" si="5"/>
        <v>2437.5</v>
      </c>
      <c r="L37" s="228">
        <f t="shared" si="6"/>
        <v>2562.5</v>
      </c>
      <c r="M37" s="229">
        <f t="shared" si="7"/>
        <v>0.5125</v>
      </c>
      <c r="O37" s="230">
        <f t="shared" si="1"/>
        <v>8624.535315985131</v>
      </c>
    </row>
    <row r="38" spans="1:15" x14ac:dyDescent="0.25">
      <c r="A38" s="1"/>
      <c r="B38" s="153">
        <v>32</v>
      </c>
      <c r="C38" s="224" t="str">
        <f>MENU!E15</f>
        <v>Nombre del producto 32</v>
      </c>
      <c r="D38" s="154">
        <f>Presupuesto!D34</f>
        <v>5000</v>
      </c>
      <c r="F38" s="225">
        <f t="shared" si="2"/>
        <v>1250</v>
      </c>
      <c r="G38" s="226">
        <f t="shared" si="0"/>
        <v>262.5</v>
      </c>
      <c r="H38" s="226">
        <f t="shared" si="3"/>
        <v>125</v>
      </c>
      <c r="I38" s="227">
        <f t="shared" si="4"/>
        <v>800</v>
      </c>
      <c r="J38" s="228">
        <f t="shared" si="5"/>
        <v>2437.5</v>
      </c>
      <c r="L38" s="228">
        <f t="shared" si="6"/>
        <v>2562.5</v>
      </c>
      <c r="M38" s="229">
        <f t="shared" si="7"/>
        <v>0.5125</v>
      </c>
      <c r="O38" s="230">
        <f t="shared" si="1"/>
        <v>8624.535315985131</v>
      </c>
    </row>
    <row r="39" spans="1:15" x14ac:dyDescent="0.25">
      <c r="A39" s="1"/>
      <c r="B39" s="153">
        <v>33</v>
      </c>
      <c r="C39" s="224" t="str">
        <f>MENU!E16</f>
        <v>Nombre del producto 33</v>
      </c>
      <c r="D39" s="154">
        <f>Presupuesto!D35</f>
        <v>5000</v>
      </c>
      <c r="F39" s="225">
        <f t="shared" si="2"/>
        <v>1250</v>
      </c>
      <c r="G39" s="226">
        <f t="shared" si="0"/>
        <v>262.5</v>
      </c>
      <c r="H39" s="226">
        <f t="shared" si="3"/>
        <v>125</v>
      </c>
      <c r="I39" s="227">
        <f t="shared" si="4"/>
        <v>800</v>
      </c>
      <c r="J39" s="228">
        <f t="shared" si="5"/>
        <v>2437.5</v>
      </c>
      <c r="L39" s="228">
        <f t="shared" si="6"/>
        <v>2562.5</v>
      </c>
      <c r="M39" s="229">
        <f t="shared" si="7"/>
        <v>0.5125</v>
      </c>
      <c r="O39" s="230">
        <f t="shared" si="1"/>
        <v>8624.535315985131</v>
      </c>
    </row>
    <row r="40" spans="1:15" x14ac:dyDescent="0.25">
      <c r="A40" s="1"/>
      <c r="B40" s="153">
        <v>34</v>
      </c>
      <c r="C40" s="224" t="str">
        <f>MENU!E17</f>
        <v>Nombre del producto 34</v>
      </c>
      <c r="D40" s="154">
        <f>Presupuesto!D36</f>
        <v>5000</v>
      </c>
      <c r="F40" s="225">
        <f t="shared" si="2"/>
        <v>1250</v>
      </c>
      <c r="G40" s="226">
        <f t="shared" si="0"/>
        <v>262.5</v>
      </c>
      <c r="H40" s="226">
        <f t="shared" si="3"/>
        <v>125</v>
      </c>
      <c r="I40" s="227">
        <f t="shared" si="4"/>
        <v>800</v>
      </c>
      <c r="J40" s="228">
        <f t="shared" si="5"/>
        <v>2437.5</v>
      </c>
      <c r="L40" s="228">
        <f t="shared" si="6"/>
        <v>2562.5</v>
      </c>
      <c r="M40" s="229">
        <f t="shared" si="7"/>
        <v>0.5125</v>
      </c>
      <c r="O40" s="230">
        <f t="shared" si="1"/>
        <v>8624.535315985131</v>
      </c>
    </row>
    <row r="41" spans="1:15" x14ac:dyDescent="0.25">
      <c r="A41" s="1"/>
      <c r="B41" s="153">
        <v>35</v>
      </c>
      <c r="C41" s="224" t="str">
        <f>MENU!E18</f>
        <v>Nombre del producto35</v>
      </c>
      <c r="D41" s="154">
        <f>Presupuesto!D37</f>
        <v>5000</v>
      </c>
      <c r="F41" s="225">
        <f t="shared" si="2"/>
        <v>1250</v>
      </c>
      <c r="G41" s="226">
        <f t="shared" si="0"/>
        <v>262.5</v>
      </c>
      <c r="H41" s="226">
        <f t="shared" si="3"/>
        <v>125</v>
      </c>
      <c r="I41" s="227">
        <f t="shared" si="4"/>
        <v>800</v>
      </c>
      <c r="J41" s="228">
        <f t="shared" si="5"/>
        <v>2437.5</v>
      </c>
      <c r="L41" s="228">
        <f t="shared" si="6"/>
        <v>2562.5</v>
      </c>
      <c r="M41" s="229">
        <f t="shared" si="7"/>
        <v>0.5125</v>
      </c>
      <c r="O41" s="230">
        <f t="shared" si="1"/>
        <v>8624.535315985131</v>
      </c>
    </row>
    <row r="42" spans="1:15" x14ac:dyDescent="0.25">
      <c r="A42" s="1"/>
      <c r="B42" s="153">
        <v>36</v>
      </c>
      <c r="C42" s="224" t="str">
        <f>MENU!E19</f>
        <v>Nombre del producto 36</v>
      </c>
      <c r="D42" s="154">
        <f>Presupuesto!D38</f>
        <v>5000</v>
      </c>
      <c r="F42" s="225">
        <f t="shared" si="2"/>
        <v>1250</v>
      </c>
      <c r="G42" s="226">
        <f t="shared" si="0"/>
        <v>262.5</v>
      </c>
      <c r="H42" s="226">
        <f t="shared" si="3"/>
        <v>125</v>
      </c>
      <c r="I42" s="227">
        <f t="shared" si="4"/>
        <v>800</v>
      </c>
      <c r="J42" s="228">
        <f t="shared" si="5"/>
        <v>2437.5</v>
      </c>
      <c r="L42" s="228">
        <f t="shared" si="6"/>
        <v>2562.5</v>
      </c>
      <c r="M42" s="229">
        <f t="shared" si="7"/>
        <v>0.5125</v>
      </c>
      <c r="O42" s="230">
        <f t="shared" si="1"/>
        <v>8624.535315985131</v>
      </c>
    </row>
    <row r="43" spans="1:15" x14ac:dyDescent="0.25">
      <c r="A43" s="1"/>
      <c r="B43" s="153">
        <v>37</v>
      </c>
      <c r="C43" s="224" t="str">
        <f>MENU!E20</f>
        <v>Nombre del producto 37</v>
      </c>
      <c r="D43" s="154">
        <f>Presupuesto!D39</f>
        <v>5000</v>
      </c>
      <c r="F43" s="225">
        <f t="shared" si="2"/>
        <v>1250</v>
      </c>
      <c r="G43" s="226">
        <f t="shared" si="0"/>
        <v>262.5</v>
      </c>
      <c r="H43" s="226">
        <f t="shared" si="3"/>
        <v>125</v>
      </c>
      <c r="I43" s="227">
        <f t="shared" si="4"/>
        <v>800</v>
      </c>
      <c r="J43" s="228">
        <f t="shared" si="5"/>
        <v>2437.5</v>
      </c>
      <c r="L43" s="228">
        <f t="shared" si="6"/>
        <v>2562.5</v>
      </c>
      <c r="M43" s="229">
        <f t="shared" si="7"/>
        <v>0.5125</v>
      </c>
      <c r="O43" s="230">
        <f t="shared" si="1"/>
        <v>8624.535315985131</v>
      </c>
    </row>
    <row r="44" spans="1:15" x14ac:dyDescent="0.25">
      <c r="A44" s="1"/>
      <c r="B44" s="153">
        <v>38</v>
      </c>
      <c r="C44" s="224" t="str">
        <f>MENU!E21</f>
        <v>Nombre del producto 38</v>
      </c>
      <c r="D44" s="154">
        <f>Presupuesto!D40</f>
        <v>5000</v>
      </c>
      <c r="F44" s="225">
        <f t="shared" si="2"/>
        <v>1250</v>
      </c>
      <c r="G44" s="226">
        <f t="shared" si="0"/>
        <v>262.5</v>
      </c>
      <c r="H44" s="226">
        <f t="shared" si="3"/>
        <v>125</v>
      </c>
      <c r="I44" s="227">
        <f t="shared" si="4"/>
        <v>800</v>
      </c>
      <c r="J44" s="228">
        <f t="shared" si="5"/>
        <v>2437.5</v>
      </c>
      <c r="L44" s="228">
        <f t="shared" si="6"/>
        <v>2562.5</v>
      </c>
      <c r="M44" s="229">
        <f t="shared" si="7"/>
        <v>0.5125</v>
      </c>
      <c r="O44" s="230">
        <f t="shared" si="1"/>
        <v>8624.535315985131</v>
      </c>
    </row>
    <row r="45" spans="1:15" x14ac:dyDescent="0.25">
      <c r="A45" s="1"/>
      <c r="B45" s="153">
        <v>39</v>
      </c>
      <c r="C45" s="224" t="str">
        <f>MENU!E22</f>
        <v>Nombre del producto 39</v>
      </c>
      <c r="D45" s="154">
        <f>Presupuesto!D41</f>
        <v>5000</v>
      </c>
      <c r="F45" s="225">
        <f t="shared" si="2"/>
        <v>1250</v>
      </c>
      <c r="G45" s="226">
        <f t="shared" si="0"/>
        <v>262.5</v>
      </c>
      <c r="H45" s="226">
        <f t="shared" si="3"/>
        <v>125</v>
      </c>
      <c r="I45" s="227">
        <f t="shared" si="4"/>
        <v>800</v>
      </c>
      <c r="J45" s="228">
        <f t="shared" si="5"/>
        <v>2437.5</v>
      </c>
      <c r="L45" s="228">
        <f t="shared" si="6"/>
        <v>2562.5</v>
      </c>
      <c r="M45" s="229">
        <f t="shared" si="7"/>
        <v>0.5125</v>
      </c>
      <c r="O45" s="230">
        <f t="shared" si="1"/>
        <v>8624.535315985131</v>
      </c>
    </row>
    <row r="46" spans="1:15" x14ac:dyDescent="0.25">
      <c r="A46" s="1"/>
      <c r="B46" s="153">
        <v>40</v>
      </c>
      <c r="C46" s="224" t="str">
        <f>MENU!E23</f>
        <v>Nombre del producto 40</v>
      </c>
      <c r="D46" s="154">
        <f>Presupuesto!D42</f>
        <v>5000</v>
      </c>
      <c r="F46" s="225">
        <f t="shared" si="2"/>
        <v>1250</v>
      </c>
      <c r="G46" s="226">
        <f t="shared" si="0"/>
        <v>262.5</v>
      </c>
      <c r="H46" s="226">
        <f t="shared" si="3"/>
        <v>125</v>
      </c>
      <c r="I46" s="227">
        <f t="shared" si="4"/>
        <v>800</v>
      </c>
      <c r="J46" s="228">
        <f t="shared" si="5"/>
        <v>2437.5</v>
      </c>
      <c r="L46" s="228">
        <f t="shared" si="6"/>
        <v>2562.5</v>
      </c>
      <c r="M46" s="229">
        <f t="shared" si="7"/>
        <v>0.5125</v>
      </c>
      <c r="O46" s="230">
        <f t="shared" si="1"/>
        <v>8624.535315985131</v>
      </c>
    </row>
    <row r="47" spans="1:15" x14ac:dyDescent="0.25">
      <c r="A47" s="1"/>
      <c r="B47" s="153">
        <v>41</v>
      </c>
      <c r="C47" s="224" t="str">
        <f>MENU!H4</f>
        <v>Nombre del producto 41</v>
      </c>
      <c r="D47" s="154">
        <f>Presupuesto!D43</f>
        <v>5000</v>
      </c>
      <c r="F47" s="225">
        <f t="shared" si="2"/>
        <v>1250</v>
      </c>
      <c r="G47" s="226">
        <f t="shared" si="0"/>
        <v>262.5</v>
      </c>
      <c r="H47" s="226">
        <f t="shared" si="3"/>
        <v>125</v>
      </c>
      <c r="I47" s="227">
        <f t="shared" si="4"/>
        <v>800</v>
      </c>
      <c r="J47" s="228">
        <f t="shared" si="5"/>
        <v>2437.5</v>
      </c>
      <c r="L47" s="228">
        <f t="shared" si="6"/>
        <v>2562.5</v>
      </c>
      <c r="M47" s="229">
        <f t="shared" si="7"/>
        <v>0.5125</v>
      </c>
      <c r="O47" s="230">
        <f t="shared" si="1"/>
        <v>8624.535315985131</v>
      </c>
    </row>
    <row r="48" spans="1:15" x14ac:dyDescent="0.25">
      <c r="A48" s="1"/>
      <c r="B48" s="153">
        <v>42</v>
      </c>
      <c r="C48" s="224" t="str">
        <f>MENU!H5</f>
        <v>Nombre del producto 42</v>
      </c>
      <c r="D48" s="154">
        <f>Presupuesto!D44</f>
        <v>5000</v>
      </c>
      <c r="F48" s="225">
        <f t="shared" si="2"/>
        <v>1250</v>
      </c>
      <c r="G48" s="226">
        <f t="shared" si="0"/>
        <v>262.5</v>
      </c>
      <c r="H48" s="226">
        <f t="shared" si="3"/>
        <v>125</v>
      </c>
      <c r="I48" s="227">
        <f t="shared" si="4"/>
        <v>800</v>
      </c>
      <c r="J48" s="228">
        <f t="shared" si="5"/>
        <v>2437.5</v>
      </c>
      <c r="L48" s="228">
        <f t="shared" si="6"/>
        <v>2562.5</v>
      </c>
      <c r="M48" s="229">
        <f t="shared" si="7"/>
        <v>0.5125</v>
      </c>
      <c r="O48" s="230">
        <f t="shared" si="1"/>
        <v>8624.535315985131</v>
      </c>
    </row>
    <row r="49" spans="1:15" x14ac:dyDescent="0.25">
      <c r="A49" s="1"/>
      <c r="B49" s="153">
        <v>43</v>
      </c>
      <c r="C49" s="224" t="str">
        <f>MENU!H6</f>
        <v>Nombre del producto 43</v>
      </c>
      <c r="D49" s="154">
        <f>Presupuesto!D45</f>
        <v>5000</v>
      </c>
      <c r="F49" s="225">
        <f t="shared" si="2"/>
        <v>1250</v>
      </c>
      <c r="G49" s="226">
        <f t="shared" si="0"/>
        <v>262.5</v>
      </c>
      <c r="H49" s="226">
        <f t="shared" si="3"/>
        <v>125</v>
      </c>
      <c r="I49" s="227">
        <f t="shared" si="4"/>
        <v>800</v>
      </c>
      <c r="J49" s="228">
        <f t="shared" si="5"/>
        <v>2437.5</v>
      </c>
      <c r="L49" s="228">
        <f t="shared" si="6"/>
        <v>2562.5</v>
      </c>
      <c r="M49" s="229">
        <f t="shared" si="7"/>
        <v>0.5125</v>
      </c>
      <c r="O49" s="230">
        <f t="shared" si="1"/>
        <v>8624.535315985131</v>
      </c>
    </row>
    <row r="50" spans="1:15" x14ac:dyDescent="0.25">
      <c r="A50" s="1"/>
      <c r="B50" s="153">
        <v>44</v>
      </c>
      <c r="C50" s="224" t="str">
        <f>MENU!H7</f>
        <v>Nombre del producto 44</v>
      </c>
      <c r="D50" s="154">
        <f>Presupuesto!D46</f>
        <v>5000</v>
      </c>
      <c r="F50" s="225">
        <f t="shared" si="2"/>
        <v>1250</v>
      </c>
      <c r="G50" s="226">
        <f t="shared" si="0"/>
        <v>262.5</v>
      </c>
      <c r="H50" s="226">
        <f t="shared" si="3"/>
        <v>125</v>
      </c>
      <c r="I50" s="227">
        <f t="shared" si="4"/>
        <v>800</v>
      </c>
      <c r="J50" s="228">
        <f t="shared" si="5"/>
        <v>2437.5</v>
      </c>
      <c r="L50" s="228">
        <f t="shared" si="6"/>
        <v>2562.5</v>
      </c>
      <c r="M50" s="229">
        <f t="shared" si="7"/>
        <v>0.5125</v>
      </c>
      <c r="O50" s="230">
        <f t="shared" si="1"/>
        <v>8624.535315985131</v>
      </c>
    </row>
    <row r="51" spans="1:15" x14ac:dyDescent="0.25">
      <c r="A51" s="1"/>
      <c r="B51" s="153">
        <v>45</v>
      </c>
      <c r="C51" s="224" t="str">
        <f>MENU!H8</f>
        <v>Nombre del producto 45</v>
      </c>
      <c r="D51" s="154">
        <f>Presupuesto!D47</f>
        <v>5000</v>
      </c>
      <c r="F51" s="225">
        <f t="shared" si="2"/>
        <v>1250</v>
      </c>
      <c r="G51" s="226">
        <f t="shared" si="0"/>
        <v>262.5</v>
      </c>
      <c r="H51" s="226">
        <f t="shared" si="3"/>
        <v>125</v>
      </c>
      <c r="I51" s="227">
        <f t="shared" si="4"/>
        <v>800</v>
      </c>
      <c r="J51" s="228">
        <f t="shared" si="5"/>
        <v>2437.5</v>
      </c>
      <c r="L51" s="228">
        <f t="shared" si="6"/>
        <v>2562.5</v>
      </c>
      <c r="M51" s="229">
        <f t="shared" si="7"/>
        <v>0.5125</v>
      </c>
      <c r="O51" s="230">
        <f t="shared" si="1"/>
        <v>8624.535315985131</v>
      </c>
    </row>
    <row r="52" spans="1:15" x14ac:dyDescent="0.25">
      <c r="A52" s="1"/>
      <c r="B52" s="153">
        <v>46</v>
      </c>
      <c r="C52" s="224" t="str">
        <f>MENU!H9</f>
        <v>Nombre del producto 46</v>
      </c>
      <c r="D52" s="154">
        <f>Presupuesto!D48</f>
        <v>5000</v>
      </c>
      <c r="F52" s="225">
        <f t="shared" si="2"/>
        <v>1250</v>
      </c>
      <c r="G52" s="226">
        <f t="shared" si="0"/>
        <v>262.5</v>
      </c>
      <c r="H52" s="226">
        <f t="shared" si="3"/>
        <v>125</v>
      </c>
      <c r="I52" s="227">
        <f t="shared" si="4"/>
        <v>800</v>
      </c>
      <c r="J52" s="228">
        <f t="shared" si="5"/>
        <v>2437.5</v>
      </c>
      <c r="L52" s="228">
        <f t="shared" si="6"/>
        <v>2562.5</v>
      </c>
      <c r="M52" s="229">
        <f t="shared" si="7"/>
        <v>0.5125</v>
      </c>
      <c r="O52" s="230">
        <f t="shared" si="1"/>
        <v>8624.535315985131</v>
      </c>
    </row>
    <row r="53" spans="1:15" x14ac:dyDescent="0.25">
      <c r="A53" s="1"/>
      <c r="B53" s="153">
        <v>47</v>
      </c>
      <c r="C53" s="224" t="str">
        <f>MENU!H10</f>
        <v>Nombre del producto 47</v>
      </c>
      <c r="D53" s="154">
        <f>Presupuesto!D49</f>
        <v>5000</v>
      </c>
      <c r="F53" s="225">
        <f t="shared" si="2"/>
        <v>1250</v>
      </c>
      <c r="G53" s="226">
        <f t="shared" si="0"/>
        <v>262.5</v>
      </c>
      <c r="H53" s="226">
        <f t="shared" si="3"/>
        <v>125</v>
      </c>
      <c r="I53" s="227">
        <f t="shared" si="4"/>
        <v>800</v>
      </c>
      <c r="J53" s="228">
        <f t="shared" si="5"/>
        <v>2437.5</v>
      </c>
      <c r="L53" s="228">
        <f t="shared" si="6"/>
        <v>2562.5</v>
      </c>
      <c r="M53" s="229">
        <f t="shared" si="7"/>
        <v>0.5125</v>
      </c>
      <c r="O53" s="230">
        <f t="shared" si="1"/>
        <v>8624.535315985131</v>
      </c>
    </row>
    <row r="54" spans="1:15" x14ac:dyDescent="0.25">
      <c r="A54" s="1"/>
      <c r="B54" s="153">
        <v>48</v>
      </c>
      <c r="C54" s="224" t="str">
        <f>MENU!H11</f>
        <v>Nombre del producto 48</v>
      </c>
      <c r="D54" s="154">
        <f>Presupuesto!D50</f>
        <v>5000</v>
      </c>
      <c r="F54" s="225">
        <f t="shared" si="2"/>
        <v>1250</v>
      </c>
      <c r="G54" s="226">
        <f t="shared" si="0"/>
        <v>262.5</v>
      </c>
      <c r="H54" s="226">
        <f t="shared" si="3"/>
        <v>125</v>
      </c>
      <c r="I54" s="227">
        <f t="shared" si="4"/>
        <v>800</v>
      </c>
      <c r="J54" s="228">
        <f t="shared" si="5"/>
        <v>2437.5</v>
      </c>
      <c r="L54" s="228">
        <f t="shared" si="6"/>
        <v>2562.5</v>
      </c>
      <c r="M54" s="229">
        <f t="shared" si="7"/>
        <v>0.5125</v>
      </c>
      <c r="O54" s="230">
        <f t="shared" si="1"/>
        <v>8624.535315985131</v>
      </c>
    </row>
    <row r="55" spans="1:15" x14ac:dyDescent="0.25">
      <c r="A55" s="1"/>
      <c r="B55" s="153">
        <v>49</v>
      </c>
      <c r="C55" s="224" t="str">
        <f>MENU!H12</f>
        <v>Nombre del producto 49</v>
      </c>
      <c r="D55" s="154">
        <f>Presupuesto!D51</f>
        <v>5000</v>
      </c>
      <c r="F55" s="225">
        <f t="shared" si="2"/>
        <v>1250</v>
      </c>
      <c r="G55" s="226">
        <f t="shared" si="0"/>
        <v>262.5</v>
      </c>
      <c r="H55" s="226">
        <f t="shared" si="3"/>
        <v>125</v>
      </c>
      <c r="I55" s="227">
        <f t="shared" si="4"/>
        <v>800</v>
      </c>
      <c r="J55" s="228">
        <f t="shared" si="5"/>
        <v>2437.5</v>
      </c>
      <c r="L55" s="228">
        <f t="shared" si="6"/>
        <v>2562.5</v>
      </c>
      <c r="M55" s="229">
        <f t="shared" si="7"/>
        <v>0.5125</v>
      </c>
      <c r="O55" s="230">
        <f t="shared" si="1"/>
        <v>8624.535315985131</v>
      </c>
    </row>
    <row r="56" spans="1:15" x14ac:dyDescent="0.25">
      <c r="A56" s="1"/>
      <c r="B56" s="153">
        <v>50</v>
      </c>
      <c r="C56" s="224" t="str">
        <f>MENU!H13</f>
        <v>Nombre del producto 50</v>
      </c>
      <c r="D56" s="154">
        <f>Presupuesto!D52</f>
        <v>5000</v>
      </c>
      <c r="F56" s="225">
        <f t="shared" si="2"/>
        <v>1250</v>
      </c>
      <c r="G56" s="226">
        <f t="shared" si="0"/>
        <v>262.5</v>
      </c>
      <c r="H56" s="226">
        <f t="shared" si="3"/>
        <v>125</v>
      </c>
      <c r="I56" s="227">
        <f t="shared" si="4"/>
        <v>800</v>
      </c>
      <c r="J56" s="228">
        <f t="shared" si="5"/>
        <v>2437.5</v>
      </c>
      <c r="L56" s="228">
        <f t="shared" si="6"/>
        <v>2562.5</v>
      </c>
      <c r="M56" s="229">
        <f t="shared" si="7"/>
        <v>0.5125</v>
      </c>
      <c r="O56" s="230">
        <f t="shared" si="1"/>
        <v>8624.535315985131</v>
      </c>
    </row>
    <row r="57" spans="1:15" x14ac:dyDescent="0.25">
      <c r="A57" s="1"/>
      <c r="B57" s="153">
        <v>51</v>
      </c>
      <c r="C57" s="224" t="str">
        <f>MENU!H14</f>
        <v>Nombre del producto 51</v>
      </c>
      <c r="D57" s="154">
        <f>Presupuesto!D53</f>
        <v>5000</v>
      </c>
      <c r="F57" s="225">
        <f t="shared" si="2"/>
        <v>1250</v>
      </c>
      <c r="G57" s="226">
        <f t="shared" si="0"/>
        <v>262.5</v>
      </c>
      <c r="H57" s="226">
        <f t="shared" si="3"/>
        <v>125</v>
      </c>
      <c r="I57" s="227">
        <f t="shared" si="4"/>
        <v>800</v>
      </c>
      <c r="J57" s="228">
        <f t="shared" si="5"/>
        <v>2437.5</v>
      </c>
      <c r="L57" s="228">
        <f t="shared" si="6"/>
        <v>2562.5</v>
      </c>
      <c r="M57" s="229">
        <f t="shared" si="7"/>
        <v>0.5125</v>
      </c>
      <c r="O57" s="230">
        <f t="shared" si="1"/>
        <v>8624.535315985131</v>
      </c>
    </row>
    <row r="58" spans="1:15" x14ac:dyDescent="0.25">
      <c r="A58" s="1"/>
      <c r="B58" s="153">
        <v>52</v>
      </c>
      <c r="C58" s="224" t="str">
        <f>MENU!H15</f>
        <v>Nombre del producto 52</v>
      </c>
      <c r="D58" s="154">
        <f>Presupuesto!D54</f>
        <v>5000</v>
      </c>
      <c r="F58" s="225">
        <f t="shared" si="2"/>
        <v>1250</v>
      </c>
      <c r="G58" s="226">
        <f t="shared" si="0"/>
        <v>262.5</v>
      </c>
      <c r="H58" s="226">
        <f t="shared" si="3"/>
        <v>125</v>
      </c>
      <c r="I58" s="227">
        <f t="shared" si="4"/>
        <v>800</v>
      </c>
      <c r="J58" s="228">
        <f t="shared" si="5"/>
        <v>2437.5</v>
      </c>
      <c r="L58" s="228">
        <f t="shared" si="6"/>
        <v>2562.5</v>
      </c>
      <c r="M58" s="229">
        <f t="shared" si="7"/>
        <v>0.5125</v>
      </c>
      <c r="O58" s="230">
        <f t="shared" si="1"/>
        <v>8624.535315985131</v>
      </c>
    </row>
    <row r="59" spans="1:15" x14ac:dyDescent="0.25">
      <c r="A59" s="1"/>
      <c r="B59" s="153">
        <v>53</v>
      </c>
      <c r="C59" s="224" t="str">
        <f>MENU!H16</f>
        <v>Nombre del producto 53</v>
      </c>
      <c r="D59" s="154">
        <f>Presupuesto!D55</f>
        <v>5000</v>
      </c>
      <c r="F59" s="225">
        <f t="shared" si="2"/>
        <v>1250</v>
      </c>
      <c r="G59" s="226">
        <f t="shared" si="0"/>
        <v>262.5</v>
      </c>
      <c r="H59" s="226">
        <f t="shared" si="3"/>
        <v>125</v>
      </c>
      <c r="I59" s="227">
        <f t="shared" si="4"/>
        <v>800</v>
      </c>
      <c r="J59" s="228">
        <f t="shared" si="5"/>
        <v>2437.5</v>
      </c>
      <c r="L59" s="228">
        <f t="shared" si="6"/>
        <v>2562.5</v>
      </c>
      <c r="M59" s="229">
        <f t="shared" si="7"/>
        <v>0.5125</v>
      </c>
      <c r="O59" s="230">
        <f t="shared" si="1"/>
        <v>8624.535315985131</v>
      </c>
    </row>
    <row r="60" spans="1:15" x14ac:dyDescent="0.25">
      <c r="A60" s="1"/>
      <c r="B60" s="153">
        <v>54</v>
      </c>
      <c r="C60" s="224" t="str">
        <f>MENU!H17</f>
        <v>Nombre del producto 54</v>
      </c>
      <c r="D60" s="154">
        <f>Presupuesto!D56</f>
        <v>5000</v>
      </c>
      <c r="F60" s="225">
        <f t="shared" si="2"/>
        <v>1250</v>
      </c>
      <c r="G60" s="226">
        <f t="shared" si="0"/>
        <v>262.5</v>
      </c>
      <c r="H60" s="226">
        <f t="shared" si="3"/>
        <v>125</v>
      </c>
      <c r="I60" s="227">
        <f t="shared" si="4"/>
        <v>800</v>
      </c>
      <c r="J60" s="228">
        <f t="shared" si="5"/>
        <v>2437.5</v>
      </c>
      <c r="L60" s="228">
        <f t="shared" si="6"/>
        <v>2562.5</v>
      </c>
      <c r="M60" s="229">
        <f t="shared" si="7"/>
        <v>0.5125</v>
      </c>
      <c r="O60" s="230">
        <f t="shared" si="1"/>
        <v>8624.535315985131</v>
      </c>
    </row>
    <row r="61" spans="1:15" x14ac:dyDescent="0.25">
      <c r="A61" s="1"/>
      <c r="B61" s="153">
        <v>55</v>
      </c>
      <c r="C61" s="224" t="str">
        <f>MENU!H18</f>
        <v>Nombre del producto 55</v>
      </c>
      <c r="D61" s="154">
        <f>Presupuesto!D57</f>
        <v>5000</v>
      </c>
      <c r="F61" s="225">
        <f t="shared" si="2"/>
        <v>1250</v>
      </c>
      <c r="G61" s="226">
        <f t="shared" si="0"/>
        <v>262.5</v>
      </c>
      <c r="H61" s="226">
        <f t="shared" si="3"/>
        <v>125</v>
      </c>
      <c r="I61" s="227">
        <f t="shared" si="4"/>
        <v>800</v>
      </c>
      <c r="J61" s="228">
        <f t="shared" si="5"/>
        <v>2437.5</v>
      </c>
      <c r="L61" s="228">
        <f t="shared" si="6"/>
        <v>2562.5</v>
      </c>
      <c r="M61" s="229">
        <f t="shared" si="7"/>
        <v>0.5125</v>
      </c>
      <c r="O61" s="230">
        <f t="shared" si="1"/>
        <v>8624.535315985131</v>
      </c>
    </row>
    <row r="62" spans="1:15" x14ac:dyDescent="0.25">
      <c r="A62" s="1"/>
      <c r="B62" s="153">
        <v>56</v>
      </c>
      <c r="C62" s="224" t="str">
        <f>MENU!H19</f>
        <v>Nombre del producto 56</v>
      </c>
      <c r="D62" s="154">
        <f>Presupuesto!D58</f>
        <v>5000</v>
      </c>
      <c r="F62" s="225">
        <f t="shared" si="2"/>
        <v>1250</v>
      </c>
      <c r="G62" s="226">
        <f t="shared" si="0"/>
        <v>262.5</v>
      </c>
      <c r="H62" s="226">
        <f t="shared" si="3"/>
        <v>125</v>
      </c>
      <c r="I62" s="227">
        <f t="shared" si="4"/>
        <v>800</v>
      </c>
      <c r="J62" s="228">
        <f t="shared" si="5"/>
        <v>2437.5</v>
      </c>
      <c r="L62" s="228">
        <f t="shared" si="6"/>
        <v>2562.5</v>
      </c>
      <c r="M62" s="229">
        <f t="shared" si="7"/>
        <v>0.5125</v>
      </c>
      <c r="O62" s="230">
        <f t="shared" si="1"/>
        <v>8624.535315985131</v>
      </c>
    </row>
    <row r="63" spans="1:15" x14ac:dyDescent="0.25">
      <c r="A63" s="1"/>
      <c r="B63" s="153">
        <v>57</v>
      </c>
      <c r="C63" s="224" t="str">
        <f>MENU!H20</f>
        <v>Nombre del producto 57</v>
      </c>
      <c r="D63" s="154">
        <f>Presupuesto!D59</f>
        <v>5000</v>
      </c>
      <c r="F63" s="225">
        <f t="shared" si="2"/>
        <v>1250</v>
      </c>
      <c r="G63" s="226">
        <f t="shared" si="0"/>
        <v>262.5</v>
      </c>
      <c r="H63" s="226">
        <f t="shared" si="3"/>
        <v>125</v>
      </c>
      <c r="I63" s="227">
        <f t="shared" si="4"/>
        <v>800</v>
      </c>
      <c r="J63" s="228">
        <f t="shared" si="5"/>
        <v>2437.5</v>
      </c>
      <c r="L63" s="228">
        <f t="shared" si="6"/>
        <v>2562.5</v>
      </c>
      <c r="M63" s="229">
        <f t="shared" si="7"/>
        <v>0.5125</v>
      </c>
      <c r="O63" s="230">
        <f t="shared" si="1"/>
        <v>8624.535315985131</v>
      </c>
    </row>
    <row r="64" spans="1:15" x14ac:dyDescent="0.25">
      <c r="A64" s="1"/>
      <c r="B64" s="153">
        <v>58</v>
      </c>
      <c r="C64" s="224" t="str">
        <f>MENU!H21</f>
        <v>Nombre del producto 58</v>
      </c>
      <c r="D64" s="154">
        <f>Presupuesto!D60</f>
        <v>5000</v>
      </c>
      <c r="F64" s="225">
        <f t="shared" si="2"/>
        <v>1250</v>
      </c>
      <c r="G64" s="226">
        <f t="shared" si="0"/>
        <v>262.5</v>
      </c>
      <c r="H64" s="226">
        <f t="shared" si="3"/>
        <v>125</v>
      </c>
      <c r="I64" s="227">
        <f t="shared" si="4"/>
        <v>800</v>
      </c>
      <c r="J64" s="228">
        <f t="shared" si="5"/>
        <v>2437.5</v>
      </c>
      <c r="L64" s="228">
        <f t="shared" si="6"/>
        <v>2562.5</v>
      </c>
      <c r="M64" s="229">
        <f t="shared" si="7"/>
        <v>0.5125</v>
      </c>
      <c r="O64" s="230">
        <f t="shared" si="1"/>
        <v>8624.535315985131</v>
      </c>
    </row>
    <row r="65" spans="1:15" x14ac:dyDescent="0.25">
      <c r="A65" s="1"/>
      <c r="B65" s="153">
        <v>59</v>
      </c>
      <c r="C65" s="224" t="str">
        <f>MENU!H22</f>
        <v>Nombre del producto 59</v>
      </c>
      <c r="D65" s="154">
        <f>Presupuesto!D61</f>
        <v>5000</v>
      </c>
      <c r="F65" s="225">
        <f t="shared" si="2"/>
        <v>1250</v>
      </c>
      <c r="G65" s="226">
        <f t="shared" si="0"/>
        <v>262.5</v>
      </c>
      <c r="H65" s="226">
        <f t="shared" si="3"/>
        <v>125</v>
      </c>
      <c r="I65" s="227">
        <f t="shared" si="4"/>
        <v>800</v>
      </c>
      <c r="J65" s="228">
        <f t="shared" si="5"/>
        <v>2437.5</v>
      </c>
      <c r="L65" s="228">
        <f t="shared" si="6"/>
        <v>2562.5</v>
      </c>
      <c r="M65" s="229">
        <f t="shared" si="7"/>
        <v>0.5125</v>
      </c>
      <c r="O65" s="230">
        <f t="shared" si="1"/>
        <v>8624.535315985131</v>
      </c>
    </row>
    <row r="66" ht="20.4" customHeight="1" spans="1:15" x14ac:dyDescent="0.25">
      <c r="A66" s="1"/>
      <c r="B66" s="197">
        <v>60</v>
      </c>
      <c r="C66" s="231" t="str">
        <f>MENU!H23</f>
        <v>Nombre del producto 60</v>
      </c>
      <c r="D66" s="198">
        <f>Presupuesto!D62</f>
        <v>5000</v>
      </c>
      <c r="F66" s="232">
        <f t="shared" si="2"/>
        <v>1250</v>
      </c>
      <c r="G66" s="233">
        <f t="shared" si="0"/>
        <v>262.5</v>
      </c>
      <c r="H66" s="233">
        <f t="shared" si="3"/>
        <v>125</v>
      </c>
      <c r="I66" s="234">
        <f t="shared" si="4"/>
        <v>800</v>
      </c>
      <c r="J66" s="235">
        <f t="shared" si="5"/>
        <v>2437.5</v>
      </c>
      <c r="L66" s="235">
        <f t="shared" si="6"/>
        <v>2562.5</v>
      </c>
      <c r="M66" s="236">
        <f t="shared" si="7"/>
        <v>0.5125</v>
      </c>
      <c r="O66" s="237">
        <f t="shared" si="1"/>
        <v>8624.535315985131</v>
      </c>
    </row>
    <row r="67" spans="1:15" x14ac:dyDescent="0.25">
      <c r="A67" s="1"/>
      <c r="B67" s="1"/>
      <c r="C67" s="1"/>
      <c r="D67" s="1"/>
      <c r="F67" s="1"/>
      <c r="G67" s="1"/>
      <c r="H67" s="1"/>
      <c r="I67" s="1"/>
      <c r="J67" s="1"/>
      <c r="L67" s="1"/>
      <c r="M67" s="1"/>
      <c r="O67" s="1"/>
    </row>
    <row r="68" spans="1:15" x14ac:dyDescent="0.25">
      <c r="A68" s="1"/>
      <c r="B68" s="1"/>
      <c r="C68" s="1"/>
      <c r="D68" s="1"/>
      <c r="F68" s="1"/>
      <c r="G68" s="1"/>
      <c r="H68" s="1"/>
      <c r="I68" s="1"/>
      <c r="J68" s="1"/>
      <c r="L68" s="1"/>
      <c r="M68" s="1"/>
      <c r="O6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68</vt:i4>
      </vt:variant>
    </vt:vector>
  </HeadingPairs>
  <TitlesOfParts>
    <vt:vector size="68" baseType="lpstr">
      <vt:lpstr>MENU</vt:lpstr>
      <vt:lpstr>Ingredientes</vt:lpstr>
      <vt:lpstr>Hoja1</vt:lpstr>
      <vt:lpstr>MO</vt:lpstr>
      <vt:lpstr>CIF</vt:lpstr>
      <vt:lpstr>Presupuesto</vt:lpstr>
      <vt:lpstr>Delivery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Hoja2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Talisma</dc:creator>
  <dc:title/>
  <dc:subject/>
  <dc:description/>
  <cp:keywords/>
  <cp:category/>
  <cp:lastModifiedBy>Ariel Talisma</cp:lastModifiedBy>
  <cp:contentStatus/>
  <dcterms:created xsi:type="dcterms:W3CDTF">2025-01-15T22:00:08Z</dcterms:created>
  <dcterms:modified xsi:type="dcterms:W3CDTF">2026-08-03T18:49:01Z</dcterms:modified>
</cp:coreProperties>
</file>