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z_cal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<sst xmlns="http://schemas.openxmlformats.org/spreadsheetml/2006/main" count="6" uniqueCount="6">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</sst>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tr">
        <f>=HYPERLINK("https://www.ons.gov.uk/redir/eyJhbGciOiJIUzI1NiJ9.eyJpbmRleCI6MTksInBhZ2VTaXplIjoxMDAsInBhZ2UiOjEsInVyaSI6Ii9yZWxlYXNlcy9nbG9iYWxjb250ZXh0aW50aGV1a25hdGlvbmFsYWNjb3VudHNibHVlYm9vazIwMjMiLCJsaXN0VHlwZSI6InJlbGVhc2VjYWxlbmRhciJ9.V4VJtjvuR67UbaBS4Z5qQVjYDc0P8A1e1EhEMKpkDDw", "Global Context in the UK National Accounts: Blue Book 2023")</f>
      </c>
      <c r="C2" s="1" t="n">
        <v>45110</v>
      </c>
      <c r="D2" t="b">
        <v>0</v>
      </c>
    </row>
    <row r="3">
      <c r="A3" t="s">
        <v>4</v>
      </c>
      <c r="B3" t="str">
        <f>=HYPERLINK("https://www.ons.gov.uk/redir/eyJhbGciOiJIUzI1NiJ9.eyJpbmRleCI6MjAsInBhZ2VTaXplIjoxMDAsInBhZ2UiOjEsInVyaSI6Ii9yZWxlYXNlcy9pbXBhY3RvZmJsdWVib29rMjAyM2NoYW5nZXNvbmN1cnJlbnRwcmljZWFuZHZvbHVtZWVzdGltYXRlc29mZ3Jvc3Nkb21lc3RpY3Byb2R1Y3QiLCJsaXN0VHlwZSI6InJlbGVhc2VjYWxlbmRhciJ9.Ztk8OXsu4Z8gudcNK4cM6Kdz-NYM-8eKoPxpBegYv94", "Impact of Blue Book 2023 changes on current price and volume estimates of gross domestic product")</f>
      </c>
      <c r="C3" s="1" t="n">
        <v>45110</v>
      </c>
      <c r="D3" t="b">
        <v>0</v>
      </c>
    </row>
    <row r="4">
      <c r="A4" t="s">
        <v>4</v>
      </c>
      <c r="B4" t="str">
        <f>=HYPERLINK("https://www.ons.gov.uk/redir/eyJhbGciOiJIUzI1NiJ9.eyJpbmRleCI6MjEsInBhZ2VTaXplIjoxMDAsInBhZ2UiOjEsInVyaSI6Ii9yZWxlYXNlcy9pbXBhY3RvZnRyYWRlaW5nb29kc2RhdGFjb2xsZWN0aW9uY2hhbmdlc29udWt0cmFkZXN0YXRpc3RpY3NmdXJ0aGVydXBkYXRlb25zdGFnZWRjdXN0b21zY29udHJvbHMiLCJsaXN0VHlwZSI6InJlbGVhc2VjYWxlbmRhciJ9.xdyHpKF2t1URlJFEdh0n03vEjaEwRUdaEslGnE5XSEE", "Impact of trade in goods data collection changes on UK trade statistics: further update on Staged Customs Controls")</f>
      </c>
      <c r="C4" s="1" t="n">
        <v>45110</v>
      </c>
      <c r="D4" t="b">
        <v>0</v>
      </c>
    </row>
    <row r="5">
      <c r="A5" t="s">
        <v>4</v>
      </c>
      <c r="B5" t="str">
        <f>=HYPERLINK("https://www.ons.gov.uk/redir/eyJhbGciOiJIUzI1NiJ9.eyJpbmRleCI6MTgsInBhZ2VTaXplIjoxMDAsInBhZ2UiOjEsInVyaSI6Ii9yZWxlYXNlcy9pbXByb3ZlbWVudHN0b2FkdWx0c29jaWFsY2FyZW91dHB1dGludGhlbmF0aW9uYWxhY2NvdW50cyIsImxpc3RUeXBlIjoicmVsZWFzZWNhbGVuZGFyIn0.t7DmfMBc81OGuFdZJBqzMiBrGn7i6Et7x0nQBym0MZ8", "Improvements to adult social care output in the national accounts")</f>
      </c>
      <c r="C5" s="1" t="n">
        <v>45110</v>
      </c>
      <c r="D5" t="b">
        <v>0</v>
      </c>
    </row>
    <row r="6">
      <c r="A6" t="s">
        <v>4</v>
      </c>
      <c r="B6" t="str">
        <f>=HYPERLINK("https://www.gov.uk/government/statistics/announcements/road-fuel-prices-3-july-2023", "Road fuel prices: 3 July 2023")</f>
      </c>
      <c r="C6" s="1" t="n">
        <v>45111</v>
      </c>
      <c r="D6" t="b">
        <v>0</v>
      </c>
    </row>
    <row r="7">
      <c r="A7" t="s">
        <v>4</v>
      </c>
      <c r="B7" t="str">
        <f>=HYPERLINK("https://www.ons.gov.uk/redir/eyJhbGciOiJIUzI1NiJ9.eyJpbmRleCI6MjIsInBhZ2VTaXplIjoxMDAsInBhZ2UiOjEsInVyaSI6Ii9yZWxlYXNlcy90aW1ldXNlaW50aGV1a21hcmNoMjAyMyIsImxpc3RUeXBlIjoicmVsZWFzZWNhbGVuZGFyIn0.eypoY91b3KBbklRK9BkkOVwAKKn1CfQnu0zMOTbeFko", "Time Use in the UK: March 2023")</f>
      </c>
      <c r="C7" s="1" t="n">
        <v>45111</v>
      </c>
      <c r="D7" t="b">
        <v>0</v>
      </c>
    </row>
    <row r="8">
      <c r="A8" t="s">
        <v>4</v>
      </c>
      <c r="B8" t="str">
        <f>=HYPERLINK("https://www.bankofengland.co.uk/statistics/uk-international-reserves/2023/june-2023", "UK International Reserves - June 2023 (to be published at 9.30am)")</f>
      </c>
      <c r="C8" s="1" t="n">
        <v>45112</v>
      </c>
      <c r="D8" t="b">
        <v>0</v>
      </c>
    </row>
    <row r="9">
      <c r="A9" t="s">
        <v>4</v>
      </c>
      <c r="B9" t="str">
        <f>=HYPERLINK("https://www.ons.gov.uk/redir/eyJhbGciOiJIUzI1NiJ9.eyJpbmRleCI6MjcsInBhZ2VTaXplIjoxMDAsInBhZ2UiOjEsInVyaSI6Ii9yZWxlYXNlcy9jb25zdW1lcnByaWNlc2RldmVsb3BtZW50cGxhbnVwZGF0ZWRtYXkyMDIzIiwibGlzdFR5cGUiOiJyZWxlYXNlY2FsZW5kYXIifQ.eYIkjtVuOnli0p_-J9o1zRsRqPUXyU_M1825NzhK4HY", "Consumer prices development plan: updated July 2023")</f>
      </c>
      <c r="C9" s="1" t="n">
        <v>45113</v>
      </c>
      <c r="D9" t="b">
        <v>0</v>
      </c>
    </row>
    <row r="10">
      <c r="A10" t="s">
        <v>4</v>
      </c>
      <c r="B10" t="str">
        <f>=HYPERLINK("https://www.ons.gov.uk/redir/eyJhbGciOiJIUzI1NiJ9.eyJpbmRleCI6MjksInBhZ2VTaXplIjoxMDAsInBhZ2UiOjEsInVyaSI6Ii9yZWxlYXNlcy9lY29ub21pY2FjdGl2aXR5YW5kc29jaWFsY2hhbmdlaW50aGV1a3JlYWx0aW1laW5kaWNhdG9yczZqdWx5MjAyMyIsImxpc3RUeXBlIjoicmVsZWFzZWNhbGVuZGFyIn0.Mb9RUF4X6ifG3O6m0ZalV3DAH-DbrdQUeQdBORTlZDs", "Economic activity and social change in the UK, real-time indicators : 6 July 2023")</f>
      </c>
      <c r="C10" s="1" t="n">
        <v>45113</v>
      </c>
      <c r="D10" t="b">
        <v>0</v>
      </c>
    </row>
    <row r="11">
      <c r="A11" t="s">
        <v>4</v>
      </c>
      <c r="B11" t="str">
        <f>=HYPERLINK("https://www.ons.gov.uk/redir/eyJhbGciOiJIUzI1NiJ9.eyJpbmRleCI6MjYsInBhZ2VTaXplIjoxMDAsInBhZ2UiOjEsInVyaSI6Ii9yZWxlYXNlcy9mb3JlaWdub3duZWRidXNpbmVzc2VzaW50aGV1a25vbmZpbmFuY2lhbGJ1c2luZXNzZWNvbm9teTIwMjEiLCJsaXN0VHlwZSI6InJlbGVhc2VjYWxlbmRhciJ9.-_T0lIe_o1ldRUKtsNYXml5Rh3be8EsI3MNkSfJdRPw", "Foreign-owned businesses in the UK non-financial business economy: 2021")</f>
      </c>
      <c r="C11" s="1" t="n">
        <v>45113</v>
      </c>
      <c r="D11" t="b">
        <v>0</v>
      </c>
    </row>
    <row r="12">
      <c r="A12" t="s">
        <v>5</v>
      </c>
      <c r="B12" t="str">
        <f>=HYPERLINK("https://www.bls.gov/schedule/2023/07_sched_list.htm", "Job Openings and Labor Turnover Survey for May 2023")</f>
      </c>
      <c r="C12" s="1" t="n">
        <v>45113</v>
      </c>
      <c r="D12" t="b">
        <v>0</v>
      </c>
    </row>
    <row r="13">
      <c r="A13" t="s">
        <v>4</v>
      </c>
      <c r="B13" t="str">
        <f>=HYPERLINK("https://www.gov.uk/government/statistics/announcements/non-domiciled-taxpayers-in-the-uk--3", "Non-domiciled taxpayers in the UK")</f>
      </c>
      <c r="C13" s="1" t="n">
        <v>45113</v>
      </c>
      <c r="D13" t="b">
        <v>0</v>
      </c>
    </row>
    <row r="14">
      <c r="A14" t="s">
        <v>4</v>
      </c>
      <c r="B14" t="str">
        <f>=HYPERLINK("https://www.gov.uk/government/statistics/announcements/road-fuel-sales-and-stock-levels-2-july-2023", "Road fuel sales, deliveries and stock levels: 2 July 2023")</f>
      </c>
      <c r="C14" s="1" t="n">
        <v>45113</v>
      </c>
      <c r="D14" t="b">
        <v>0</v>
      </c>
    </row>
    <row r="15">
      <c r="A15" t="s">
        <v>4</v>
      </c>
      <c r="B15" t="str">
        <f>=HYPERLINK("https://www.gov.uk/government/statistics/announcements/total-income-from-farming-in-england-in-2022", "Total income from farming in England in 2022")</f>
      </c>
      <c r="C15" s="1" t="n">
        <v>45113</v>
      </c>
      <c r="D15" t="b">
        <v>0</v>
      </c>
    </row>
    <row r="16">
      <c r="A16" t="s">
        <v>4</v>
      </c>
      <c r="B16" t="str">
        <f>=HYPERLINK("https://www.ons.gov.uk/redir/eyJhbGciOiJIUzI1NiJ9.eyJpbmRleCI6MjgsInBhZ2VTaXplIjoxMDAsInBhZ2UiOjEsInVyaSI6Ii9yZWxlYXNlcy90cmFuc2Zvcm1hdGlvbm9mY29uc3VtZXJwcmljZXN0YXRpc3RpY3NtYXkyMDIzIiwibGlzdFR5cGUiOiJyZWxlYXNlY2FsZW5kYXIifQ._yxI4YQJtASlNVR-LO9BEZgqwbAGs4cXXxRWpZ0lH1w", "Transformation of consumer price statistics: July 2023")</f>
      </c>
      <c r="C16" s="1" t="n">
        <v>45113</v>
      </c>
      <c r="D16" t="b">
        <v>0</v>
      </c>
    </row>
    <row r="17">
      <c r="A17" t="s">
        <v>5</v>
      </c>
      <c r="B17" t="str">
        <f>=HYPERLINK("https://www.bls.gov/schedule/2023/07_sched_list.htm", "Employment Situation for June 2023")</f>
      </c>
      <c r="C17" s="1" t="n">
        <v>45114</v>
      </c>
      <c r="D17" t="b">
        <v>0</v>
      </c>
    </row>
    <row r="18">
      <c r="A18" t="s">
        <v>4</v>
      </c>
      <c r="B18" t="str">
        <f>=HYPERLINK("https://www.halifax.co.uk/media-centre/house-price-index.html", "Halifax House Price Index")</f>
      </c>
      <c r="C18" s="1" t="n">
        <v>45114</v>
      </c>
      <c r="D18" t="b">
        <v>0</v>
      </c>
    </row>
    <row r="19">
      <c r="A19" t="s">
        <v>4</v>
      </c>
      <c r="B19" t="str">
        <f>=HYPERLINK("https://www.ons.gov.uk/redir/eyJhbGciOiJIUzI1NiJ9.eyJpbmRleCI6MzEsInBhZ2VTaXplIjoxMDAsInBhZ2UiOjEsInVyaSI6Ii9yZWxlYXNlcy9wcm9kdWN0aXZpdHlvdmVydmlld3VramFudWFyeXRvbWFyY2gyMDIzIiwibGlzdFR5cGUiOiJyZWxlYXNlY2FsZW5kYXIifQ.ZkiGbUh44qrtBfuteGZ8CyoSmvfQ1SihrDWiyEt7Y4c", "Productivity overview UK: January to March 2023")</f>
      </c>
      <c r="C19" s="1" t="n">
        <v>45114</v>
      </c>
      <c r="D19" t="b">
        <v>0</v>
      </c>
    </row>
    <row r="20">
      <c r="A20" t="s">
        <v>4</v>
      </c>
      <c r="B20" t="str">
        <f>=HYPERLINK("https://www.nomisweb.co.uk/home/release_group.asp", "Annual Population Survey")</f>
      </c>
      <c r="C20" s="1" t="n">
        <v>45118</v>
      </c>
      <c r="D20" t="b">
        <v>0</v>
      </c>
    </row>
    <row r="21">
      <c r="A21" t="s">
        <v>4</v>
      </c>
      <c r="B21" t="str">
        <f>=HYPERLINK("https://www.nomisweb.co.uk/home/release_group.asp", "Claimant Count")</f>
      </c>
      <c r="C21" s="1" t="n">
        <v>45118</v>
      </c>
      <c r="D21" t="b">
        <v>0</v>
      </c>
    </row>
    <row r="22">
      <c r="A22" t="s">
        <v>4</v>
      </c>
      <c r="B22" t="str">
        <f>=HYPERLINK("https://www.ons.gov.uk/redir/eyJhbGciOiJIUzI1NiJ9.eyJpbmRleCI6MzcsInBhZ2VTaXplIjoxMDAsInBhZ2UiOjEsInVyaSI6Ii9yZWxlYXNlcy9lYXJuaW5nc2FuZGVtcGxveW1lbnRmcm9tcGF5YXN5b3VlYXJucmVhbHRpbWVpbmZvcm1hdGlvbnVranVseTIwMjMiLCJsaXN0VHlwZSI6InJlbGVhc2VjYWxlbmRhciJ9.3fUCAQLaLUpHxLfPcEFso_BED0Xe2vX-v51QRc4_7KE", "Earnings and employment from Pay As You Earn Real Time Information, UK: July 2023")</f>
      </c>
      <c r="C22" s="1" t="n">
        <v>45118</v>
      </c>
      <c r="D22" t="b">
        <v>0</v>
      </c>
    </row>
    <row r="23">
      <c r="A23" t="s">
        <v>4</v>
      </c>
      <c r="B23" t="str">
        <f>=HYPERLINK("https://www.nomisweb.co.uk/home/release_group.asp", "Job Seekers Allowance Counts")</f>
      </c>
      <c r="C23" s="1" t="n">
        <v>45118</v>
      </c>
      <c r="D23" t="b">
        <v>0</v>
      </c>
    </row>
    <row r="24">
      <c r="A24" t="s">
        <v>4</v>
      </c>
      <c r="B24" t="str">
        <f>=HYPERLINK("https://www.nomisweb.co.uk/home/release_group.asp", "Job Seekers Allowance Flows")</f>
      </c>
      <c r="C24" s="1" t="n">
        <v>45118</v>
      </c>
      <c r="D24" t="b">
        <v>0</v>
      </c>
    </row>
    <row r="25">
      <c r="A25" t="s">
        <v>4</v>
      </c>
      <c r="B25" t="str">
        <f>=HYPERLINK("https://www.ons.gov.uk/redir/eyJhbGciOiJIUzI1NiJ9.eyJpbmRleCI6MzksInBhZ2VTaXplIjoxMDAsInBhZ2UiOjEsInVyaSI6Ii9yZWxlYXNlcy9sYWJvdXJtYXJrZXRpbnRoZXJlZ2lvbnNvZnRoZXVranVseTIwMjMiLCJsaXN0VHlwZSI6InJlbGVhc2VjYWxlbmRhciJ9.Pt9GYc5-wVulrHmf-D-WY2DzEJGIo_dE5RlX7fkjhZQ", "Labour market in the regions of the UK: July 2023")</f>
      </c>
      <c r="C25" s="1" t="n">
        <v>45118</v>
      </c>
      <c r="D25" t="b">
        <v>0</v>
      </c>
    </row>
    <row r="26">
      <c r="A26" t="s">
        <v>4</v>
      </c>
      <c r="B26" t="str">
        <f>=HYPERLINK("https://www.gov.uk/government/statistics/announcements/ni-labour-market-statistics-july-2023", "NI Labour Market statistics: July 2023")</f>
      </c>
      <c r="C26" s="1" t="n">
        <v>45118</v>
      </c>
      <c r="D26" t="b">
        <v>0</v>
      </c>
    </row>
    <row r="27">
      <c r="A27" t="s">
        <v>4</v>
      </c>
      <c r="B27" t="str">
        <f>=HYPERLINK("https://www.gov.uk/government/statistics/announcements/road-fuel-prices-10-july-2023", "Road fuel prices: 10 July 2023")</f>
      </c>
      <c r="C27" s="1" t="n">
        <v>45118</v>
      </c>
      <c r="D27" t="b">
        <v>0</v>
      </c>
    </row>
    <row r="28">
      <c r="A28" t="s">
        <v>4</v>
      </c>
      <c r="B28" t="str">
        <f>=HYPERLINK("https://www.ons.gov.uk/redir/eyJhbGciOiJIUzI1NiJ9.eyJpbmRleCI6NDAsInBhZ2VTaXplIjoxMDAsInBhZ2UiOjEsInVyaSI6Ii9yZWxlYXNlcy90aGVyZXZpc2lvbm9mbWlzY29kZWRvY2N1cGF0aW9uYWxkYXRhaW50aGVvZmZpY2Vmb3JuYXRpb25hbHN0YXRpc3RpY3NsYWJvdXJmb3JjZXN1cnZleXVrIiwibGlzdFR5cGUiOiJyZWxlYXNlY2FsZW5kYXIifQ.0HvFpFenScbo_XwEiUTbVQd3k1GaqZ4h8MSaaCq1U1A", "The revision of miscoded occupational data in the Office for National Statistics Labour Force Survey, UK")</f>
      </c>
      <c r="C28" s="1" t="n">
        <v>45118</v>
      </c>
      <c r="D28" t="b">
        <v>0</v>
      </c>
    </row>
    <row r="29">
      <c r="A29" t="s">
        <v>4</v>
      </c>
      <c r="B29" t="str">
        <f>=HYPERLINK("https://www.gov.uk/government/statistics/announcements/universal-credit-statistics-29-april-2013-to-8-june-2023", "Universal Credit Statistics, 29 April 2013 to 8 June 2023")</f>
      </c>
      <c r="C29" s="1" t="n">
        <v>45118</v>
      </c>
      <c r="D29" t="b">
        <v>0</v>
      </c>
    </row>
    <row r="30">
      <c r="A30" t="s">
        <v>4</v>
      </c>
      <c r="B30" t="str">
        <f>=HYPERLINK("https://www.ons.gov.uk/redir/eyJhbGciOiJIUzI1NiJ9.eyJpbmRleCI6MzgsInBhZ2VTaXplIjoxMDAsInBhZ2UiOjEsInVyaSI6Ii9yZWxlYXNlcy91a2xhYm91cm1hcmtldGp1bHkyMDIzIiwibGlzdFR5cGUiOiJyZWxlYXNlY2FsZW5kYXIifQ.8h2Yb_GHTtcKmsVnMeNEf0mHM0Etu0ae82ujTO-8OjA", "UK labour market: July 2023")</f>
      </c>
      <c r="C30" s="1" t="n">
        <v>45118</v>
      </c>
      <c r="D30" t="b">
        <v>1</v>
      </c>
    </row>
    <row r="31">
      <c r="A31" t="s">
        <v>5</v>
      </c>
      <c r="B31" t="str">
        <f>=HYPERLINK("https://www.bls.gov/schedule/2023/07_sched_list.htm", "Consumer Price Index for June 2023")</f>
      </c>
      <c r="C31" s="1" t="n">
        <v>45119</v>
      </c>
      <c r="D31" t="b">
        <v>0</v>
      </c>
    </row>
    <row r="32">
      <c r="A32" t="s">
        <v>4</v>
      </c>
      <c r="B32" t="str">
        <f>=HYPERLINK("https://www.gov.uk/government/statistics/announcements/insolvency-service-enforcement-outcomes-monthly-data-tables-202324--3", "Insolvency Service Enforcement Outcomes monthly data tables 2023/24")</f>
      </c>
      <c r="C32" s="1" t="n">
        <v>45119</v>
      </c>
      <c r="D32" t="b">
        <v>0</v>
      </c>
    </row>
    <row r="33">
      <c r="A33" t="s">
        <v>4</v>
      </c>
      <c r="B33" t="str">
        <f>=HYPERLINK("https://www.gov.uk/government/statistics/announcements/national-non-domestic-rates-collected-by-councils-in-england-2022-to-2023-provisional-data", "National non-domestic rates collected by councils in England: 2022 to 2023 (provisional data)")</f>
      </c>
      <c r="C33" s="1" t="n">
        <v>45119</v>
      </c>
      <c r="D33" t="b">
        <v>0</v>
      </c>
    </row>
    <row r="34">
      <c r="A34" t="s">
        <v>5</v>
      </c>
      <c r="B34" t="str">
        <f>=HYPERLINK("https://www.bls.gov/schedule/2023/07_sched_list.htm", "Real Earnings for June 2023")</f>
      </c>
      <c r="C34" s="1" t="n">
        <v>45119</v>
      </c>
      <c r="D34" t="b">
        <v>0</v>
      </c>
    </row>
    <row r="35">
      <c r="A35" t="s">
        <v>4</v>
      </c>
      <c r="B35" t="str">
        <f>=HYPERLINK("https://www.gov.uk/government/statistics/announcements/uk-charity-tax-reliefs-2014-to-2023", "UK charity tax reliefs 2014 to 2023")</f>
      </c>
      <c r="C35" s="1" t="n">
        <v>45119</v>
      </c>
      <c r="D35" t="b">
        <v>0</v>
      </c>
    </row>
    <row r="36">
      <c r="A36" t="s">
        <v>4</v>
      </c>
      <c r="B36" t="str">
        <f>=HYPERLINK("https://www.gov.uk/government/statistics/announcements/agriculture-in-the-united-kingdom-2022", "Agriculture in the United Kingdom 2022")</f>
      </c>
      <c r="C36" s="1" t="n">
        <v>45120</v>
      </c>
      <c r="D36" t="b">
        <v>0</v>
      </c>
    </row>
    <row r="37">
      <c r="A37" t="s">
        <v>4</v>
      </c>
      <c r="B37" t="str">
        <f>=HYPERLINK("https://www.ons.gov.uk/redir/eyJhbGciOiJIUzI1NiJ9.eyJpbmRleCI6NTAsInBhZ2VTaXplIjoxMDAsInBhZ2UiOjEsInVyaSI6Ii9yZWxlYXNlcy9idXNpbmVzc2luc2lnaHRzYW5kaW1wYWN0b250aGV1a2Vjb25vbXkxM2p1bHkyMDIzIiwibGlzdFR5cGUiOiJyZWxlYXNlY2FsZW5kYXIifQ.NVkqQZ5Grq2XNTKPhlH_VN5nD3O0D4pbvf0Z-TbFDoQ", "Business insights and impact on the UK economy: 13 July 2023")</f>
      </c>
      <c r="C37" s="1" t="n">
        <v>45120</v>
      </c>
      <c r="D37" t="b">
        <v>0</v>
      </c>
    </row>
    <row r="38">
      <c r="A38" t="s">
        <v>4</v>
      </c>
      <c r="B38" t="str">
        <f>=HYPERLINK("https://www.gov.uk/government/statistics/announcements/child-and-working-tax-credits-statistics-finalised-annual-awards-including-geographical-statistics-2021-to-2022", "Child and Working Tax Credits statistics: finalised annual awards (including geographical statistics) – 2021 to 2022")</f>
      </c>
      <c r="C38" s="1" t="n">
        <v>45120</v>
      </c>
      <c r="D38" t="b">
        <v>0</v>
      </c>
    </row>
    <row r="39">
      <c r="A39" t="s">
        <v>4</v>
      </c>
      <c r="B39" t="str">
        <f>=HYPERLINK("https://www.ons.gov.uk/redir/eyJhbGciOiJIUzI1NiJ9.eyJpbmRleCI6NDMsInBhZ2VTaXplIjoxMDAsInBhZ2UiOjEsInVyaSI6Ii9yZWxlYXNlcy9jb25zdHJ1Y3Rpb25vdXRwdXRpbmdyZWF0YnJpdGFpbm1heTIwMjMiLCJsaXN0VHlwZSI6InJlbGVhc2VjYWxlbmRhciJ9.NoESN0j8fWyY3BArbamzXfK0LXDQfsfhJJx2eXG-ZAY", "Construction output in Great Britain: May 2023")</f>
      </c>
      <c r="C39" s="1" t="n">
        <v>45120</v>
      </c>
      <c r="D39" t="b">
        <v>0</v>
      </c>
    </row>
    <row r="40">
      <c r="A40" t="s">
        <v>4</v>
      </c>
      <c r="B40" t="str">
        <f>=HYPERLINK("https://www.gov.uk/government/statistics/announcements/dcms-economic-estimates-employment-january-2022-to-december-2022", "Economic Estimates: Workforce in the DCMS sectors and Digital sector, January 2022 to December 2022")</f>
      </c>
      <c r="C40" s="1" t="n">
        <v>45120</v>
      </c>
      <c r="D40" t="b">
        <v>0</v>
      </c>
    </row>
    <row r="41">
      <c r="A41" t="s">
        <v>4</v>
      </c>
      <c r="B41" t="str">
        <f>=HYPERLINK("https://www.ons.gov.uk/redir/eyJhbGciOiJIUzI1NiJ9.eyJpbmRleCI6NDksInBhZ2VTaXplIjoxMDAsInBhZ2UiOjEsInVyaSI6Ii9yZWxlYXNlcy9lY29ub21pY2FjdGl2aXR5YW5kc29jaWFsY2hhbmdlaW50aGV1a3JlYWx0aW1laW5kaWNhdG9yczEzanVseTIwMjMiLCJsaXN0VHlwZSI6InJlbGVhc2VjYWxlbmRhciJ9.SdRWB71xk_hIhs7w5wqdMOrd7H3aO4n-kjI10VuelIc", "Economic activity and social change in the UK, real-time indicators : 13 July 2023")</f>
      </c>
      <c r="C41" s="1" t="n">
        <v>45120</v>
      </c>
      <c r="D41" t="b">
        <v>0</v>
      </c>
    </row>
    <row r="42">
      <c r="A42" t="s">
        <v>4</v>
      </c>
      <c r="B42" t="str">
        <f>=HYPERLINK("https://www.gov.uk/government/statistics/announcements/english-housing-survey-2021-to-2022-complaints-and-satisfaction-in-the-rented-sectors", "English Housing Survey 2021 to 2022: complaints and satisfaction in the rented sectors")</f>
      </c>
      <c r="C42" s="1" t="n">
        <v>45120</v>
      </c>
      <c r="D42" t="b">
        <v>0</v>
      </c>
    </row>
    <row r="43">
      <c r="A43" t="s">
        <v>4</v>
      </c>
      <c r="B43" t="str">
        <f>=HYPERLINK("https://www.gov.uk/government/statistics/announcements/english-housing-survey-2021-to-2022-housing-moves-fact-sheet", "English Housing Survey 2021 to 2022: household moves - fact sheet")</f>
      </c>
      <c r="C43" s="1" t="n">
        <v>45120</v>
      </c>
      <c r="D43" t="b">
        <v>0</v>
      </c>
    </row>
    <row r="44">
      <c r="A44" t="s">
        <v>4</v>
      </c>
      <c r="B44" t="str">
        <f>=HYPERLINK("https://www.gov.uk/government/statistics/announcements/english-housing-survey-2021-to-2022-housing-quality-and-condition", "English Housing Survey 2021 to 2022: housing quality and condition")</f>
      </c>
      <c r="C44" s="1" t="n">
        <v>45120</v>
      </c>
      <c r="D44" t="b">
        <v>0</v>
      </c>
    </row>
    <row r="45">
      <c r="A45" t="s">
        <v>4</v>
      </c>
      <c r="B45" t="str">
        <f>=HYPERLINK("https://www.gov.uk/government/statistics/announcements/english-housing-survey-2021-to-2022-people-in-leasehold-dwellings", "English Housing Survey 2021 to 2022: people in leasehold dwellings")</f>
      </c>
      <c r="C45" s="1" t="n">
        <v>45120</v>
      </c>
      <c r="D45" t="b">
        <v>0</v>
      </c>
    </row>
    <row r="46">
      <c r="A46" t="s">
        <v>4</v>
      </c>
      <c r="B46" t="str">
        <f>=HYPERLINK("https://www.gov.uk/government/statistics/announcements/english-housing-survey-2021-to-2022-second-homes-fact-sheet", "English Housing Survey 2021 to 2022: second homes - fact sheet")</f>
      </c>
      <c r="C46" s="1" t="n">
        <v>45120</v>
      </c>
      <c r="D46" t="b">
        <v>0</v>
      </c>
    </row>
    <row r="47">
      <c r="A47" t="s">
        <v>4</v>
      </c>
      <c r="B47" t="str">
        <f>=HYPERLINK("https://www.gov.uk/government/statistics/announcements/english-housing-survey-2021-to-2022-social-rented-sector", "English Housing Survey 2021 to 2022: social rented sector")</f>
      </c>
      <c r="C47" s="1" t="n">
        <v>45120</v>
      </c>
      <c r="D47" t="b">
        <v>0</v>
      </c>
    </row>
    <row r="48">
      <c r="A48" t="s">
        <v>4</v>
      </c>
      <c r="B48" t="str">
        <f>=HYPERLINK("https://www.gov.uk/government/statistics/announcements/english-housing-survey-2021-to-2022-energy", "English Housing Survey, 2021 to 2022: energy")</f>
      </c>
      <c r="C48" s="1" t="n">
        <v>45120</v>
      </c>
      <c r="D48" t="b">
        <v>0</v>
      </c>
    </row>
    <row r="49">
      <c r="A49" t="s">
        <v>4</v>
      </c>
      <c r="B49" t="str">
        <f>=HYPERLINK("https://www.gov.uk/government/statistics/announcements/english-housing-survey-2021-to-2022-private-rented-sector", "English Housing Survey, 2021 to 2022: private rented sector")</f>
      </c>
      <c r="C49" s="1" t="n">
        <v>45120</v>
      </c>
      <c r="D49" t="b">
        <v>0</v>
      </c>
    </row>
    <row r="50">
      <c r="A50" t="s">
        <v>4</v>
      </c>
      <c r="B50" t="str">
        <f>=HYPERLINK("https://obr.uk/publications/", "Fiscal risks and sustainability – July 2022")</f>
      </c>
      <c r="C50" s="1" t="n">
        <v>45120</v>
      </c>
      <c r="D50" t="b">
        <v>0</v>
      </c>
    </row>
    <row r="51">
      <c r="A51" t="s">
        <v>4</v>
      </c>
      <c r="B51" t="str">
        <f>=HYPERLINK("https://www.ons.gov.uk/redir/eyJhbGciOiJIUzI1NiJ9.eyJpbmRleCI6NDYsInBhZ2VTaXplIjoxMDAsInBhZ2UiOjEsInVyaSI6Ii9yZWxlYXNlcy9pbmRleG9mcHJvZHVjdGlvbnVrbWF5MjAyMyIsImxpc3RUeXBlIjoicmVsZWFzZWNhbGVuZGFyIn0.KDiEIxmmTFJwS_Yw-aZfKJe3IpNJqHIuYtsvReSDISs", "Index of Production, UK: May 2023")</f>
      </c>
      <c r="C51" s="1" t="n">
        <v>45120</v>
      </c>
      <c r="D51" t="b">
        <v>0</v>
      </c>
    </row>
    <row r="52">
      <c r="A52" t="s">
        <v>4</v>
      </c>
      <c r="B52" t="str">
        <f>=HYPERLINK("https://www.ons.gov.uk/redir/eyJhbGciOiJIUzI1NiJ9.eyJpbmRleCI6NDQsInBhZ2VTaXplIjoxMDAsInBhZ2UiOjEsInVyaSI6Ii9yZWxlYXNlcy9pbmRleG9mc2VydmljZXN1a21heTIwMjMiLCJsaXN0VHlwZSI6InJlbGVhc2VjYWxlbmRhciJ9.aXoevCYKPZj_pEJatCqTbXAcqtCx5Tyw33X9VIOljus", "Index of Services, UK: May 2023")</f>
      </c>
      <c r="C52" s="1" t="n">
        <v>45120</v>
      </c>
      <c r="D52" t="b">
        <v>0</v>
      </c>
    </row>
    <row r="53">
      <c r="A53" t="s">
        <v>5</v>
      </c>
      <c r="B53" t="str">
        <f>=HYPERLINK("https://www.bls.gov/schedule/2023/07_sched_list.htm", "Producer Price Index for June 2023")</f>
      </c>
      <c r="C53" s="1" t="n">
        <v>45120</v>
      </c>
      <c r="D53" t="b">
        <v>0</v>
      </c>
    </row>
    <row r="54">
      <c r="A54" t="s">
        <v>4</v>
      </c>
      <c r="B54" t="str">
        <f>=HYPERLINK("https://www.gov.uk/government/statistics/announcements/uk-overseas-trade-in-goods-statistics-may-2023", "UK overseas trade in goods statistics: May 2023")</f>
      </c>
      <c r="C54" s="1" t="n">
        <v>45120</v>
      </c>
      <c r="D54" t="b">
        <v>0</v>
      </c>
    </row>
    <row r="55">
      <c r="A55" t="s">
        <v>4</v>
      </c>
      <c r="B55" t="str">
        <f>=HYPERLINK("https://www.ons.gov.uk/redir/eyJhbGciOiJIUzI1NiJ9.eyJpbmRleCI6NDgsInBhZ2VTaXplIjoxMDAsInBhZ2UiOjEsInVyaSI6Ii9yZWxlYXNlcy91a3RyYWRlbWF5MjAyMyIsImxpc3RUeXBlIjoicmVsZWFzZWNhbGVuZGFyIn0.k664lPsuNRQNbhqo39Pm36MgD_cvVZzw4X27xdtsaYM", "UK trade: May 2023")</f>
      </c>
      <c r="C55" s="1" t="n">
        <v>45120</v>
      </c>
      <c r="D55" t="b">
        <v>0</v>
      </c>
    </row>
    <row r="56">
      <c r="A56" t="s">
        <v>4</v>
      </c>
      <c r="B56" t="str">
        <f>=HYPERLINK("https://www.gov.uk/government/statistics/announcements/universal-credit-and-child-tax-credit-claimants-statistics-related-to-the-policy-to-provide-support-for-a-maximum-of-2-children-april-2023", "Universal Credit and Child Tax Credit claimants: Statistics related to the policy to provide support for a maximum of 2 children, April 2023")</f>
      </c>
      <c r="C56" s="1" t="n">
        <v>45120</v>
      </c>
      <c r="D56" t="b">
        <v>0</v>
      </c>
    </row>
    <row r="57">
      <c r="A57" t="s">
        <v>4</v>
      </c>
      <c r="B57" t="str">
        <f>=HYPERLINK("https://www.ons.gov.uk/redir/eyJhbGciOiJIUzI1NiJ9.eyJpbmRleCI6NDIsInBhZ2VTaXplIjoxMDAsInBhZ2UiOjEsInVyaSI6Ii9yZWxlYXNlcy9nZHBtb250aGx5ZXN0aW1hdGV1a21heTIwMjMiLCJsaXN0VHlwZSI6InJlbGVhc2VjYWxlbmRhciJ9.M1pfcMFfZA7QqJLpX6S6PFRl25nkI8Ydt8W8i_ERxgM", "GDP monthly estimate, UK: May 2023")</f>
      </c>
      <c r="C57" s="1" t="n">
        <v>45120</v>
      </c>
      <c r="D57" t="b">
        <v>1</v>
      </c>
    </row>
    <row r="58">
      <c r="A58" t="s">
        <v>4</v>
      </c>
      <c r="B58" t="str">
        <f>=HYPERLINK("https://www.ons.gov.uk/redir/eyJhbGciOiJIUzI1NiJ9.eyJpbmRleCI6NTIsInBhZ2VTaXplIjoxMDAsInBhZ2UiOjEsInVyaSI6Ii9yZWxlYXNlcy9pbXBhY3RvZmluY3JlYXNlZGNvc3RvZmxpdmluZ29uYWR1bHRzYWNyb3NzZ3JlYXRicml0YWluZmVicnVhcnl0b21heTIwMjMiLCJsaXN0VHlwZSI6InJlbGVhc2VjYWxlbmRhciJ9.e-k4e_jAGPPIEe2QYVypeAJ9ruvJ8jSecHc1iRsOOPU", "Impact of increased cost of living on adults across Great Britain: February to May 2023")</f>
      </c>
      <c r="C58" s="1" t="n">
        <v>45121</v>
      </c>
      <c r="D58" t="b">
        <v>0</v>
      </c>
    </row>
    <row r="59">
      <c r="A59" t="s">
        <v>4</v>
      </c>
      <c r="B59" t="str">
        <f>=HYPERLINK("https://dataportal.orr.gov.uk/publication-dates-for-statistics/", "Passenger rail performance: Cancellations data")</f>
      </c>
      <c r="C59" s="1" t="n">
        <v>45121</v>
      </c>
      <c r="D59" t="b">
        <v>0</v>
      </c>
    </row>
    <row r="60">
      <c r="A60" t="s">
        <v>5</v>
      </c>
      <c r="B60" t="str">
        <f>=HYPERLINK("https://www.bls.gov/schedule/2023/07_sched_list.htm", "U.S. Import and Export Price Indexes for June 2023")</f>
      </c>
      <c r="C60" s="1" t="n">
        <v>45121</v>
      </c>
      <c r="D60" t="b">
        <v>0</v>
      </c>
    </row>
    <row r="61">
      <c r="A61" t="s">
        <v>4</v>
      </c>
      <c r="B61" t="str">
        <f>=HYPERLINK("https://www.ons.gov.uk/redir/eyJhbGciOiJIUzI1NiJ9.eyJpbmRleCI6NTcsInBhZ2VTaXplIjoxMDAsInBhZ2UiOjEsInVyaSI6Ii9yZWxlYXNlcy9lZmZlY3Rzb2Z0YXhlc2FuZGJlbmVmaXRzb251a2hvdXNlaG9sZGluY29tZWZpbmFuY2lhbHllYXJlbmRpbmcyMDIyIiwibGlzdFR5cGUiOiJyZWxlYXNlY2FsZW5kYXIifQ.aF-q6UIhgfB0gBQiT_YkRPbmWhyLFkIvejqH7o2FEOY", "Effects of taxes and benefits on UK household income: financial year ending 2022")</f>
      </c>
      <c r="C61" s="1" t="n">
        <v>45124</v>
      </c>
      <c r="D61" t="b">
        <v>0</v>
      </c>
    </row>
    <row r="62">
      <c r="A62" t="s">
        <v>4</v>
      </c>
      <c r="B62" t="str">
        <f>=HYPERLINK("https://www.ons.gov.uk/redir/eyJhbGciOiJIUzI1NiJ9.eyJpbmRleCI6NTUsInBhZ2VTaXplIjoxMDAsInBhZ2UiOjEsInVyaSI6Ii9yZWxlYXNlcy9ncm9zc2RvbWVzdGljZXhwZW5kaXR1cmVvbnJlc2VhcmNoYW5kZGV2ZWxvcG1lbnR1azIwMjEiLCJsaXN0VHlwZSI6InJlbGVhc2VjYWxlbmRhciJ9.YpNy7bLs99rEIgMKsBG1m9-kq3Ioqpv94aHML-uekRs", "Gross domestic expenditure on research and development, UK: 2021")</f>
      </c>
      <c r="C62" s="1" t="n">
        <v>45124</v>
      </c>
      <c r="D62" t="b">
        <v>0</v>
      </c>
    </row>
    <row r="63">
      <c r="A63" t="s">
        <v>4</v>
      </c>
      <c r="B63" t="str">
        <f>=HYPERLINK("https://www.gov.uk/government/statistics/announcements/monthly-insolvency-statistics-june-2023", "Monthly Insolvency Statistics, June 2023")</f>
      </c>
      <c r="C63" s="1" t="n">
        <v>45125</v>
      </c>
      <c r="D63" t="b">
        <v>0</v>
      </c>
    </row>
    <row r="64">
      <c r="A64" t="s">
        <v>4</v>
      </c>
      <c r="B64" t="str">
        <f>=HYPERLINK("https://www.gov.uk/government/statistics/announcements/road-fuel-prices-17-july-2023", "Road fuel prices: 17 July 2023")</f>
      </c>
      <c r="C64" s="1" t="n">
        <v>45125</v>
      </c>
      <c r="D64" t="b">
        <v>0</v>
      </c>
    </row>
    <row r="65">
      <c r="A65" t="s">
        <v>5</v>
      </c>
      <c r="B65" t="str">
        <f>=HYPERLINK("https://www.bls.gov/schedule/2023/07_sched_list.htm", "Usual Weekly Earnings of Wage and Salary Workers for Second Quarter 2023")</f>
      </c>
      <c r="C65" s="1" t="n">
        <v>45125</v>
      </c>
      <c r="D65" t="b">
        <v>0</v>
      </c>
    </row>
    <row r="66">
      <c r="A66" t="s">
        <v>4</v>
      </c>
      <c r="B66" t="str">
        <f>=HYPERLINK("https://www.gov.uk/government/statistics/announcements/dcms-sectors-economic-estimates-2020-regional-gva", "Economic Estimates: Regional GVA (gross value added) for DCMS Sectors and the Digital Sector, 2020")</f>
      </c>
      <c r="C66" s="1" t="n">
        <v>45126</v>
      </c>
      <c r="D66" t="b">
        <v>0</v>
      </c>
    </row>
    <row r="67">
      <c r="A67" t="s">
        <v>4</v>
      </c>
      <c r="B67" t="str">
        <f>=HYPERLINK("https://www.ons.gov.uk/redir/eyJhbGciOiJIUzI1NiJ9.eyJpbmRleCI6NjIsInBhZ2VTaXplIjoxMDAsInBhZ2UiOjEsInVyaSI6Ii9yZWxlYXNlcy9pbmRleG9mcHJpdmF0ZWhvdXNpbmdyZW50YWxwcmljZXN1a2p1bmUyMDIzIiwibGlzdFR5cGUiOiJyZWxlYXNlY2FsZW5kYXIifQ.DYBeY_NcZTMLCxLqRAsOSBavozMgoSoAeQgKRGuQnYw", "Index of Private Housing Rental Prices, UK: June 2023")</f>
      </c>
      <c r="C67" s="1" t="n">
        <v>45126</v>
      </c>
      <c r="D67" t="b">
        <v>0</v>
      </c>
    </row>
    <row r="68">
      <c r="A68" t="s">
        <v>4</v>
      </c>
      <c r="B68" t="str">
        <f>=HYPERLINK("https://www.ons.gov.uk/redir/eyJhbGciOiJIUzI1NiJ9.eyJpbmRleCI6NjAsInBhZ2VTaXplIjoxMDAsInBhZ2UiOjEsInVyaSI6Ii9yZWxlYXNlcy9wcm9kdWNlcnByaWNlaW5mbGF0aW9udWtqdW5lMjAyM2luY2x1ZGluZ3NlcnZpY2VzYXByaWx0b2p1bmUyMDIzIiwibGlzdFR5cGUiOiJyZWxlYXNlY2FsZW5kYXIifQ.PyCqeOiGqrcso1kZkpt-RQaYaQzIXPOldrC21onumNs", "Producer Price Inflation, UK: June 2023 including services, April to June 2023")</f>
      </c>
      <c r="C68" s="1" t="n">
        <v>45126</v>
      </c>
      <c r="D68" t="b">
        <v>0</v>
      </c>
    </row>
    <row r="69">
      <c r="A69" t="s">
        <v>4</v>
      </c>
      <c r="B69" t="str">
        <f>=HYPERLINK("https://www.ons.gov.uk/redir/eyJhbGciOiJIUzI1NiJ9.eyJpbmRleCI6NjMsInBhZ2VTaXplIjoxMDAsInBhZ2UiOjEsInVyaSI6Ii9yZWxlYXNlcy91a2hvdXNlcHJpY2VpbmRleG1heTIwMjMiLCJsaXN0VHlwZSI6InJlbGVhc2VjYWxlbmRhciJ9.a0tCrABnhOofL26DKsKe9UUeVcOt7ziPK-3I3K7x__o", "UK House Price Index: May 2023")</f>
      </c>
      <c r="C69" s="1" t="n">
        <v>45126</v>
      </c>
      <c r="D69" t="b">
        <v>0</v>
      </c>
    </row>
    <row r="70">
      <c r="A70" t="s">
        <v>4</v>
      </c>
      <c r="B70" t="str">
        <f>=HYPERLINK("https://www.ons.gov.uk/redir/eyJhbGciOiJIUzI1NiJ9.eyJpbmRleCI6NjEsInBhZ2VTaXplIjoxMDAsInBhZ2UiOjEsInVyaSI6Ii9yZWxlYXNlcy9jb25zdW1lcnByaWNlaW5mbGF0aW9udWtqdW5lMjAyMyIsImxpc3RUeXBlIjoicmVsZWFzZWNhbGVuZGFyIn0.eLXQhw2K1yWY8xAXCyaIcyH0JV9nBiCtkyIaqkBJxug", "Consumer price inflation, UK: June 2023")</f>
      </c>
      <c r="C70" s="1" t="n">
        <v>45126</v>
      </c>
      <c r="D70" t="b">
        <v>1</v>
      </c>
    </row>
    <row r="71">
      <c r="A71" t="s">
        <v>4</v>
      </c>
      <c r="B71" t="str">
        <f>=HYPERLINK("https://www.gov.uk/government/statistics/announcements/apprenticeships-and-traineeships-july-2023", "Apprenticeships and traineeships: July 2023")</f>
      </c>
      <c r="C71" s="1" t="n">
        <v>45127</v>
      </c>
      <c r="D71" t="b">
        <v>0</v>
      </c>
    </row>
    <row r="72">
      <c r="A72" t="s">
        <v>4</v>
      </c>
      <c r="B72" t="str">
        <f>=HYPERLINK("https://www.ofcom.org.uk/research-and-data/data/statistics/stats23", "Commercial broadcast television revenues and spend")</f>
      </c>
      <c r="C72" s="1" t="n">
        <v>45127</v>
      </c>
      <c r="D72" t="b">
        <v>0</v>
      </c>
    </row>
    <row r="73">
      <c r="A73" t="s">
        <v>4</v>
      </c>
      <c r="B73" t="str">
        <f>=HYPERLINK("https://www.ofcom.org.uk/research-and-data/data/statistics/stats23", "Community radio revenues and expenses")</f>
      </c>
      <c r="C73" s="1" t="n">
        <v>45127</v>
      </c>
      <c r="D73" t="b">
        <v>0</v>
      </c>
    </row>
    <row r="74">
      <c r="A74" t="s">
        <v>4</v>
      </c>
      <c r="B74" t="str">
        <f>=HYPERLINK("https://www.ons.gov.uk/redir/eyJhbGciOiJIUzI1NiJ9.eyJpbmRleCI6NjUsInBhZ2VTaXplIjoxMDAsInBhZ2UiOjEsInVyaSI6Ii9yZWxlYXNlcy9lY29ub21pY2FjdGl2aXR5YW5kc29jaWFsY2hhbmdlaW50aGV1a3JlYWx0aW1laW5kaWNhdG9yczIwanVseTIwMjMiLCJsaXN0VHlwZSI6InJlbGVhc2VjYWxlbmRhciJ9.B45p-0Hzh79kGhYjiSME-7xfnkPJy6-YibgTUBelZq4", "Economic activity and social change in the UK, real-time indicators : 20 July 2023")</f>
      </c>
      <c r="C74" s="1" t="n">
        <v>45127</v>
      </c>
      <c r="D74" t="b">
        <v>0</v>
      </c>
    </row>
    <row r="75">
      <c r="A75" t="s">
        <v>4</v>
      </c>
      <c r="B75" t="str">
        <f>=HYPERLINK("https://www.gov.uk/government/statistics/announcements/household-energy-efficiency-headline-release-monthly-data--27", "Household Energy Efficiency Headline Release (monthly data)")</f>
      </c>
      <c r="C75" s="1" t="n">
        <v>45127</v>
      </c>
      <c r="D75" t="b">
        <v>0</v>
      </c>
    </row>
    <row r="76">
      <c r="A76" t="s">
        <v>4</v>
      </c>
      <c r="B76" t="str">
        <f>=HYPERLINK("https://www.gov.uk/government/statistics/announcements/trade-and-investment-core-statistics-book--74", "Trade and investment core statistics book")</f>
      </c>
      <c r="C76" s="1" t="n">
        <v>45127</v>
      </c>
      <c r="D76" t="b">
        <v>0</v>
      </c>
    </row>
    <row r="77">
      <c r="A77" t="s">
        <v>4</v>
      </c>
      <c r="B77" t="str">
        <f>=HYPERLINK("https://www.gov.uk/government/statistics/announcements/trade-and-investment-factsheets--46", "Trade and investment factsheets")</f>
      </c>
      <c r="C77" s="1" t="n">
        <v>45127</v>
      </c>
      <c r="D77" t="b">
        <v>0</v>
      </c>
    </row>
    <row r="78">
      <c r="A78" t="s">
        <v>4</v>
      </c>
      <c r="B78" t="str">
        <f>=HYPERLINK("https://www.gov.uk/government/statistics/announcements/uk-trade-in-numbers--22", "UK trade in numbers")</f>
      </c>
      <c r="C78" s="1" t="n">
        <v>45127</v>
      </c>
      <c r="D78" t="b">
        <v>0</v>
      </c>
    </row>
    <row r="79">
      <c r="A79" t="s">
        <v>4</v>
      </c>
      <c r="B79" t="str">
        <f>=HYPERLINK("https://www.gov.uk/government/statistics/announcements/vehicle-licensing-statistics-january-to-march-2023", "Vehicle licensing statistics: January to March 2023")</f>
      </c>
      <c r="C79" s="1" t="n">
        <v>45127</v>
      </c>
      <c r="D79" t="b">
        <v>0</v>
      </c>
    </row>
    <row r="80">
      <c r="A80" t="s">
        <v>4</v>
      </c>
      <c r="B80" t="str">
        <f>=HYPERLINK("https://obr.uk/publications/", "Commentary on the public sector finances – May 2023")</f>
      </c>
      <c r="C80" s="1" t="n">
        <v>45128</v>
      </c>
      <c r="D80" t="b">
        <v>0</v>
      </c>
    </row>
    <row r="81">
      <c r="A81" t="s">
        <v>4</v>
      </c>
      <c r="B81" t="str">
        <f>=HYPERLINK("https://www.gov.uk/government/statistics/announcements/hmrc-tax-receipts-and-national-insurance-contributions-for-the-uk--101", "HMRC tax receipts and National Insurance contributions for the UK")</f>
      </c>
      <c r="C81" s="1" t="n">
        <v>45128</v>
      </c>
      <c r="D81" t="b">
        <v>0</v>
      </c>
    </row>
    <row r="82">
      <c r="A82" t="s">
        <v>4</v>
      </c>
      <c r="B82" t="str">
        <f>=HYPERLINK("https://www.ons.gov.uk/redir/eyJhbGciOiJIUzI1NiJ9.eyJpbmRleCI6NjcsInBhZ2VTaXplIjoxMDAsInBhZ2UiOjEsInVyaSI6Ii9yZWxlYXNlcy9wdWJsaWNzZWN0b3JmaW5hbmNlc3VranVuZTIwMjMiLCJsaXN0VHlwZSI6InJlbGVhc2VjYWxlbmRhciJ9.fK9o19-u2Ff0mEpXUZzRm4qamSzHX-GHYHsJeopDIng", "Public sector finances, UK: June 2023")</f>
      </c>
      <c r="C82" s="1" t="n">
        <v>45128</v>
      </c>
      <c r="D82" t="b">
        <v>0</v>
      </c>
    </row>
    <row r="83">
      <c r="A83" t="s">
        <v>5</v>
      </c>
      <c r="B83" t="str">
        <f>=HYPERLINK("https://www.bls.gov/schedule/2023/07_sched_list.htm", "State Employment and Unemployment (Monthly) for June 2023")</f>
      </c>
      <c r="C83" s="1" t="n">
        <v>45128</v>
      </c>
      <c r="D83" t="b">
        <v>0</v>
      </c>
    </row>
    <row r="84">
      <c r="A84" t="s">
        <v>4</v>
      </c>
      <c r="B84" t="str">
        <f>=HYPERLINK("https://www.ons.gov.uk/redir/eyJhbGciOiJIUzI1NiJ9.eyJpbmRleCI6NjgsInBhZ2VTaXplIjoxMDAsInBhZ2UiOjEsInVyaSI6Ii9yZWxlYXNlcy9yZXRhaWxzYWxlc2dyZWF0YnJpdGFpbmp1bmUyMDIzIiwibGlzdFR5cGUiOiJyZWxlYXNlY2FsZW5kYXIifQ.V3M9IxOPw6EBEDrkbDBAmQaQdh9ieklK6i98N8zObog", "Retail sales, Great Britain: June 2023")</f>
      </c>
      <c r="C84" s="1" t="n">
        <v>45128</v>
      </c>
      <c r="D84" t="b">
        <v>1</v>
      </c>
    </row>
    <row r="85">
      <c r="A85" t="s">
        <v>4</v>
      </c>
      <c r="B85" t="str">
        <f>=HYPERLINK("https://www.gov.uk/government/statistics/announcements/rail-passenger-numbers-and-crowding-on-weekdays-in-major-cities-in-england-and-wales-2022", "Rail passenger numbers and crowding on weekdays in major cities in England and Wales: 2022")</f>
      </c>
      <c r="C85" s="1" t="n">
        <v>45132</v>
      </c>
      <c r="D85" t="b">
        <v>0</v>
      </c>
    </row>
    <row r="86">
      <c r="A86" t="s">
        <v>4</v>
      </c>
      <c r="B86" t="str">
        <f>=HYPERLINK("https://www.gov.uk/government/statistics/announcements/road-fuel-prices-24-july-2023", "Road fuel prices: 24 July 2023")</f>
      </c>
      <c r="C86" s="1" t="n">
        <v>45132</v>
      </c>
      <c r="D86" t="b">
        <v>0</v>
      </c>
    </row>
    <row r="87">
      <c r="A87" t="s">
        <v>4</v>
      </c>
      <c r="B87" t="str">
        <f>=HYPERLINK("https://www.gov.uk/government/statistics/announcements/electric-vehicle-charging-device-statistics-july-2023", "Electric vehicle charging device statistics: July 2023")</f>
      </c>
      <c r="C87" s="1" t="n">
        <v>45133</v>
      </c>
      <c r="D87" t="b">
        <v>0</v>
      </c>
    </row>
    <row r="88">
      <c r="A88" t="s">
        <v>4</v>
      </c>
      <c r="B88" t="str">
        <f>=HYPERLINK("https://www.gov.uk/government/statistics/announcements/housing-benefit-statistics-on-speed-of-processing-2022-to-2023-january-to-march-2023", "Housing Benefit statistics on speed of processing 2022 to 2023 (January to March 2023)")</f>
      </c>
      <c r="C88" s="1" t="n">
        <v>45133</v>
      </c>
      <c r="D88" t="b">
        <v>0</v>
      </c>
    </row>
    <row r="89">
      <c r="A89" t="s">
        <v>5</v>
      </c>
      <c r="B89" t="str">
        <f>=HYPERLINK("https://www.bls.gov/schedule/2023/07_sched_list.htm", "Quarterly Data Series on Business Employment Dynamics for Fourth Quarter 2022")</f>
      </c>
      <c r="C89" s="1" t="n">
        <v>45133</v>
      </c>
      <c r="D89" t="b">
        <v>0</v>
      </c>
    </row>
    <row r="90">
      <c r="A90" t="s">
        <v>5</v>
      </c>
      <c r="B90" t="str">
        <f>=HYPERLINK("https://www.bls.gov/schedule/2023/07_sched_list.htm", "State Job Openings and Labor Turnover for May 2023")</f>
      </c>
      <c r="C90" s="1" t="n">
        <v>45133</v>
      </c>
      <c r="D90" t="b">
        <v>0</v>
      </c>
    </row>
    <row r="91">
      <c r="A91" t="s">
        <v>4</v>
      </c>
      <c r="B91" t="str">
        <f>=HYPERLINK("https://www.gov.uk/government/statistics/announcements/agricultural-price-index-data-to-may-2023", "Agricultural Price Index (data to May 2023)")</f>
      </c>
      <c r="C91" s="1" t="n">
        <v>45134</v>
      </c>
      <c r="D91" t="b">
        <v>0</v>
      </c>
    </row>
    <row r="92">
      <c r="A92" t="s">
        <v>4</v>
      </c>
      <c r="B92" t="str">
        <f>=HYPERLINK("https://www.ons.gov.uk/redir/eyJhbGciOiJIUzI1NiJ9.eyJpbmRleCI6NzUsInBhZ2VTaXplIjoxMDAsInBhZ2UiOjEsInVyaSI6Ii9yZWxlYXNlcy9idXNpbmVzc2RlbW9ncmFwaHlxdWFydGVybHlleHBlcmltZW50YWxzdGF0aXN0aWNzdWthcHJpbHRvanVuZTIwMjMiLCJsaXN0VHlwZSI6InJlbGVhc2VjYWxlbmRhciJ9.edu2Nit9o--UEMW32XPg3ccBs0ZR2x66sVDfz4enMsE", "Business demography, quarterly experimental statistics, UK: April to June 2023")</f>
      </c>
      <c r="C92" s="1" t="n">
        <v>45134</v>
      </c>
      <c r="D92" t="b">
        <v>0</v>
      </c>
    </row>
    <row r="93">
      <c r="A93" t="s">
        <v>4</v>
      </c>
      <c r="B93" t="str">
        <f>=HYPERLINK("https://www.ons.gov.uk/redir/eyJhbGciOiJIUzI1NiJ9.eyJpbmRleCI6NzYsInBhZ2VTaXplIjoxMDAsInBhZ2UiOjEsInVyaSI6Ii9yZWxlYXNlcy9idXNpbmVzc2luc2lnaHRzYW5kaW1wYWN0b250aGV1a2Vjb25vbXkyN2p1bHkyMDIzIiwibGlzdFR5cGUiOiJyZWxlYXNlY2FsZW5kYXIifQ.Rfa0vDSZF61Zk4i8vtfXLKEshYhJqvRLDTT4vnJ_rLk", "Business insights and impact on the UK economy: 27 July 2023")</f>
      </c>
      <c r="C93" s="1" t="n">
        <v>45134</v>
      </c>
      <c r="D93" t="b">
        <v>0</v>
      </c>
    </row>
    <row r="94">
      <c r="A94" t="s">
        <v>4</v>
      </c>
      <c r="B94" t="str">
        <f>=HYPERLINK("https://www.gov.uk/government/statistics/announcements/dental-earnings-and-expenses-estimates-202122", "Dental Earnings and Expenses Estimates, 2021/22")</f>
      </c>
      <c r="C94" s="1" t="n">
        <v>45134</v>
      </c>
      <c r="D94" t="b">
        <v>0</v>
      </c>
    </row>
    <row r="95">
      <c r="A95" t="s">
        <v>4</v>
      </c>
      <c r="B95" t="str">
        <f>=HYPERLINK("https://digital.nhs.uk/data-and-information/publications/statistical/dental-earnings-and-expenses-estimates/2021-22", "Dental Earnings and Expenses, 2021/22")</f>
      </c>
      <c r="C95" s="1" t="n">
        <v>45134</v>
      </c>
      <c r="D95" t="b">
        <v>0</v>
      </c>
    </row>
    <row r="96">
      <c r="A96" t="s">
        <v>4</v>
      </c>
      <c r="B96" t="str">
        <f>=HYPERLINK("https://www.gov.uk/government/statistics/announcements/digest-of-uk-energy-statistics-2022", "Digest of UK Energy Statistics – 2022")</f>
      </c>
      <c r="C96" s="1" t="n">
        <v>45134</v>
      </c>
      <c r="D96" t="b">
        <v>0</v>
      </c>
    </row>
    <row r="97">
      <c r="A97" t="s">
        <v>4</v>
      </c>
      <c r="B97" t="str">
        <f>=HYPERLINK("https://www.ons.gov.uk/redir/eyJhbGciOiJIUzI1NiJ9.eyJpbmRleCI6ODEsInBhZ2VTaXplIjoxMDAsInBhZ2UiOjEsInVyaSI6Ii9yZWxlYXNlcy9lY29ub21pY2FjdGl2aXR5YW5kc29jaWFsY2hhbmdlaW50aGV1a3JlYWx0aW1laW5kaWNhdG9yczI3anVseTIwMjMiLCJsaXN0VHlwZSI6InJlbGVhc2VjYWxlbmRhciJ9.MnUcwqYpOofodEgxxyIwbvqHi5UfVt_T0x4DD4iyAjc", "Economic activity and social change in the UK, real-time indicators : 27 July 2023")</f>
      </c>
      <c r="C97" s="1" t="n">
        <v>45134</v>
      </c>
      <c r="D97" t="b">
        <v>0</v>
      </c>
    </row>
    <row r="98">
      <c r="A98" t="s">
        <v>4</v>
      </c>
      <c r="B98" t="str">
        <f>=HYPERLINK("https://www.gov.uk/government/statistics/announcements/energy-performance-of-building-certificates-in-england-and-wales-april-to-june-2023", "Energy Performance of Building Certificates in England and Wales: April to June 2023")</f>
      </c>
      <c r="C98" s="1" t="n">
        <v>45134</v>
      </c>
      <c r="D98" t="b">
        <v>0</v>
      </c>
    </row>
    <row r="99">
      <c r="A99" t="s">
        <v>4</v>
      </c>
      <c r="B99" t="str">
        <f>=HYPERLINK("https://www.gov.uk/government/statistics/announcements/energy-trends-and-prices-may-2023", "Energy trends and prices: May 2023")</f>
      </c>
      <c r="C99" s="1" t="n">
        <v>45134</v>
      </c>
      <c r="D99" t="b">
        <v>0</v>
      </c>
    </row>
    <row r="100">
      <c r="A100" t="s">
        <v>4</v>
      </c>
      <c r="B100" t="str">
        <f>=HYPERLINK("https://www.ons.gov.uk/redir/eyJhbGciOiJIUzI1NiJ9.eyJpbmRleCI6ODAsInBhZ2VTaXplIjoxMDAsInBhZ2UiOjEsInVyaSI6Ii9yZWxlYXNlcy9ob3VzaW5ncHVyY2hhc2VhZmZvcmRhYmlsaXR5Z3JlYXRicml0YWluMjAyMiIsImxpc3RUeXBlIjoicmVsZWFzZWNhbGVuZGFyIn0.oQW4rSAsA4iT80zgAaR-aaWk5m3o78qbVMnqw_v7gJI", "Housing purchase affordability, Great Britain: 2022")</f>
      </c>
      <c r="C100" s="1" t="n">
        <v>45134</v>
      </c>
      <c r="D100" t="b">
        <v>0</v>
      </c>
    </row>
    <row r="101">
      <c r="A101" t="s">
        <v>4</v>
      </c>
      <c r="B101" t="str">
        <f>=HYPERLINK("https://dataportal.orr.gov.uk/publication-dates-for-statistics/", "Rail fares index")</f>
      </c>
      <c r="C101" s="1" t="n">
        <v>45134</v>
      </c>
      <c r="D101" t="b">
        <v>0</v>
      </c>
    </row>
    <row r="102">
      <c r="A102" t="s">
        <v>4</v>
      </c>
      <c r="B102" t="str">
        <f>=HYPERLINK("https://www.gov.uk/government/statistics/announcements/rail-fares-index-2023", "Rail fares index: 2023")</f>
      </c>
      <c r="C102" s="1" t="n">
        <v>45134</v>
      </c>
      <c r="D102" t="b">
        <v>0</v>
      </c>
    </row>
    <row r="103">
      <c r="A103" t="s">
        <v>4</v>
      </c>
      <c r="B103" t="str">
        <f>=HYPERLINK("https://www.gov.uk/government/statistics/announcements/telecommunications-market-data-update-q1-2023", "Telecommunications Market Data Update Q1 2023")</f>
      </c>
      <c r="C103" s="1" t="n">
        <v>45134</v>
      </c>
      <c r="D103" t="b">
        <v>0</v>
      </c>
    </row>
    <row r="104">
      <c r="A104" t="s">
        <v>4</v>
      </c>
      <c r="B104" t="str">
        <f>=HYPERLINK("https://www.ofcom.org.uk/research-and-data/data/statistics/stats23", "Telecommunications Market Data Update, Q1 2023")</f>
      </c>
      <c r="C104" s="1" t="n">
        <v>45134</v>
      </c>
      <c r="D104" t="b">
        <v>0</v>
      </c>
    </row>
    <row r="105">
      <c r="A105" t="s">
        <v>4</v>
      </c>
      <c r="B105" t="str">
        <f>=HYPERLINK("https://www.gov.uk/government/statistics/announcements/total-factor-productivity-of-the-united-kingdom-food-chain-2021-final-release", "Total Factor Productivity of the United Kingdom Food Chain 2021 - final release")</f>
      </c>
      <c r="C105" s="1" t="n">
        <v>45134</v>
      </c>
      <c r="D105" t="b">
        <v>0</v>
      </c>
    </row>
    <row r="106">
      <c r="A106" t="s">
        <v>4</v>
      </c>
      <c r="B106" t="str">
        <f>=HYPERLINK("https://www.gov.uk/government/statistics/announcements/uk-energy-in-brief-2022", "UK Energy in Brief – 2022")</f>
      </c>
      <c r="C106" s="1" t="n">
        <v>45134</v>
      </c>
      <c r="D106" t="b">
        <v>0</v>
      </c>
    </row>
    <row r="107">
      <c r="A107" t="s">
        <v>4</v>
      </c>
      <c r="B107" t="str">
        <f>=HYPERLINK("https://www.ons.gov.uk/redir/eyJhbGciOiJIUzI1NiJ9.eyJpbmRleCI6NzgsInBhZ2VTaXplIjoxMDAsInBhZ2UiOjEsInVyaSI6Ii9yZWxlYXNlcy91a3RyYWRlaW5zZXJ2aWNlc2J5cGFydG5lcmNvdW50cnlqYW51YXJ5dG9tYXJjaDIwMjMiLCJsaXN0VHlwZSI6InJlbGVhc2VjYWxlbmRhciJ9.NnI5D5PQy2jjuo18UqRZNJ3rI9tHZm0_e9eyo261N5k", "UK trade in services by partner country: January to March 2023")</f>
      </c>
      <c r="C107" s="1" t="n">
        <v>45134</v>
      </c>
      <c r="D107" t="b">
        <v>0</v>
      </c>
    </row>
    <row r="108">
      <c r="A108" t="s">
        <v>4</v>
      </c>
      <c r="B108" t="str">
        <f>=HYPERLINK("https://www.ons.gov.uk/redir/eyJhbGciOiJIUzI1NiJ9.eyJpbmRleCI6NzcsInBhZ2VTaXplIjoxMDAsInBhZ2UiOjEsInVyaSI6Ii9yZWxlYXNlcy91a3RyYWRlcXVhcnRlcmx5Z29vZHNhbmRzZXJ2aWNlc2phbnVhcnl0b21hcmNoMjAyMyIsImxpc3RUeXBlIjoicmVsZWFzZWNhbGVuZGFyIn0.6gnuBD5mvtstATbNYi5Vk2FPxm5jsmk-U373P5ERP_4", "UK trade, quarterly goods and services: January to March 2023")</f>
      </c>
      <c r="C108" s="1" t="n">
        <v>45134</v>
      </c>
      <c r="D108" t="b">
        <v>0</v>
      </c>
    </row>
    <row r="109">
      <c r="A109" t="s">
        <v>4</v>
      </c>
      <c r="B109" t="str">
        <f>=HYPERLINK("https://www.gov.uk/government/statistics/announcements/company-insolvency-statistics-april-to-june-2023", "Company Insolvency Statistics: April to June 2023")</f>
      </c>
      <c r="C109" s="1" t="n">
        <v>45135</v>
      </c>
      <c r="D109" t="b">
        <v>0</v>
      </c>
    </row>
    <row r="110">
      <c r="A110" t="s">
        <v>5</v>
      </c>
      <c r="B110" t="str">
        <f>=HYPERLINK("https://www.bls.gov/schedule/2023/07_sched_list.htm", "Employment Cost Index for Second Quarter 2023")</f>
      </c>
      <c r="C110" s="1" t="n">
        <v>45135</v>
      </c>
      <c r="D110" t="b">
        <v>0</v>
      </c>
    </row>
    <row r="111">
      <c r="A111" t="s">
        <v>4</v>
      </c>
      <c r="B111" t="str">
        <f>=HYPERLINK("https://www.ons.gov.uk/redir/eyJhbGciOiJIUzI1NiJ9.eyJpbmRleCI6ODMsInBhZ2VTaXplIjoxMDAsInBhZ2UiOjEsInVyaSI6Ii9yZWxlYXNlcy9leHBlcmltZW50YWxtZXRob2RvbG9neWZvcnByb2R1Y2luZ3VraW50ZXJyZWdpb25hbHRyYWRlZXN0aW1hdGVzIiwibGlzdFR5cGUiOiJyZWxlYXNlY2FsZW5kYXIifQ.Okc9twV7HW4wxN8Z4q6axxs0qlPpIBVaYdarjGWWlqs", "Experimental methodology for producing UK interregional trade estimates")</f>
      </c>
      <c r="C111" s="1" t="n">
        <v>45135</v>
      </c>
      <c r="D111" t="b">
        <v>0</v>
      </c>
    </row>
    <row r="112">
      <c r="A112" t="s">
        <v>4</v>
      </c>
      <c r="B112" t="str">
        <f>=HYPERLINK("https://www.gov.uk/government/statistics/announcements/individual-insolvency-statistics-april-to-june-2023", "Individual Insolvency Statistics: April to June 2023")</f>
      </c>
      <c r="C112" s="1" t="n">
        <v>45135</v>
      </c>
      <c r="D112" t="b">
        <v>0</v>
      </c>
    </row>
    <row r="113">
      <c r="A113" t="s">
        <v>4</v>
      </c>
      <c r="B113" t="str">
        <f>=HYPERLINK("https://www.ons.gov.uk/redir/eyJhbGciOiJIUzI1NiJ9.eyJpbmRleCI6ODIsInBhZ2VTaXplIjoxMDAsInBhZ2UiOjEsInVyaSI6Ii9yZWxlYXNlcy9vdGhlcmZpbmFuY2lhbGluc3RpdHV0aW9uc2V4cGVyaW1lbnRhbGZpbmFuY2lhbGJhbGFuY2VzaGVldHN0YXRpc3RpY3NkZWNlbWJlcjIwMTl0b21hcmNoMjAyMyIsImxpc3RUeXBlIjoicmVsZWFzZWNhbGVuZGFyIn0.MH_7Ga8MPXjQ98fGC7SE-aIDpL38YHQttaaebQfG3aY", "Other financial institutions’ experimental financial balance sheet statistics, December 2019 to March 2023")</f>
      </c>
      <c r="C113" s="1" t="n">
        <v>45135</v>
      </c>
      <c r="D113" t="b">
        <v>0</v>
      </c>
    </row>
    <row r="114">
      <c r="A114" t="s">
        <v>4</v>
      </c>
      <c r="B114" t="str">
        <f>=HYPERLINK("https://www.bankofengland.co.uk/statistics/credit-union/2022/2022", "Credit union annual statistics - 2022 (to be published at 9.30am)")</f>
      </c>
      <c r="C114" s="1" t="n">
        <v>45138</v>
      </c>
      <c r="D114" t="b">
        <v>0</v>
      </c>
    </row>
    <row r="115">
      <c r="A115" t="s">
        <v>4</v>
      </c>
      <c r="B115" t="str">
        <f>=HYPERLINK("https://www.gov.uk/government/statistics/announcements/economic-statistics-sector-classification-classification-update-and-forward-work-plan-august-2023", "Economic statistics sector classification - classification update and forward work plan: August 2023")</f>
      </c>
      <c r="C115" s="1" t="n">
        <v>45138</v>
      </c>
      <c r="D115" t="b">
        <v>0</v>
      </c>
    </row>
    <row r="116">
      <c r="A116" t="s">
        <v>4</v>
      </c>
      <c r="B116" t="str">
        <f>=HYPERLINK("https://www.ons.gov.uk/redir/eyJhbGciOiJIUzI1NiJ9.eyJpbmRleCI6ODUsInBhZ2VTaXplIjoxMDAsInBhZ2UiOjEsInVyaSI6Ii9yZWxlYXNlcy9lY29ub21pY3N0YXRpc3RpY3NzZWN0b3JjbGFzc2lmaWNhdGlvbmNsYXNzaWZpY2F0aW9udXBkYXRlYW5kZm9yd2FyZHdvcmtwbGFuanVseTIwMjMiLCJsaXN0VHlwZSI6InJlbGVhc2VjYWxlbmRhciJ9.MB9Y-qbfCpstesK_WwnM4Rtd2yq-Y55emsh2xsF0RFM", "Economic statistics sector classification - classification update and forward work plan: July 2023")</f>
      </c>
      <c r="C116" s="1" t="n">
        <v>45138</v>
      </c>
      <c r="D116" t="b">
        <v>0</v>
      </c>
    </row>
    <row r="117">
      <c r="A117" t="s">
        <v>4</v>
      </c>
      <c r="B117" t="str">
        <f>=HYPERLINK("https://www.bankofengland.co.uk/statistics/effective-interest-rates/2023/june-2023", "Effective interest rates - June 2023 (to be published at 9.30am)")</f>
      </c>
      <c r="C117" s="1" t="n">
        <v>45138</v>
      </c>
      <c r="D117" t="b">
        <v>0</v>
      </c>
    </row>
    <row r="118">
      <c r="A118" t="s">
        <v>4</v>
      </c>
      <c r="B118" t="str">
        <f>=HYPERLINK("https://www.bankofengland.co.uk/statistics/money-and-credit/2023/june-2023", "Money and Credit - June 2023 (to be published at 9.30am)")</f>
      </c>
      <c r="C118" s="1" t="n">
        <v>45138</v>
      </c>
      <c r="D118" t="b">
        <v>0</v>
      </c>
    </row>
    <row r="119">
      <c r="A119" t="s">
        <v>4</v>
      </c>
      <c r="B119" t="str">
        <f>=HYPERLINK("https://www.ons.gov.uk/redir/eyJhbGciOiJIUzI1NiJ9.eyJpbmRleCI6ODQsInBhZ2VTaXplIjoxMDAsInBhZ2UiOjEsInVyaSI6Ii9yZWxlYXNlcy91a2dvdmVybm1lbnRkZWJ0YW5kZGVmaWNpdG1hcmNoMjAyMyIsImxpc3RUeXBlIjoicmVsZWFzZWNhbGVuZGFyIn0.MNC6sbxs9TMY2GuL0D6sSwqD5bNLEhvBretTVB-OVkA", "UK government debt and deficit: March 2023")</f>
      </c>
      <c r="C119" s="1" t="n">
        <v>45138</v>
      </c>
      <c r="D1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2023-06-26T19:28:39Z</dcterms:created>
</coreProperties>
</file>