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wa\Desktop\School\Game Dev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/>
  <c r="C19" i="1"/>
  <c r="G19" i="1" s="1"/>
  <c r="C25" i="1"/>
  <c r="G28" i="1"/>
  <c r="G21" i="1"/>
  <c r="H21" i="1" s="1"/>
  <c r="C20" i="1"/>
  <c r="G18" i="1"/>
  <c r="F18" i="1"/>
  <c r="E18" i="1"/>
  <c r="D18" i="1"/>
  <c r="C18" i="1"/>
  <c r="C22" i="1" s="1"/>
  <c r="C23" i="1" s="1"/>
  <c r="B18" i="1"/>
  <c r="B22" i="1" s="1"/>
  <c r="B23" i="1" s="1"/>
  <c r="G17" i="1"/>
  <c r="F17" i="1"/>
  <c r="E17" i="1"/>
  <c r="C17" i="1"/>
  <c r="D17" i="1"/>
  <c r="H29" i="1"/>
  <c r="G26" i="1"/>
  <c r="F20" i="1"/>
  <c r="F26" i="1" s="1"/>
  <c r="E20" i="1"/>
  <c r="E26" i="1" s="1"/>
  <c r="D20" i="1"/>
  <c r="D26" i="1" s="1"/>
  <c r="B20" i="1"/>
  <c r="B25" i="1" s="1"/>
  <c r="F19" i="1"/>
  <c r="F25" i="1" s="1"/>
  <c r="E19" i="1"/>
  <c r="E25" i="1" s="1"/>
  <c r="D19" i="1"/>
  <c r="D25" i="1" s="1"/>
  <c r="D22" i="1" l="1"/>
  <c r="D23" i="1" s="1"/>
  <c r="D24" i="1" s="1"/>
  <c r="D30" i="1" s="1"/>
  <c r="E22" i="1"/>
  <c r="E23" i="1" s="1"/>
  <c r="E24" i="1" s="1"/>
  <c r="E30" i="1" s="1"/>
  <c r="H28" i="1"/>
  <c r="G22" i="1"/>
  <c r="G23" i="1" s="1"/>
  <c r="G24" i="1" s="1"/>
  <c r="G30" i="1" s="1"/>
  <c r="F22" i="1"/>
  <c r="F23" i="1" s="1"/>
  <c r="F24" i="1" s="1"/>
  <c r="F30" i="1" s="1"/>
  <c r="H17" i="1"/>
  <c r="C26" i="1"/>
  <c r="H20" i="1"/>
  <c r="B26" i="1"/>
  <c r="H27" i="1"/>
  <c r="G25" i="1"/>
  <c r="H25" i="1" s="1"/>
  <c r="C24" i="1"/>
  <c r="C30" i="1" s="1"/>
  <c r="H18" i="1"/>
  <c r="H22" i="1" l="1"/>
  <c r="H23" i="1"/>
  <c r="H19" i="1"/>
  <c r="B24" i="1"/>
  <c r="H26" i="1"/>
  <c r="B30" i="1" l="1"/>
  <c r="H24" i="1"/>
  <c r="H30" i="1" l="1"/>
  <c r="K24" i="1"/>
  <c r="K23" i="1"/>
</calcChain>
</file>

<file path=xl/sharedStrings.xml><?xml version="1.0" encoding="utf-8"?>
<sst xmlns="http://schemas.openxmlformats.org/spreadsheetml/2006/main" count="29" uniqueCount="29">
  <si>
    <t>Selling Point of Product</t>
  </si>
  <si>
    <t>Inventory to Be Sold</t>
  </si>
  <si>
    <t>Cost to Manufacture Product</t>
  </si>
  <si>
    <t>Yearly Operational Cost</t>
  </si>
  <si>
    <t>Equipment Cost</t>
  </si>
  <si>
    <t>Land Cost</t>
  </si>
  <si>
    <t>Land Sale Value</t>
  </si>
  <si>
    <t>Building Cost</t>
  </si>
  <si>
    <t>Building Sale Value</t>
  </si>
  <si>
    <t>Tax</t>
  </si>
  <si>
    <t>i*</t>
  </si>
  <si>
    <t>Year</t>
  </si>
  <si>
    <t>Cumlative</t>
  </si>
  <si>
    <t>Revenue</t>
  </si>
  <si>
    <t>-Operating Cost</t>
  </si>
  <si>
    <t>-Depreciation Building</t>
  </si>
  <si>
    <t>-Depreciation Equipment</t>
  </si>
  <si>
    <t>-Land Write Off</t>
  </si>
  <si>
    <t>Taxable Income</t>
  </si>
  <si>
    <t>-Income Tax at 25%</t>
  </si>
  <si>
    <t>Net Income</t>
  </si>
  <si>
    <t>+Depreciation Building</t>
  </si>
  <si>
    <t>+Depreciation Equipment</t>
  </si>
  <si>
    <t>-Equipment</t>
  </si>
  <si>
    <t>-Land</t>
  </si>
  <si>
    <t>-Building</t>
  </si>
  <si>
    <t>ATCF</t>
  </si>
  <si>
    <t>NPV</t>
  </si>
  <si>
    <t>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</si>
</sst>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8">
    <xf numFmtId="0" fontId="0" fillId="0" borderId="0" xfId="0"/>
    <xf numFmtId="44" fontId="0" fillId="0" borderId="0" xfId="2" applyFont="1"/>
    <xf numFmtId="43" fontId="0" fillId="0" borderId="0" xfId="1" applyFont="1"/>
    <xf numFmtId="9" fontId="0" fillId="0" borderId="0" xfId="3" applyFont="1"/>
    <xf numFmtId="0" fontId="0" fillId="3" borderId="0" xfId="0" applyFill="1"/>
    <xf numFmtId="0" fontId="0" fillId="3" borderId="1" xfId="0" applyFill="1" applyBorder="1"/>
    <xf numFmtId="44" fontId="0" fillId="0" borderId="2" xfId="0" applyNumberFormat="1" applyBorder="1"/>
    <xf numFmtId="0" fontId="0" fillId="0" borderId="0" xfId="0" quotePrefix="1"/>
    <xf numFmtId="0" fontId="0" fillId="0" borderId="0" xfId="0" quotePrefix="1" applyBorder="1"/>
    <xf numFmtId="44" fontId="0" fillId="0" borderId="0" xfId="2" applyFont="1" applyBorder="1"/>
    <xf numFmtId="44" fontId="0" fillId="0" borderId="3" xfId="2" applyFont="1" applyBorder="1"/>
    <xf numFmtId="0" fontId="0" fillId="0" borderId="4" xfId="0" quotePrefix="1" applyFill="1" applyBorder="1"/>
    <xf numFmtId="44" fontId="0" fillId="0" borderId="4" xfId="2" applyFont="1" applyBorder="1"/>
    <xf numFmtId="44" fontId="0" fillId="0" borderId="5" xfId="0" applyNumberFormat="1" applyBorder="1"/>
    <xf numFmtId="0" fontId="0" fillId="0" borderId="0" xfId="0" applyBorder="1"/>
    <xf numFmtId="44" fontId="0" fillId="0" borderId="0" xfId="0" applyNumberFormat="1" applyBorder="1"/>
    <xf numFmtId="0" fontId="0" fillId="0" borderId="4" xfId="0" quotePrefix="1" applyBorder="1"/>
    <xf numFmtId="44" fontId="0" fillId="0" borderId="4" xfId="0" applyNumberFormat="1" applyBorder="1"/>
    <xf numFmtId="0" fontId="0" fillId="0" borderId="0" xfId="0" applyFill="1" applyBorder="1"/>
    <xf numFmtId="44" fontId="0" fillId="0" borderId="0" xfId="0" applyNumberFormat="1"/>
    <xf numFmtId="0" fontId="0" fillId="0" borderId="0" xfId="0" quotePrefix="1" applyFill="1" applyBorder="1"/>
    <xf numFmtId="0" fontId="0" fillId="0" borderId="6" xfId="0" applyFill="1" applyBorder="1"/>
    <xf numFmtId="44" fontId="0" fillId="0" borderId="7" xfId="0" applyNumberFormat="1" applyBorder="1"/>
    <xf numFmtId="44" fontId="0" fillId="0" borderId="8" xfId="0" applyNumberFormat="1" applyBorder="1"/>
    <xf numFmtId="44" fontId="2" fillId="2" borderId="9" xfId="4" applyNumberFormat="1" applyBorder="1"/>
    <xf numFmtId="9" fontId="2" fillId="2" borderId="10" xfId="4" applyNumberFormat="1" applyBorder="1"/>
    <xf numFmtId="0" fontId="0" fillId="0" borderId="1" xfId="0" applyBorder="1"/>
    <xf numFmtId="0" fontId="0" fillId="0" borderId="5" xfId="0" applyBorder="1"/>
  </cellXfs>
  <cellStyles count="5">
    <cellStyle name="Comma" xfId="1" builtinId="3"/>
    <cellStyle name="Currency" xfId="2" builtinId="4"/>
    <cellStyle name="Good" xfId="4" builtinId="2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abSelected="1" workbookViewId="0">
      <selection activeCell="J32" sqref="J32"/>
    </sheetView>
  </sheetViews>
  <sheetFormatPr defaultRowHeight="15" x14ac:dyDescent="0.25"/>
  <cols>
    <col min="1" max="1" width="26.7109375" bestFit="1" customWidth="1"/>
    <col min="2" max="2" width="13.42578125" bestFit="1" customWidth="1"/>
    <col min="3" max="7" width="14.28515625" bestFit="1" customWidth="1"/>
    <col min="8" max="8" width="15" bestFit="1" customWidth="1"/>
    <col min="11" max="11" width="14.28515625" bestFit="1" customWidth="1"/>
  </cols>
  <sheetData>
    <row r="2" spans="1:8" x14ac:dyDescent="0.25">
      <c r="A2" t="s">
        <v>0</v>
      </c>
      <c r="B2" s="1">
        <v>60</v>
      </c>
    </row>
    <row r="3" spans="1:8" x14ac:dyDescent="0.25">
      <c r="A3" t="s">
        <v>1</v>
      </c>
      <c r="B3" s="2">
        <v>20000</v>
      </c>
    </row>
    <row r="4" spans="1:8" x14ac:dyDescent="0.25">
      <c r="A4" t="s">
        <v>2</v>
      </c>
      <c r="B4" s="1">
        <v>12</v>
      </c>
    </row>
    <row r="5" spans="1:8" x14ac:dyDescent="0.25">
      <c r="A5" t="s">
        <v>3</v>
      </c>
      <c r="B5" s="1">
        <v>300000</v>
      </c>
    </row>
    <row r="6" spans="1:8" x14ac:dyDescent="0.25">
      <c r="A6" t="s">
        <v>4</v>
      </c>
      <c r="B6" s="1">
        <v>10000</v>
      </c>
    </row>
    <row r="7" spans="1:8" x14ac:dyDescent="0.25">
      <c r="A7" t="s">
        <v>5</v>
      </c>
      <c r="B7" s="1">
        <v>100000</v>
      </c>
    </row>
    <row r="8" spans="1:8" x14ac:dyDescent="0.25">
      <c r="A8" t="s">
        <v>6</v>
      </c>
      <c r="B8" s="1">
        <v>100000</v>
      </c>
    </row>
    <row r="9" spans="1:8" x14ac:dyDescent="0.25">
      <c r="A9" t="s">
        <v>7</v>
      </c>
      <c r="B9" s="1">
        <v>500000</v>
      </c>
    </row>
    <row r="10" spans="1:8" x14ac:dyDescent="0.25">
      <c r="A10" t="s">
        <v>8</v>
      </c>
      <c r="B10" s="1">
        <v>85000</v>
      </c>
    </row>
    <row r="11" spans="1:8" x14ac:dyDescent="0.25">
      <c r="A11" t="s">
        <v>9</v>
      </c>
      <c r="B11" s="3">
        <v>0.25</v>
      </c>
    </row>
    <row r="12" spans="1:8" x14ac:dyDescent="0.25">
      <c r="A12" t="s">
        <v>10</v>
      </c>
      <c r="B12" s="3">
        <v>0.1</v>
      </c>
    </row>
    <row r="15" spans="1:8" ht="15.75" thickBot="1" x14ac:dyDescent="0.3"/>
    <row r="16" spans="1:8" x14ac:dyDescent="0.25">
      <c r="A16" s="4" t="s">
        <v>11</v>
      </c>
      <c r="B16" s="4">
        <v>0</v>
      </c>
      <c r="C16" s="4">
        <v>1</v>
      </c>
      <c r="D16" s="4">
        <v>2</v>
      </c>
      <c r="E16" s="4">
        <v>3</v>
      </c>
      <c r="F16" s="4">
        <v>4</v>
      </c>
      <c r="G16" s="4">
        <v>5</v>
      </c>
      <c r="H16" s="5" t="s">
        <v>12</v>
      </c>
    </row>
    <row r="17" spans="1:11" x14ac:dyDescent="0.25">
      <c r="A17" t="s">
        <v>13</v>
      </c>
      <c r="B17" s="1">
        <v>0</v>
      </c>
      <c r="C17" s="1">
        <f>B2*B3</f>
        <v>1200000</v>
      </c>
      <c r="D17" s="1">
        <f>B2*B3</f>
        <v>1200000</v>
      </c>
      <c r="E17" s="1">
        <f>B2*B3</f>
        <v>1200000</v>
      </c>
      <c r="F17" s="1">
        <f>B2*B3</f>
        <v>1200000</v>
      </c>
      <c r="G17" s="1">
        <f>B2*B3</f>
        <v>1200000</v>
      </c>
      <c r="H17" s="6">
        <f>SUM(B17:G17)</f>
        <v>6000000</v>
      </c>
    </row>
    <row r="18" spans="1:11" x14ac:dyDescent="0.25">
      <c r="A18" s="7" t="s">
        <v>14</v>
      </c>
      <c r="B18" s="1">
        <f>-B5</f>
        <v>-300000</v>
      </c>
      <c r="C18" s="1">
        <f>-B5</f>
        <v>-300000</v>
      </c>
      <c r="D18" s="1">
        <f>-B5</f>
        <v>-300000</v>
      </c>
      <c r="E18" s="1">
        <f>-B5</f>
        <v>-300000</v>
      </c>
      <c r="F18" s="1">
        <f>-B5</f>
        <v>-300000</v>
      </c>
      <c r="G18" s="1">
        <f>-B5</f>
        <v>-300000</v>
      </c>
      <c r="H18" s="6">
        <f t="shared" ref="H18:H29" si="0">SUM(B18:G18)</f>
        <v>-1800000</v>
      </c>
    </row>
    <row r="19" spans="1:11" x14ac:dyDescent="0.25">
      <c r="A19" s="7" t="s">
        <v>15</v>
      </c>
      <c r="B19" s="1">
        <v>0</v>
      </c>
      <c r="C19" s="1">
        <f>(1/39)*B29</f>
        <v>-12820.51282051282</v>
      </c>
      <c r="D19" s="1">
        <f>(1/39)*B29</f>
        <v>-12820.51282051282</v>
      </c>
      <c r="E19" s="1">
        <f>(1/39)*B29</f>
        <v>-12820.51282051282</v>
      </c>
      <c r="F19" s="1">
        <f>(1/39)*B29</f>
        <v>-12820.51282051282</v>
      </c>
      <c r="G19" s="1">
        <f>-(B9+SUM(C19:F19))</f>
        <v>-448717.94871794875</v>
      </c>
      <c r="H19" s="6">
        <f>SUM(B19:G19)</f>
        <v>-500000</v>
      </c>
    </row>
    <row r="20" spans="1:11" x14ac:dyDescent="0.25">
      <c r="A20" s="8" t="s">
        <v>16</v>
      </c>
      <c r="B20" s="9">
        <f>0</f>
        <v>0</v>
      </c>
      <c r="C20" s="9">
        <f>0.2*B27</f>
        <v>-2000</v>
      </c>
      <c r="D20" s="9">
        <f>0.32*B27</f>
        <v>-3200</v>
      </c>
      <c r="E20" s="9">
        <f>0.192*B27</f>
        <v>-1920</v>
      </c>
      <c r="F20" s="9">
        <f>0.1152*B27</f>
        <v>-1152</v>
      </c>
      <c r="G20" s="10">
        <v>-1728</v>
      </c>
      <c r="H20" s="6">
        <f>SUM(B20:G20)</f>
        <v>-10000</v>
      </c>
    </row>
    <row r="21" spans="1:11" ht="15.75" thickBot="1" x14ac:dyDescent="0.3">
      <c r="A21" s="11" t="s">
        <v>17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f>-B7</f>
        <v>-100000</v>
      </c>
      <c r="H21" s="13">
        <f>SUM(B21:G21)</f>
        <v>-100000</v>
      </c>
    </row>
    <row r="22" spans="1:11" ht="15.75" thickBot="1" x14ac:dyDescent="0.3">
      <c r="A22" s="14" t="s">
        <v>18</v>
      </c>
      <c r="B22" s="15">
        <f>SUM(B17:B21)</f>
        <v>-300000</v>
      </c>
      <c r="C22" s="15">
        <f>SUM(C17:C21)</f>
        <v>885179.48717948713</v>
      </c>
      <c r="D22" s="15">
        <f t="shared" ref="B22:G22" si="1">SUM(D17:D21)</f>
        <v>883979.48717948713</v>
      </c>
      <c r="E22" s="15">
        <f t="shared" si="1"/>
        <v>885259.48717948713</v>
      </c>
      <c r="F22" s="15">
        <f t="shared" si="1"/>
        <v>886027.48717948713</v>
      </c>
      <c r="G22" s="15">
        <f t="shared" si="1"/>
        <v>349554.05128205125</v>
      </c>
      <c r="H22" s="6">
        <f t="shared" si="0"/>
        <v>3590000</v>
      </c>
    </row>
    <row r="23" spans="1:11" ht="15.75" thickBot="1" x14ac:dyDescent="0.3">
      <c r="A23" s="16" t="s">
        <v>19</v>
      </c>
      <c r="B23" s="17">
        <f>-0.25*B22</f>
        <v>75000</v>
      </c>
      <c r="C23" s="17">
        <f>-0.25*C22</f>
        <v>-221294.87179487178</v>
      </c>
      <c r="D23" s="17">
        <f>-0.25*D22</f>
        <v>-220994.87179487178</v>
      </c>
      <c r="E23" s="17">
        <f>-0.25*E22</f>
        <v>-221314.87179487178</v>
      </c>
      <c r="F23" s="17">
        <f>-0.25*F22</f>
        <v>-221506.87179487178</v>
      </c>
      <c r="G23" s="17">
        <f>-0.25*G22</f>
        <v>-87388.512820512813</v>
      </c>
      <c r="H23" s="13">
        <f t="shared" si="0"/>
        <v>-897500</v>
      </c>
      <c r="J23" s="26" t="s">
        <v>27</v>
      </c>
      <c r="K23" s="24">
        <f>NPV(B12,C30:G30)+B30</f>
        <v>1821059.8426457997</v>
      </c>
    </row>
    <row r="24" spans="1:11" ht="15.75" thickBot="1" x14ac:dyDescent="0.3">
      <c r="A24" s="18" t="s">
        <v>20</v>
      </c>
      <c r="B24" s="19">
        <f t="shared" ref="B24:G24" si="2">B22+B23</f>
        <v>-225000</v>
      </c>
      <c r="C24" s="19">
        <f t="shared" si="2"/>
        <v>663884.61538461538</v>
      </c>
      <c r="D24" s="19">
        <f t="shared" si="2"/>
        <v>662984.61538461538</v>
      </c>
      <c r="E24" s="19">
        <f t="shared" si="2"/>
        <v>663944.61538461538</v>
      </c>
      <c r="F24" s="19">
        <f t="shared" si="2"/>
        <v>664520.61538461538</v>
      </c>
      <c r="G24" s="19">
        <f t="shared" si="2"/>
        <v>262165.53846153844</v>
      </c>
      <c r="H24" s="6">
        <f t="shared" si="0"/>
        <v>2692500</v>
      </c>
      <c r="J24" s="27" t="s">
        <v>28</v>
      </c>
      <c r="K24" s="25">
        <f>IRR(B30:G30)</f>
        <v>0.77364566238608967</v>
      </c>
    </row>
    <row r="25" spans="1:11" x14ac:dyDescent="0.25">
      <c r="A25" s="20" t="s">
        <v>21</v>
      </c>
      <c r="B25" s="19">
        <f>B20</f>
        <v>0</v>
      </c>
      <c r="C25" s="19">
        <f>-C19</f>
        <v>12820.51282051282</v>
      </c>
      <c r="D25" s="19">
        <f t="shared" ref="C25:G26" si="3">-D19</f>
        <v>12820.51282051282</v>
      </c>
      <c r="E25" s="19">
        <f t="shared" si="3"/>
        <v>12820.51282051282</v>
      </c>
      <c r="F25" s="19">
        <f t="shared" si="3"/>
        <v>12820.51282051282</v>
      </c>
      <c r="G25" s="19">
        <f t="shared" si="3"/>
        <v>448717.94871794875</v>
      </c>
      <c r="H25" s="6">
        <f t="shared" si="0"/>
        <v>500000</v>
      </c>
    </row>
    <row r="26" spans="1:11" x14ac:dyDescent="0.25">
      <c r="A26" s="20" t="s">
        <v>22</v>
      </c>
      <c r="B26" s="19">
        <f>B20</f>
        <v>0</v>
      </c>
      <c r="C26" s="19">
        <f t="shared" si="3"/>
        <v>2000</v>
      </c>
      <c r="D26" s="19">
        <f t="shared" si="3"/>
        <v>3200</v>
      </c>
      <c r="E26" s="19">
        <f t="shared" si="3"/>
        <v>1920</v>
      </c>
      <c r="F26" s="19">
        <f t="shared" si="3"/>
        <v>1152</v>
      </c>
      <c r="G26" s="19">
        <f t="shared" si="3"/>
        <v>1728</v>
      </c>
      <c r="H26" s="6">
        <f>SUM(B26:G26)</f>
        <v>10000</v>
      </c>
    </row>
    <row r="27" spans="1:11" x14ac:dyDescent="0.25">
      <c r="A27" s="20" t="s">
        <v>23</v>
      </c>
      <c r="B27" s="1">
        <v>-10000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6">
        <f t="shared" si="0"/>
        <v>-10000</v>
      </c>
    </row>
    <row r="28" spans="1:11" x14ac:dyDescent="0.25">
      <c r="A28" s="20" t="s">
        <v>24</v>
      </c>
      <c r="B28" s="1">
        <f>-B7</f>
        <v>-100000</v>
      </c>
      <c r="C28" s="1">
        <v>0</v>
      </c>
      <c r="D28" s="1">
        <v>0</v>
      </c>
      <c r="E28" s="1">
        <v>0</v>
      </c>
      <c r="F28" s="1">
        <v>0</v>
      </c>
      <c r="G28" s="1">
        <f>B7</f>
        <v>100000</v>
      </c>
      <c r="H28" s="6">
        <f t="shared" si="0"/>
        <v>0</v>
      </c>
    </row>
    <row r="29" spans="1:11" ht="15.75" thickBot="1" x14ac:dyDescent="0.3">
      <c r="A29" s="11" t="s">
        <v>25</v>
      </c>
      <c r="B29" s="12">
        <f>-B9</f>
        <v>-500000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3">
        <f t="shared" si="0"/>
        <v>-500000</v>
      </c>
    </row>
    <row r="30" spans="1:11" ht="15.75" thickBot="1" x14ac:dyDescent="0.3">
      <c r="A30" s="21" t="s">
        <v>26</v>
      </c>
      <c r="B30" s="22">
        <f t="shared" ref="B30:G30" si="4">SUM(B24:B29)</f>
        <v>-835000</v>
      </c>
      <c r="C30" s="22">
        <f t="shared" si="4"/>
        <v>678705.12820512825</v>
      </c>
      <c r="D30" s="22">
        <f t="shared" si="4"/>
        <v>679005.12820512825</v>
      </c>
      <c r="E30" s="22">
        <f t="shared" si="4"/>
        <v>678685.12820512825</v>
      </c>
      <c r="F30" s="22">
        <f t="shared" si="4"/>
        <v>678493.12820512825</v>
      </c>
      <c r="G30" s="22">
        <f t="shared" si="4"/>
        <v>812611.48717948725</v>
      </c>
      <c r="H30" s="23">
        <f>SUM(B30:G30)</f>
        <v>2692500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nicwa</dc:creator>
  <cp:lastModifiedBy>nicwa</cp:lastModifiedBy>
  <dcterms:created xsi:type="dcterms:W3CDTF">2020-02-02T15:09:28Z</dcterms:created>
  <dcterms:modified xsi:type="dcterms:W3CDTF">2020-02-02T16:08:09Z</dcterms:modified>
</cp:coreProperties>
</file>