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hidePivotFieldList="1"/>
  <mc:AlternateContent xmlns:mc="http://schemas.openxmlformats.org/markup-compatibility/2006">
    <mc:Choice Requires="x15">
      <x15ac:absPath xmlns:x15ac="http://schemas.microsoft.com/office/spreadsheetml/2010/11/ac" url="C:\Users\npari\Downloads\Guided_Excel_Projects\"/>
    </mc:Choice>
  </mc:AlternateContent>
  <xr:revisionPtr revIDLastSave="0" documentId="13_ncr:1_{2E026EB2-DA1C-4843-BE4E-EFD093B877C2}" xr6:coauthVersionLast="47" xr6:coauthVersionMax="47" xr10:uidLastSave="{00000000-0000-0000-0000-000000000000}"/>
  <bookViews>
    <workbookView xWindow="-108" yWindow="-108" windowWidth="23256" windowHeight="12456" activeTab="2" xr2:uid="{26D4546B-D2A1-4444-8EAF-A6228F96F0C1}"/>
  </bookViews>
  <sheets>
    <sheet name="Pivots" sheetId="6" r:id="rId1"/>
    <sheet name="Data" sheetId="2" r:id="rId2"/>
    <sheet name="Data_Dictionary" sheetId="7" r:id="rId3"/>
    <sheet name="Customer Center Report" sheetId="5" r:id="rId4"/>
    <sheet name="Assets" sheetId="4" r:id="rId5"/>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6"/>
    <pivotCache cacheId="1" r:id="rId7"/>
    <pivotCache cacheId="2" r:id="rId8"/>
    <pivotCache cacheId="3" r:id="rId9"/>
    <pivotCache cacheId="4" r:id="rId10"/>
    <pivotCache cacheId="5" r:id="rId11"/>
    <pivotCache cacheId="6" r:id="rId12"/>
    <pivotCache cacheId="7" r:id="rId13"/>
    <pivotCache cacheId="8"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63" i="6" l="1"/>
  <c r="I57" i="6"/>
  <c r="I60" i="6" s="1"/>
  <c r="I65" i="6" s="1"/>
  <c r="N33" i="5" s="1"/>
  <c r="I56" i="6"/>
  <c r="I59" i="6" s="1"/>
  <c r="I64" i="6" s="1"/>
  <c r="N32" i="5" s="1"/>
  <c r="I55" i="6"/>
  <c r="R17" i="5" a="1"/>
  <c r="R17" i="5" s="1"/>
  <c r="Q18" i="5" a="1"/>
  <c r="Q18" i="5" s="1"/>
  <c r="K44" i="6"/>
  <c r="G46" i="6" a="1"/>
  <c r="G46"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N31" i="5" l="1"/>
  <c r="J47" i="6"/>
  <c r="K50" i="6"/>
  <c r="K49" i="6"/>
  <c r="K48" i="6"/>
  <c r="K47" i="6"/>
  <c r="K46" i="6"/>
  <c r="J46" i="6"/>
  <c r="J50" i="6"/>
  <c r="J49" i="6"/>
  <c r="J48"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0E617F-322D-494B-B42A-FFA547B537E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464D6AA-B970-402B-82EC-0816A8678877}"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F89B8311-5734-4A06-A184-6F776238EB63}"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<sst xmlns="http://schemas.openxmlformats.org/spreadsheetml/2006/main" count="3216" uniqueCount="1106">
  <si>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</si>
  <si>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</si>
  <si>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</si>
  <si>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</si>
  <si>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</si>
  <si>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</si>
  <si>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</si>
  <si>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</si>
  <si>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</si>
  <si>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</si>
  <si>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</si>
  <si>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</si>
  <si>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</si>
  <si>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</si>
  <si>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</si>
  <si>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</si>
  <si>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</si>
  <si>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</si>
  <si>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</si>
  <si>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</si>
  <si>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</si>
  <si>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</si>
  <si>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</si>
  <si>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</si>
  <si>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</si>
  <si>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</si>
  <si>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</si>
  <si>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</si>
  <si>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</si>
  <si>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</si>
  <si>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</si>
  <si>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</si>
  <si>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</si>
  <si>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</si>
  <si>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</si>
  <si>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</si>
  <si>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</si>
  <si>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</si>
  <si>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</si>
  <si>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</si>
  <si>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</si>
  <si>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</si>
  <si>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</si>
  <si>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</si>
  <si>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</si>
  <si>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</si>
  <si>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</si>
  <si>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</si>
  <si>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</si>
  <si>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</si>
  <si>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</si>
  <si>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</si>
  <si>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</si>
  <si>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</si>
  <si>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</si>
  <si>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</si>
  <si>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</si>
  <si>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</si>
  <si>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</si>
  <si>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</si>
  <si>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</si>
  <si>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</si>
  <si>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</si>
  <si>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</si>
  <si>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</si>
  <si>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</si>
  <si>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</si>
  <si>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</si>
  <si>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</si>
  <si>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</si>
  <si>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</si>
  <si>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</si>
  <si>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</si>
  <si>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</si>
  <si>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</si>
  <si>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</si>
  <si>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</si>
  <si>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</si>
  <si>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</si>
  <si>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</si>
  <si>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</si>
  <si>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</si>
  <si>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</si>
  <si>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</si>
  <si>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</si>
  <si>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</si>
  <si>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</si>
  <si>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</si>
  <si>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</si>
  <si>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</si>
  <si>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</si>
  <si>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</si>
  <si>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</si>
  <si>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</si>
  <si>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</si>
  <si>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</si>
  <si>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</si>
  <si>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</si>
  <si>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</si>
  <si>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</si>
  <si>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</si>
  <si>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</si>
  <si>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</si>
  <si>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</si>
  <si>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</si>
  <si>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</si>
  <si>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</si>
  <si>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</si>
  <si>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</si>
  <si>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</si>
  <si>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</si>
  <si>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</si>
  <si>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</si>
  <si>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</si>
  <si>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</si>
  <si>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</si>
  <si>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</si>
  <si>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</si>
  <si>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</si>
  <si>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</si>
  <si>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</si>
  <si>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</si>
  <si>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</si>
  <si>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</si>
  <si>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</si>
  <si>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</si>
  <si>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</si>
  <si>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</si>
  <si>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</si>
  <si>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</si>
  <si>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</si>
  <si>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</si>
  <si>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</si>
  <si>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</si>
  <si>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</si>
  <si>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</si>
  <si>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</si>
  <si>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</si>
  <si>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</si>
  <si>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</si>
  <si>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</si>
  <si>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</si>
  <si>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</si>
  <si>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</si>
  <si>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</si>
  <si>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</si>
  <si>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</si>
  <si>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</si>
  <si>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</si>
  <si>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</si>
  <si>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</si>
  <si>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</si>
  <si>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</si>
  <si>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</si>
  <si>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</si>
  <si>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</si>
  <si>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</si>
  <si>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</si>
  <si>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</si>
  <si>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</si>
  <si>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</si>
  <si>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</si>
  <si>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</si>
  <si>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</si>
  <si>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</si>
  <si>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</si>
  <si>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</si>
  <si>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</si>
  <si>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</si>
  <si>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</si>
  <si>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</si>
  <si>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</si>
  <si>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</si>
  <si>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</si>
  <si>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</si>
  <si>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</si>
  <si>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</si>
  <si>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</si>
  <si>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</si>
  <si>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</si>
  <si>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</si>
  <si>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</si>
  <si>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</si>
  <si>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</si>
  <si>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</si>
  <si>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</si>
  <si>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</si>
  <si>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</si>
  <si>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</si>
  <si>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</si>
  <si>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</si>
  <si>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</si>
  <si>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</si>
  <si>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</si>
  <si>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</si>
  <si>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</si>
  <si>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</si>
  <si>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</si>
  <si>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</si>
  <si>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</si>
  <si>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</si>
  <si>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</si>
  <si>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</si>
  <si>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</si>
  <si>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</si>
  <si>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</si>
  <si>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</si>
  <si>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</si>
  <si>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</si>
  <si>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</si>
  <si>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</si>
  <si>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</si>
  <si>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</si>
  <si>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</si>
  <si>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</si>
  <si>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</si>
  <si>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</si>
  <si>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</si>
  <si>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</si>
  <si>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</si>
  <si>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</si>
  <si>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</si>
  <si>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</si>
  <si>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</si>
  <si>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</si>
  <si>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</si>
  <si>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</si>
  <si>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</si>
  <si>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</si>
  <si>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</si>
  <si>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</si>
  <si>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</si>
  <si>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</si>
  <si>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</si>
  <si>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</si>
  <si>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</si>
  <si>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</si>
  <si>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</si>
  <si>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</si>
  <si>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</si>
  <si>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</si>
  <si>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</si>
  <si>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</si>
  <si>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</si>
  <si>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</si>
  <si>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</si>
  <si>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</si>
  <si>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</si>
  <si>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</si>
  <si>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</si>
  <si>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</si>
  <si>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</si>
  <si>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</si>
  <si>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</si>
  <si>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</si>
  <si>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</si>
  <si>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</si>
  <si>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</si>
  <si>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</si>
  <si>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</si>
  <si>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</si>
  <si>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</si>
  <si>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</si>
  <si>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</si>
  <si>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</si>
  <si>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</si>
  <si>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</si>
  <si>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</si>
  <si>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</si>
  <si>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</si>
  <si>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</si>
  <si>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</si>
  <si>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</si>
  <si>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</si>
  <si>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</si>
  <si>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</si>
  <si>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</si>
  <si>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</si>
  <si>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</si>
  <si>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</si>
  <si>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</si>
  <si>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</si>
  <si>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</si>
  <si>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</si>
  <si>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</si>
  <si>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</si>
  <si>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</si>
  <si>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</si>
  <si>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</si>
  <si>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</si>
  <si>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</si>
  <si>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</si>
  <si>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</si>
  <si>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</si>
  <si>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</si>
  <si>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</si>
  <si>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</si>
  <si>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</si>
  <si>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</si>
  <si>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</si>
  <si>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</si>
  <si>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</si>
  <si>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</si>
  <si>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</si>
  <si>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</si>
  <si>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</si>
  <si>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</si>
  <si>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</si>
  <si>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</si>
  <si>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</si>
  <si>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</si>
  <si>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</si>
  <si>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</si>
  <si>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</si>
  <si>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</si>
  <si>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</si>
  <si>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</si>
  <si>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</si>
  <si>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</si>
  <si>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</si>
  <si>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</si>
  <si>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</si>
  <si>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</si>
  <si>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</si>
  <si>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</si>
  <si>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</si>
  <si>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</si>
  <si>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</si>
  <si>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</si>
  <si>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</si>
  <si>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</si>
  <si>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</si>
  <si>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</si>
  <si>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</si>
  <si>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</si>
  <si>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</si>
  <si>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</si>
  <si>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</si>
  <si>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</si>
  <si>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</si>
  <si>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</si>
  <si>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</si>
  <si>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</si>
  <si>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</si>
  <si>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</si>
  <si>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</si>
  <si>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</si>
  <si>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</si>
  <si>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</si>
  <si>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</si>
  <si>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</si>
  <si>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</si>
  <si>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</si>
  <si>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</si>
  <si>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</si>
  <si>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</si>
  <si>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</si>
  <si>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</si>
  <si>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</si>
  <si>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</si>
  <si>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</si>
  <si>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</si>
  <si>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</si>
  <si>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</si>
  <si>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</si>
  <si>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</si>
  <si>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</si>
  <si>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</si>
  <si>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</si>
  <si>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</si>
  <si>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</si>
  <si>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</si>
  <si>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</si>
  <si>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</si>
  <si>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</si>
  <si>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</si>
  <si>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</si>
  <si>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</si>
  <si>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</si>
  <si>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</si>
  <si>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</si>
  <si>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</si>
  <si>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</si>
  <si>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</si>
  <si>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</si>
  <si>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</si>
  <si>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</si>
  <si>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</si>
  <si>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</si>
  <si>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</si>
  <si>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</si>
  <si>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</si>
  <si>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</si>
  <si>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</si>
  <si>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</si>
  <si>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</si>
  <si>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</si>
  <si>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</si>
  <si>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</si>
  <si>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</si>
  <si>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</si>
  <si>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</si>
  <si>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</si>
  <si>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</si>
  <si>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</si>
  <si>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</si>
  <si>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</si>
  <si>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</si>
  <si>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</si>
  <si>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</si>
  <si>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</si>
  <si>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</si>
  <si>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</si>
  <si>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</si>
  <si>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</si>
  <si>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</si>
  <si>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</si>
  <si>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</si>
  <si>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</si>
  <si>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</si>
  <si>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</si>
  <si>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</si>
  <si>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</si>
  <si>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</si>
  <si>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</si>
  <si>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</si>
  <si>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</si>
  <si>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</si>
  <si>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</si>
  <si>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</si>
  <si>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</si>
  <si>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</si>
  <si>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</si>
  <si>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</si>
  <si>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</si>
  <si>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</si>
  <si>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</si>
  <si>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</si>
  <si>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</si>
  <si>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</si>
  <si>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</si>
  <si>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</si>
  <si>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</si>
  <si>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</si>
  <si>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</si>
  <si>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</si>
  <si>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</si>
  <si>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</si>
  <si>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</si>
  <si>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</si>
  <si>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</si>
  <si>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</si>
  <si>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</si>
  <si>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</si>
  <si>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</si>
  <si>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</si>
  <si>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</si>
  <si>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</si>
  <si>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</si>
  <si>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</si>
  <si>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</si>
  <si>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</si>
  <si>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</si>
  <si>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</si>
  <si>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</si>
  <si>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</si>
  <si>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</si>
  <si>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</si>
  <si>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</si>
  <si>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</si>
  <si>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</si>
  <si>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</si>
  <si>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</si>
  <si>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</si>
  <si>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</si>
  <si>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</si>
  <si>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</si>
  <si>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</si>
  <si>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</si>
  <si>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</si>
  <si>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</si>
  <si>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</si>
  <si>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</si>
  <si>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</si>
  <si>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</si>
  <si>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</si>
  <si>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</si>
  <si>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</si>
  <si>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</si>
  <si>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</si>
  <si>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</si>
  <si>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</si>
  <si>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</si>
  <si>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</si>
  <si>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</si>
  <si>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</si>
  <si>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</si>
  <si>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</si>
  <si>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</si>
  <si>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</si>
  <si>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</si>
  <si>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</si>
  <si>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</si>
  <si>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</si>
  <si>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</si>
  <si>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</si>
  <si>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</si>
  <si>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</si>
  <si>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</si>
  <si>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</si>
  <si>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</si>
  <si>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</si>
  <si>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</si>
  <si>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</si>
  <si>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</si>
  <si>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</si>
  <si>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</si>
  <si>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</si>
  <si>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</si>
  <si>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</si>
  <si>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</si>
  <si>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</si>
  <si>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</si>
  <si>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</si>
  <si>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</si>
  <si>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</si>
  <si>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</si>
  <si>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</si>
  <si>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</si>
  <si>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</si>
  <si>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</si>
  <si>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</si>
  <si>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</si>
  <si>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</si>
  <si>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</si>
  <si>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</si>
  <si>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</si>
  <si>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</si>
  <si>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</si>
  <si>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</si>
  <si>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</si>
  <si>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</si>
  <si>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</si>
  <si>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</si>
  <si>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</si>
  <si>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</si>
  <si>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</si>
  <si>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</si>
  <si>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</si>
  <si>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</si>
  <si>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</si>
  <si>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</si>
  <si>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</si>
  <si>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</si>
  <si>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</si>
  <si>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</si>
  <si>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</si>
  <si>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</si>
  <si>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</si>
  <si>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</si>
  <si>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</si>
  <si>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</si>
  <si>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</si>
  <si>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</si>
  <si>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</si>
  <si>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</si>
  <si>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</si>
  <si>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</si>
  <si>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</si>
  <si>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</si>
  <si>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</si>
  <si>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</si>
  <si>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</si>
  <si>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</si>
  <si>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</si>
  <si>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</si>
  <si>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</si>
  <si>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</si>
  <si>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</si>
  <si>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</si>
  <si>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</si>
  <si>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</si>
  <si>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</si>
  <si>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</si>
  <si>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</si>
  <si>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</si>
  <si>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</si>
  <si>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</si>
  <si>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</si>
  <si>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</si>
  <si>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</si>
  <si>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</si>
  <si>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</si>
  <si>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</si>
  <si>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</si>
  <si>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</si>
  <si>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</si>
  <si>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</si>
  <si>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</si>
  <si>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</si>
  <si>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</si>
  <si>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</si>
  <si>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</si>
  <si>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</si>
  <si>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</si>
  <si>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</si>
  <si>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</si>
  <si>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</si>
  <si>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</si>
  <si>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</si>
  <si>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</si>
  <si>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</si>
  <si>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</si>
  <si>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</si>
  <si>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</si>
  <si>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</si>
  <si>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</si>
  <si>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</si>
  <si>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</si>
  <si>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</si>
  <si>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</si>
  <si>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</si>
  <si>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</si>
  <si>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</si>
  <si>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</si>
  <si>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</si>
  <si>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</si>
  <si>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</si>
  <si>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</si>
  <si>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</si>
  <si>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</si>
  <si>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</si>
  <si>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</si>
  <si>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</si>
  <si>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</si>
  <si>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</si>
  <si>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</si>
  <si>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</si>
  <si>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</si>
  <si>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</si>
  <si>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</si>
  <si>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</si>
  <si>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</si>
  <si>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</si>
  <si>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</si>
  <si>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</si>
  <si>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</si>
  <si>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</si>
  <si>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</si>
  <si>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</si>
  <si>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</si>
  <si>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</si>
  <si>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</si>
  <si>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</si>
  <si>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</si>
  <si>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</si>
  <si>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</si>
  <si>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</si>
  <si>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</si>
  <si>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</si>
  <si>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</si>
  <si>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</si>
  <si>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</si>
  <si>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</si>
  <si>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</si>
  <si>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</si>
  <si>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</si>
  <si>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</si>
  <si>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</si>
  <si>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</si>
  <si>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</si>
  <si>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</si>
  <si>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</si>
  <si>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</si>
  <si>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</si>
  <si>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</si>
  <si>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</si>
  <si>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</si>
  <si>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</si>
  <si>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</si>
  <si>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</si>
  <si>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</si>
  <si>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</si>
  <si>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</si>
  <si>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</si>
  <si>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</si>
  <si>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</si>
  <si>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</si>
  <si>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</si>
  <si>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</si>
  <si>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</si>
  <si>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</si>
  <si>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</si>
  <si>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</si>
  <si>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</si>
  <si>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</si>
  <si>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</si>
  <si>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</si>
  <si>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</si>
  <si>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</si>
  <si>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</si>
  <si>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</si>
  <si>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</si>
  <si>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</si>
  <si>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</si>
  <si>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</si>
  <si>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</si>
  <si>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</si>
  <si>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</si>
  <si>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</si>
  <si>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</si>
  <si>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</si>
  <si>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</si>
  <si>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</si>
  <si>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</si>
  <si>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</si>
  <si>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</si>
  <si>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</si>
  <si>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</si>
  <si>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</si>
  <si>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</si>
  <si>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</si>
  <si>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</si>
  <si>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</si>
  <si>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</si>
  <si>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</si>
  <si>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</si>
  <si>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</si>
  <si>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</si>
  <si>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</si>
  <si>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</si>
  <si>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</si>
  <si>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</si>
  <si>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</si>
  <si>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</si>
  <si>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</si>
  <si>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</si>
  <si>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</si>
  <si>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</si>
  <si>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</si>
  <si>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</si>
  <si>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</si>
  <si>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</si>
  <si>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</si>
  <si>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</si>
  <si>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</si>
  <si>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</si>
  <si>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</si>
  <si>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</si>
  <si>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</si>
  <si>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</si>
  <si>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</si>
  <si>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</si>
  <si>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</si>
  <si>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</si>
  <si>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</si>
  <si>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</si>
  <si>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</si>
  <si>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</si>
  <si>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</si>
  <si>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</si>
  <si>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</si>
  <si>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</si>
  <si>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</si>
  <si>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</si>
  <si>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</si>
  <si>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</si>
  <si>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</si>
  <si>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</si>
  <si>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</si>
  <si>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</si>
  <si>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</si>
  <si>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</si>
  <si>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</si>
  <si>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</si>
  <si>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</si>
  <si>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</si>
  <si>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</si>
  <si>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</si>
  <si>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</si>
  <si>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</si>
  <si>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</si>
  <si>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</si>
  <si>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</si>
  <si>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</si>
  <si>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</si>
  <si>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</si>
  <si>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</si>
  <si>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</si>
  <si>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</si>
  <si>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</si>
  <si>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</si>
  <si>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</si>
  <si>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</si>
  <si>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</si>
  <si>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</si>
  <si>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</si>
  <si>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</si>
  <si>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</si>
  <si>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</si>
  <si>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</si>
  <si>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</si>
  <si>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</si>
  <si>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</si>
  <si>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</si>
  <si>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</si>
  <si>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</si>
  <si>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</si>
  <si>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</si>
  <si>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</si>
  <si>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</si>
  <si>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</si>
  <si>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</si>
  <si>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</si>
  <si>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</si>
  <si>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</si>
  <si>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</si>
  <si>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</si>
  <si>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</si>
  <si>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</si>
  <si>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</si>
  <si>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</si>
  <si>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</si>
  <si>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</si>
  <si>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</si>
  <si>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</si>
  <si>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</si>
  <si>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</si>
  <si>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</si>
  <si>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</si>
  <si>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</si>
  <si>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</si>
  <si>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</si>
  <si>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</si>
  <si>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</si>
  <si>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</si>
  <si>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</si>
  <si>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</si>
  <si>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</si>
  <si>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</si>
  <si>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</si>
  <si>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</si>
  <si>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</si>
  <si>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</si>
  <si>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</si>
  <si>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</si>
  <si>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</si>
  <si>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</si>
  <si>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</si>
  <si>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</si>
  <si>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</si>
  <si>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</si>
  <si>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</si>
  <si>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</si>
  <si>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</si>
  <si>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</si>
  <si>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</si>
  <si>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</si>
  <si>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</si>
  <si>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</si>
  <si>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</si>
  <si>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</si>
  <si>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</si>
  <si>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</si>
  <si>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</si>
  <si>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</si>
  <si>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</si>
  <si>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</si>
  <si>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</si>
  <si>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</si>
  <si>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</si>
  <si>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</si>
  <si>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</si>
  <si>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</si>
  <si>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</si>
  <si>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</si>
  <si>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</si>
  <si>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</si>
  <si>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</si>
  <si>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</si>
  <si>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</si>
  <si>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</si>
  <si>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</si>
  <si>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</si>
  <si>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</si>
  <si>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</si>
  <si>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</si>
  <si>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</si>
  <si>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</si>
  <si>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</si>
  <si>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</si>
  <si>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</si>
  <si>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</si>
  <si>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</si>
  <si>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</si>
  <si>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</si>
  <si>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</si>
  <si>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</si>
  <si>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</si>
  <si>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</si>
  <si>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</si>
  <si>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</si>
  <si>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</si>
  <si>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</si>
  <si>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</si>
  <si>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</si>
  <si>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</si>
  <si>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</si>
  <si>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</si>
  <si>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</si>
  <si>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</si>
  <si>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</si>
  <si>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</si>
  <si>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</si>
  <si>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</si>
  <si>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</si>
  <si>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</si>
  <si>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</si>
  <si>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</si>
  <si>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</si>
  <si>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</si>
  <si>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</si>
  <si>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</si>
  <si>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</si>
  <si>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</si>
  <si>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</si>
  <si>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</si>
  <si>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</si>
  <si>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</si>
  <si>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</si>
  <si>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</si>
  <si>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</si>
  <si>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</si>
  <si>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</si>
  <si>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</si>
  <si>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</si>
  <si>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</si>
  <si>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</si>
  <si>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</si>
  <si>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</si>
  <si>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</si>
  <si>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</si>
  <si>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</si>
  <si>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</si>
  <si>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</si>
  <si>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</si>
  <si>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</si>
  <si>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</si>
  <si>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</si>
  <si>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</si>
  <si>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</si>
  <si>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</si>
  <si>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</si>
  <si>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</si>
  <si>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</si>
  <si>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</si>
  <si>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</si>
  <si>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</si>
  <si>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</si>
  <si>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</si>
  <si>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</si>
  <si>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</si>
  <si>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</si>
  <si>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</si>
  <si>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</si>
  <si>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</si>
  <si>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</si>
  <si>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</si>
  <si>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</si>
  <si>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</si>
  <si>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</si>
  <si>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</si>
  <si>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</si>
  <si>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</si>
  <si>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</si>
  <si>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</si>
  <si>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</si>
  <si>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</si>
  <si>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</si>
  <si>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</si>
  <si>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</si>
  <si>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</si>
  <si>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</si>
  <si>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</si>
  <si>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</si>
  <si>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</si>
  <si>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</si>
  <si>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</si>
  <si>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</si>
  <si>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</si>
  <si>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</si>
  <si>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</si>
  <si>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</si>
  <si>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</si>
  <si>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</si>
  <si>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</si>
  <si>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</si>
  <si>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</si>
  <si>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</si>
  <si>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</si>
  <si>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</si>
  <si>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</si>
  <si>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</si>
  <si>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</si>
  <si>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</si>
  <si>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</si>
  <si>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</si>
  <si>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</si>
  <si>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</si>
  <si>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</si>
  <si>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</si>
  <si>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</si>
  <si>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</si>
  <si>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</si>
  <si>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</si>
  <si>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</si>
  <si>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</si>
  <si>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</si>
  <si>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</si>
  <si>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</si>
  <si>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</si>
  <si>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</si>
  <si>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</si>
  <si>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</si>
  <si>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</si>
  <si>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</si>
  <si>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</si>
  <si>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</si>
  <si>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</si>
  <si>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</si>
  <si>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</si>
  <si>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</si>
  <si>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</si>
  <si>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</si>
  <si>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</si>
  <si>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</si>
  <si>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</si>
  <si>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</si>
  <si>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</si>
  <si>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</si>
  <si>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</si>
  <si>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</si>
  <si>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</si>
  <si>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</si>
  <si>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</si>
  <si>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</si>
  <si>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</si>
  <si>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</si>
  <si>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</si>
  <si>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</si>
  <si>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</si>
  <si>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</si>
  <si>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</si>
  <si>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</si>
  <si>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</si>
  <si>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</si>
  <si>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</si>
  <si>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</si>
  <si>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</si>
  <si>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</si>
  <si>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</si>
  <si>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</si>
  <si>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</si>
  <si>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</si>
  <si>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</si>
  <si>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</si>
  <si>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</si>
  <si>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</si>
  <si>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</si>
  <si>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 Calls</t>
  </si>
  <si>
    <t>Sel. Amount</t>
  </si>
  <si>
    <t>For graph</t>
  </si>
  <si>
    <t>Selected Rep</t>
  </si>
  <si>
    <t>Gender</t>
  </si>
  <si>
    <t>Column Labels</t>
  </si>
  <si>
    <t>TOTAL</t>
  </si>
  <si>
    <t>Rep Summary</t>
  </si>
  <si>
    <t>Call Rank</t>
  </si>
  <si>
    <t>Amount Rank</t>
  </si>
  <si>
    <t>Labels:</t>
  </si>
  <si>
    <t>Calls Percentage</t>
  </si>
  <si>
    <t>CALL CENTER DASHBOARD</t>
  </si>
  <si>
    <t>Column Name</t>
  </si>
  <si>
    <t>Data Type</t>
  </si>
  <si>
    <t>Description</t>
  </si>
  <si>
    <t>Unique identifier for each call record</t>
  </si>
  <si>
    <t>Unique identifier for each customer</t>
  </si>
  <si>
    <t>Length of call in minutes</t>
  </si>
  <si>
    <t>Identifier for the customer service representative who handled the call</t>
  </si>
  <si>
    <t>Date when the call occurred</t>
  </si>
  <si>
    <t>Dollar amount of purchase associated with the call</t>
  </si>
  <si>
    <t>Customer satisfaction score for the call</t>
  </si>
  <si>
    <t>Fiscal year when the call occurred</t>
  </si>
  <si>
    <t>Day of the week when the call occurred</t>
  </si>
  <si>
    <t>Categorized call duration ranges</t>
  </si>
  <si>
    <t>Satisfaction rating rounded to nearest whole number</t>
  </si>
  <si>
    <t>Integer</t>
  </si>
  <si>
    <t>Text/String</t>
  </si>
  <si>
    <t>Date</t>
  </si>
  <si>
    <t>Decimal</t>
  </si>
  <si>
    <t>Year</t>
  </si>
  <si>
    <t>Call Records Table</t>
  </si>
  <si>
    <t>Customers Table</t>
  </si>
  <si>
    <t>Customer's gender</t>
  </si>
  <si>
    <t>Customer's age in years</t>
  </si>
  <si>
    <t>Customer's city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</si>
</sst>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 #,###.0,&quot;k&quot;"/>
    <numFmt numFmtId="168" formatCode="[$$-409]#,##0"/>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0"/>
      <color theme="1"/>
      <name val="Aptos"/>
      <family val="2"/>
      <scheme val="minor"/>
    </font>
    <font>
      <b/>
      <sz val="10"/>
      <color theme="1"/>
      <name val="Aptos"/>
      <family val="2"/>
      <scheme val="minor"/>
    </font>
    <font>
      <sz val="11"/>
      <color theme="1"/>
      <name val="Aptos"/>
      <family val="2"/>
      <scheme val="minor"/>
    </font>
    <font>
      <b/>
      <sz val="11"/>
      <color theme="1" tint="0.249977111117893"/>
      <name val="Aptos"/>
      <family val="2"/>
      <scheme val="minor"/>
    </font>
    <font>
      <b/>
      <sz val="20"/>
      <name val="Aptos"/>
      <family val="2"/>
      <scheme val="minor"/>
    </font>
    <font>
      <sz val="11"/>
      <name val="Aptos"/>
      <family val="2"/>
      <scheme val="minor"/>
    </font>
    <font>
      <b/>
      <sz val="11"/>
      <name val="Aptos"/>
      <family val="2"/>
      <scheme val="minor"/>
    </font>
  </fonts>
  <fills count="6">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style="thin">
        <color theme="1" tint="0.34998626667073579"/>
      </left>
      <right/>
      <top style="thin">
        <color theme="1" tint="0.34998626667073579"/>
      </top>
      <bottom/>
      <diagonal/>
    </border>
    <border>
      <left/>
      <right/>
      <top style="thin">
        <color theme="1" tint="0.34998626667073579"/>
      </top>
      <bottom/>
      <diagonal/>
    </border>
    <border>
      <left/>
      <right style="thin">
        <color theme="1" tint="0.34998626667073579"/>
      </right>
      <top style="thin">
        <color theme="1" tint="0.34998626667073579"/>
      </top>
      <bottom/>
      <diagonal/>
    </border>
    <border>
      <left style="thin">
        <color theme="1" tint="0.34998626667073579"/>
      </left>
      <right/>
      <top/>
      <bottom/>
      <diagonal/>
    </border>
    <border>
      <left/>
      <right style="thin">
        <color theme="1" tint="0.34998626667073579"/>
      </right>
      <top/>
      <bottom/>
      <diagonal/>
    </border>
    <border>
      <left style="thin">
        <color theme="1" tint="0.34998626667073579"/>
      </left>
      <right/>
      <top/>
      <bottom style="thin">
        <color theme="1" tint="0.34998626667073579"/>
      </bottom>
      <diagonal/>
    </border>
    <border>
      <left/>
      <right/>
      <top/>
      <bottom style="thin">
        <color theme="1" tint="0.34998626667073579"/>
      </bottom>
      <diagonal/>
    </border>
    <border>
      <left/>
      <right style="thin">
        <color theme="1" tint="0.34998626667073579"/>
      </right>
      <top/>
      <bottom style="thin">
        <color theme="1" tint="0.34998626667073579"/>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9" fontId="6" fillId="0" borderId="0" applyFont="0" applyFill="0" applyBorder="0" applyAlignment="0" applyProtection="0"/>
  </cellStyleXfs>
  <cellXfs count="61">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3" borderId="0" xfId="0" applyFill="1" applyAlignment="1">
      <alignment horizontal="left"/>
    </xf>
    <xf numFmtId="0" fontId="0" fillId="0" borderId="0" xfId="0" applyAlignment="1">
      <alignment horizontal="left" indent="1"/>
    </xf>
    <xf numFmtId="0" fontId="0" fillId="4" borderId="0" xfId="0" applyFill="1"/>
    <xf numFmtId="0" fontId="0" fillId="5" borderId="12" xfId="0" applyFill="1" applyBorder="1"/>
    <xf numFmtId="0" fontId="4" fillId="5" borderId="0" xfId="0" applyFont="1" applyFill="1"/>
    <xf numFmtId="0" fontId="4" fillId="5" borderId="16" xfId="0" applyFont="1" applyFill="1" applyBorder="1"/>
    <xf numFmtId="0" fontId="4" fillId="5" borderId="15" xfId="0" applyFont="1" applyFill="1" applyBorder="1" applyAlignment="1">
      <alignment horizontal="left" indent="1"/>
    </xf>
    <xf numFmtId="168" fontId="4" fillId="5" borderId="0" xfId="0" applyNumberFormat="1" applyFont="1" applyFill="1"/>
    <xf numFmtId="168" fontId="4" fillId="5" borderId="16" xfId="0" applyNumberFormat="1" applyFont="1" applyFill="1" applyBorder="1"/>
    <xf numFmtId="0" fontId="4" fillId="5" borderId="17" xfId="0" applyFont="1" applyFill="1" applyBorder="1" applyAlignment="1">
      <alignment horizontal="left" indent="1"/>
    </xf>
    <xf numFmtId="168" fontId="4" fillId="5" borderId="18" xfId="0" applyNumberFormat="1" applyFont="1" applyFill="1" applyBorder="1"/>
    <xf numFmtId="168" fontId="4" fillId="5" borderId="19" xfId="0" applyNumberFormat="1" applyFont="1" applyFill="1" applyBorder="1"/>
    <xf numFmtId="168" fontId="4" fillId="5" borderId="11" xfId="0" applyNumberFormat="1" applyFont="1" applyFill="1" applyBorder="1"/>
    <xf numFmtId="0" fontId="1" fillId="5" borderId="13" xfId="0" applyFont="1" applyFill="1" applyBorder="1" applyAlignment="1">
      <alignment horizontal="right"/>
    </xf>
    <xf numFmtId="0" fontId="1" fillId="5" borderId="10" xfId="0" applyFont="1" applyFill="1" applyBorder="1" applyAlignment="1">
      <alignment horizontal="right"/>
    </xf>
    <xf numFmtId="0" fontId="1" fillId="5" borderId="14" xfId="0" applyFont="1" applyFill="1" applyBorder="1" applyAlignment="1">
      <alignment horizontal="right"/>
    </xf>
    <xf numFmtId="0" fontId="5" fillId="5" borderId="15" xfId="0" applyFont="1" applyFill="1" applyBorder="1"/>
    <xf numFmtId="9" fontId="0" fillId="0" borderId="0" xfId="1" applyFont="1"/>
    <xf numFmtId="0" fontId="4" fillId="5" borderId="0" xfId="0" applyFont="1" applyFill="1" applyAlignment="1">
      <alignment horizontal="left" indent="1"/>
    </xf>
    <xf numFmtId="0" fontId="8" fillId="4" borderId="0" xfId="0" applyFont="1" applyFill="1" applyAlignment="1">
      <alignment horizontal="center" vertical="center"/>
    </xf>
    <xf numFmtId="0" fontId="9" fillId="0" borderId="0" xfId="0" applyFont="1" applyAlignment="1">
      <alignment horizontal="left" vertical="center"/>
    </xf>
    <xf numFmtId="0" fontId="8" fillId="4" borderId="22" xfId="0" applyFont="1" applyFill="1" applyBorder="1" applyAlignment="1">
      <alignment horizontal="center" vertical="center"/>
    </xf>
    <xf numFmtId="0" fontId="8" fillId="4" borderId="23" xfId="0" applyFont="1" applyFill="1" applyBorder="1" applyAlignment="1">
      <alignment horizontal="center" vertical="center"/>
    </xf>
    <xf numFmtId="0" fontId="8" fillId="4" borderId="24" xfId="0" applyFont="1" applyFill="1" applyBorder="1" applyAlignment="1">
      <alignment horizontal="center" vertical="center"/>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7" xfId="0" applyFont="1" applyFill="1" applyBorder="1" applyAlignment="1">
      <alignment horizontal="center" vertical="center"/>
    </xf>
    <xf numFmtId="0" fontId="7" fillId="5" borderId="20" xfId="0" applyFont="1" applyFill="1" applyBorder="1" applyAlignment="1">
      <alignment horizontal="center" vertical="center"/>
    </xf>
    <xf numFmtId="0" fontId="7" fillId="5" borderId="0" xfId="0" applyFont="1" applyFill="1" applyAlignment="1">
      <alignment horizontal="center" vertical="center"/>
    </xf>
    <xf numFmtId="0" fontId="7" fillId="5" borderId="21" xfId="0" applyFont="1" applyFill="1" applyBorder="1" applyAlignment="1">
      <alignment horizontal="center" vertical="center"/>
    </xf>
    <xf numFmtId="0" fontId="7" fillId="5" borderId="6"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4" xfId="0" applyFont="1" applyFill="1" applyBorder="1" applyAlignment="1">
      <alignment horizontal="center" vertical="center"/>
    </xf>
    <xf numFmtId="0" fontId="10" fillId="0" borderId="0" xfId="0" applyFont="1" applyAlignment="1">
      <alignment horizontal="left" vertical="center"/>
    </xf>
    <xf numFmtId="0" fontId="9" fillId="0" borderId="0" xfId="0" applyFont="1" applyFill="1" applyBorder="1"/>
  </cellXfs>
  <cellStyles count="2">
    <cellStyle name="Normal" xfId="0" builtinId="0"/>
    <cellStyle name="Percent" xfId="1" builtinId="5"/>
  </cellStyles>
  <dxfs count="19">
    <dxf>
      <fill>
        <patternFill>
          <bgColor theme="8" tint="0.59996337778862885"/>
        </patternFill>
      </fill>
      <border>
        <left style="thin">
          <color theme="0" tint="-0.24994659260841701"/>
        </left>
        <right style="thin">
          <color theme="0" tint="-0.24994659260841701"/>
        </right>
        <top/>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rgb="FFFFC000"/>
        </patternFill>
      </fill>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12777D38-7AF3-4F4D-97AE-F877D6D71D8E}">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pivotCacheDefinition" Target="pivotCache/pivotCacheDefinition8.xml"/><Relationship Id="rId18" Type="http://schemas.openxmlformats.org/officeDocument/2006/relationships/connections" Target="connection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pivotCacheDefinition" Target="pivotCache/pivotCacheDefinition2.xml"/><Relationship Id="rId12" Type="http://schemas.openxmlformats.org/officeDocument/2006/relationships/pivotCacheDefinition" Target="pivotCache/pivotCacheDefinition7.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calcChain" Target="calcChain.xml"/><Relationship Id="rId10" Type="http://schemas.openxmlformats.org/officeDocument/2006/relationships/pivotCacheDefinition" Target="pivotCache/pivotCacheDefinition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[Call-Center-KPI-Analytics-Excel.xlsx]Pivots!weekly call count</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pivotFmt>
    </c:pivotFmts>
    <c:plotArea>
      <c:layout/>
      <c:barChart>
        <c:barDir val="bar"/>
        <c:grouping val="clustered"/>
        <c:varyColors val="0"/>
        <c:ser>
          <c:idx val="0"/>
          <c:order val="0"/>
          <c:tx>
            <c:strRef>
              <c:f>Pivots!$M$25</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Pivots!$L$26:$L$33</c:f>
              <c:strCache>
                <c:ptCount val="7"/>
                <c:pt idx="0">
                  <c:v>Sunday</c:v>
                </c:pt>
                <c:pt idx="1">
                  <c:v>Monday</c:v>
                </c:pt>
                <c:pt idx="2">
                  <c:v>Tuesday</c:v>
                </c:pt>
                <c:pt idx="3">
                  <c:v>Wednesday</c:v>
                </c:pt>
                <c:pt idx="4">
                  <c:v>Thursday</c:v>
                </c:pt>
                <c:pt idx="5">
                  <c:v>Friday</c:v>
                </c:pt>
                <c:pt idx="6">
                  <c:v>Saturday</c:v>
                </c:pt>
              </c:strCache>
            </c:strRef>
          </c:cat>
          <c:val>
            <c:numRef>
              <c:f>Pivots!$M$26:$M$33</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6D7E-4507-AE45-B372A0519C29}"/>
            </c:ext>
          </c:extLst>
        </c:ser>
        <c:dLbls>
          <c:showLegendKey val="0"/>
          <c:showVal val="0"/>
          <c:showCatName val="0"/>
          <c:showSerName val="0"/>
          <c:showPercent val="0"/>
          <c:showBubbleSize val="0"/>
        </c:dLbls>
        <c:gapWidth val="25"/>
        <c:axId val="104255983"/>
        <c:axId val="691743695"/>
      </c:barChart>
      <c:catAx>
        <c:axId val="10425598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743695"/>
        <c:crosses val="autoZero"/>
        <c:auto val="1"/>
        <c:lblAlgn val="ctr"/>
        <c:lblOffset val="100"/>
        <c:noMultiLvlLbl val="0"/>
      </c:catAx>
      <c:valAx>
        <c:axId val="69174369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55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[Call-Center-KPI-Analytics-Excel.xlsx]Pivots!monthly call count</c:name>
    <c:fmtId val="31"/>
  </c:pivotSource>
  <c:chart>
    <c:title>
      <c:tx>
        <c:rich>
          <a:bodyPr rot="0" spcFirstLastPara="1" vertOverflow="ellipsis" vert="horz" wrap="square" anchor="ctr" anchorCtr="1"/>
          <a:lstStyle/>
          <a:p>
            <a:pPr>
              <a:defRPr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r>
              <a:rPr lang="en-IN" sz="1400" b="1">
                <a:solidFill>
                  <a:srgbClr val="FF0000"/>
                </a:solidFill>
                <a:effectLst>
                  <a:outerShdw blurRad="50800" dist="38100" dir="5400000" algn="t" rotWithShape="0">
                    <a:prstClr val="black">
                      <a:alpha val="40000"/>
                    </a:prstClr>
                  </a:outerShdw>
                </a:effectLst>
              </a:rPr>
              <a:t>Call</a:t>
            </a:r>
            <a:r>
              <a:rPr lang="en-IN" sz="1400" b="1" baseline="0">
                <a:solidFill>
                  <a:srgbClr val="FF0000"/>
                </a:solidFill>
                <a:effectLst>
                  <a:outerShdw blurRad="50800" dist="38100" dir="5400000" algn="t" rotWithShape="0">
                    <a:prstClr val="black">
                      <a:alpha val="40000"/>
                    </a:prstClr>
                  </a:outerShdw>
                </a:effectLst>
              </a:rPr>
              <a:t> Trend</a:t>
            </a:r>
            <a:endParaRPr lang="en-IN" sz="1400" b="1">
              <a:solidFill>
                <a:srgbClr val="FF0000"/>
              </a:solidFill>
              <a:effectLst>
                <a:outerShdw blurRad="50800" dist="38100" dir="5400000" algn="t" rotWithShape="0">
                  <a:prstClr val="black">
                    <a:alpha val="40000"/>
                  </a:prstClr>
                </a:outerShdw>
              </a:effectLst>
            </a:endParaRPr>
          </a:p>
        </c:rich>
      </c:tx>
      <c:layout>
        <c:manualLayout>
          <c:xMode val="edge"/>
          <c:yMode val="edge"/>
          <c:x val="4.1457286432160789E-2"/>
          <c:y val="3.37837837837837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lumMod val="75000"/>
              </a:schemeClr>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Pivots!$C$25</c:f>
              <c:strCache>
                <c:ptCount val="1"/>
                <c:pt idx="0">
                  <c:v>Call Count2</c:v>
                </c:pt>
              </c:strCache>
            </c:strRef>
          </c:tx>
          <c:spPr>
            <a:gradFill flip="none" rotWithShape="1">
              <a:gsLst>
                <a:gs pos="0">
                  <a:schemeClr val="accent6">
                    <a:lumMod val="60000"/>
                    <a:lumOff val="40000"/>
                    <a:alpha val="50000"/>
                  </a:schemeClr>
                </a:gs>
                <a:gs pos="100000">
                  <a:schemeClr val="accent6">
                    <a:lumMod val="75000"/>
                  </a:schemeClr>
                </a:gs>
              </a:gsLst>
              <a:lin ang="16200000" scaled="1"/>
              <a:tileRect/>
            </a:gradFill>
            <a:ln>
              <a:noFill/>
            </a:ln>
            <a:effectLst/>
          </c:spPr>
          <c:cat>
            <c:strRef>
              <c:f>Pivots!$A$26:$A$38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Pivots!$C$26:$C$38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7A7E-4B75-973E-6F0B4FA661F2}"/>
            </c:ext>
          </c:extLst>
        </c:ser>
        <c:dLbls>
          <c:showLegendKey val="0"/>
          <c:showVal val="0"/>
          <c:showCatName val="0"/>
          <c:showSerName val="0"/>
          <c:showPercent val="0"/>
          <c:showBubbleSize val="0"/>
        </c:dLbls>
        <c:axId val="1962202736"/>
        <c:axId val="1962196496"/>
      </c:areaChart>
      <c:lineChart>
        <c:grouping val="standard"/>
        <c:varyColors val="0"/>
        <c:ser>
          <c:idx val="0"/>
          <c:order val="0"/>
          <c:tx>
            <c:strRef>
              <c:f>Pivots!$B$25</c:f>
              <c:strCache>
                <c:ptCount val="1"/>
                <c:pt idx="0">
                  <c:v>Call Count</c:v>
                </c:pt>
              </c:strCache>
            </c:strRef>
          </c:tx>
          <c:spPr>
            <a:ln w="28575" cap="rnd">
              <a:solidFill>
                <a:schemeClr val="accent6">
                  <a:lumMod val="75000"/>
                </a:schemeClr>
              </a:solidFill>
              <a:round/>
            </a:ln>
            <a:effectLst/>
          </c:spPr>
          <c:marker>
            <c:symbol val="circle"/>
            <c:size val="7"/>
            <c:spPr>
              <a:solidFill>
                <a:schemeClr val="bg1"/>
              </a:solidFill>
              <a:ln w="25400">
                <a:solidFill>
                  <a:schemeClr val="tx1"/>
                </a:solidFill>
              </a:ln>
              <a:effectLst/>
            </c:spPr>
          </c:marker>
          <c:cat>
            <c:strRef>
              <c:f>Pivots!$A$26:$A$38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Pivots!$B$26:$B$38</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7A7E-4B75-973E-6F0B4FA661F2}"/>
            </c:ext>
          </c:extLst>
        </c:ser>
        <c:dLbls>
          <c:showLegendKey val="0"/>
          <c:showVal val="0"/>
          <c:showCatName val="0"/>
          <c:showSerName val="0"/>
          <c:showPercent val="0"/>
          <c:showBubbleSize val="0"/>
        </c:dLbls>
        <c:marker val="1"/>
        <c:smooth val="0"/>
        <c:axId val="1962202736"/>
        <c:axId val="1962196496"/>
      </c:lineChart>
      <c:catAx>
        <c:axId val="1962202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196496"/>
        <c:crosses val="autoZero"/>
        <c:auto val="1"/>
        <c:lblAlgn val="ctr"/>
        <c:lblOffset val="100"/>
        <c:noMultiLvlLbl val="0"/>
      </c:catAx>
      <c:valAx>
        <c:axId val="1962196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220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6350"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chemeClr val="accent5">
                    <a:lumMod val="75000"/>
                  </a:schemeClr>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0" baseline="0">
                <a:solidFill>
                  <a:schemeClr val="accent5">
                    <a:lumMod val="75000"/>
                  </a:schemeClr>
                </a:solidFill>
                <a:effectLst>
                  <a:outerShdw blurRad="50800" dist="38100" dir="5400000" algn="t" rotWithShape="0">
                    <a:prstClr val="black">
                      <a:alpha val="40000"/>
                    </a:prstClr>
                  </a:outerShdw>
                </a:effectLst>
                <a:latin typeface="+mn-lt"/>
                <a:ea typeface="+mn-ea"/>
                <a:cs typeface="+mn-cs"/>
              </a:rPr>
              <a:t>Calls</a:t>
            </a:r>
          </a:p>
        </c:rich>
      </c:tx>
      <c:layout>
        <c:manualLayout>
          <c:xMode val="edge"/>
          <c:yMode val="edge"/>
          <c:x val="4.0784131791614685E-2"/>
          <c:y val="2.1929824561403508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chemeClr val="accent5">
                  <a:lumMod val="7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Pivots!$G$46:$G$50</c:f>
              <c:strCache>
                <c:ptCount val="5"/>
                <c:pt idx="0">
                  <c:v>R01</c:v>
                </c:pt>
                <c:pt idx="1">
                  <c:v>R02</c:v>
                </c:pt>
                <c:pt idx="2">
                  <c:v>R03</c:v>
                </c:pt>
                <c:pt idx="3">
                  <c:v>R04</c:v>
                </c:pt>
                <c:pt idx="4">
                  <c:v>R05</c:v>
                </c:pt>
              </c:strCache>
            </c:strRef>
          </c:cat>
          <c:val>
            <c:numRef>
              <c:f>Pivots!$H$46:$H$50</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417-4860-8C4F-611F1E7ECC1C}"/>
            </c:ext>
          </c:extLst>
        </c:ser>
        <c:ser>
          <c:idx val="1"/>
          <c:order val="1"/>
          <c:tx>
            <c:strRef>
              <c:f>Pivots!$J$45</c:f>
              <c:strCache>
                <c:ptCount val="1"/>
                <c:pt idx="0">
                  <c:v>Sel. Calls</c:v>
                </c:pt>
              </c:strCache>
            </c:strRef>
          </c:tx>
          <c:spPr>
            <a:gradFill flip="none" rotWithShape="1">
              <a:gsLst>
                <a:gs pos="0">
                  <a:schemeClr val="accent5">
                    <a:lumMod val="60000"/>
                    <a:lumOff val="40000"/>
                  </a:schemeClr>
                </a:gs>
                <a:gs pos="100000">
                  <a:schemeClr val="accent5">
                    <a:lumMod val="7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Pivots!$J$46:$J$50</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1-0417-4860-8C4F-611F1E7ECC1C}"/>
            </c:ext>
          </c:extLst>
        </c:ser>
        <c:dLbls>
          <c:dLblPos val="outEnd"/>
          <c:showLegendKey val="0"/>
          <c:showVal val="1"/>
          <c:showCatName val="0"/>
          <c:showSerName val="0"/>
          <c:showPercent val="0"/>
          <c:showBubbleSize val="0"/>
        </c:dLbls>
        <c:gapWidth val="25"/>
        <c:overlap val="100"/>
        <c:axId val="795351984"/>
        <c:axId val="795340944"/>
      </c:barChart>
      <c:catAx>
        <c:axId val="7953519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5340944"/>
        <c:crosses val="autoZero"/>
        <c:auto val="1"/>
        <c:lblAlgn val="ctr"/>
        <c:lblOffset val="100"/>
        <c:noMultiLvlLbl val="0"/>
      </c:catAx>
      <c:valAx>
        <c:axId val="795340944"/>
        <c:scaling>
          <c:orientation val="minMax"/>
          <c:min val="0"/>
        </c:scaling>
        <c:delete val="1"/>
        <c:axPos val="t"/>
        <c:numFmt formatCode="General" sourceLinked="1"/>
        <c:majorTickMark val="none"/>
        <c:minorTickMark val="none"/>
        <c:tickLblPos val="nextTo"/>
        <c:crossAx val="79535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IN"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rPr>
              <a:t>Amount</a:t>
            </a:r>
          </a:p>
        </c:rich>
      </c:tx>
      <c:layout>
        <c:manualLayout>
          <c:xMode val="edge"/>
          <c:yMode val="edge"/>
          <c:x val="4.5505050505050534E-2"/>
          <c:y val="2.197802197802198E-2"/>
        </c:manualLayout>
      </c:layout>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FF00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Pivots!$G$46:$G$50</c:f>
              <c:strCache>
                <c:ptCount val="5"/>
                <c:pt idx="0">
                  <c:v>R01</c:v>
                </c:pt>
                <c:pt idx="1">
                  <c:v>R02</c:v>
                </c:pt>
                <c:pt idx="2">
                  <c:v>R03</c:v>
                </c:pt>
                <c:pt idx="3">
                  <c:v>R04</c:v>
                </c:pt>
                <c:pt idx="4">
                  <c:v>R05</c:v>
                </c:pt>
              </c:strCache>
            </c:strRef>
          </c:cat>
          <c:val>
            <c:numRef>
              <c:f>Pivots!$I$46:$I$50</c:f>
              <c:numCache>
                <c:formatCode>\$\ #,###.0,"k"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B12-4C24-9FFA-1843E952A626}"/>
            </c:ext>
          </c:extLst>
        </c:ser>
        <c:ser>
          <c:idx val="1"/>
          <c:order val="1"/>
          <c:tx>
            <c:strRef>
              <c:f>Pivots!$K$45</c:f>
              <c:strCache>
                <c:ptCount val="1"/>
                <c:pt idx="0">
                  <c:v>Sel. Amount</c:v>
                </c:pt>
              </c:strCache>
            </c:strRef>
          </c:tx>
          <c:spPr>
            <a:gradFill>
              <a:gsLst>
                <a:gs pos="0">
                  <a:schemeClr val="accent6">
                    <a:lumMod val="40000"/>
                    <a:lumOff val="60000"/>
                  </a:schemeClr>
                </a:gs>
                <a:gs pos="100000">
                  <a:schemeClr val="accent6">
                    <a:lumMod val="75000"/>
                  </a:schemeClr>
                </a:gs>
              </a:gsLst>
              <a:lin ang="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Pivots!$K$46:$K$50</c:f>
              <c:numCache>
                <c:formatCode>\$\ #,###.0,"k"</c:formatCode>
                <c:ptCount val="5"/>
                <c:pt idx="0">
                  <c:v>#N/A</c:v>
                </c:pt>
                <c:pt idx="1">
                  <c:v>20581</c:v>
                </c:pt>
                <c:pt idx="2">
                  <c:v>#N/A</c:v>
                </c:pt>
                <c:pt idx="3">
                  <c:v>#N/A</c:v>
                </c:pt>
                <c:pt idx="4">
                  <c:v>#N/A</c:v>
                </c:pt>
              </c:numCache>
            </c:numRef>
          </c:val>
          <c:extLst>
            <c:ext xmlns:c16="http://schemas.microsoft.com/office/drawing/2014/chart" uri="{C3380CC4-5D6E-409C-BE32-E72D297353CC}">
              <c16:uniqueId val="{00000001-EB12-4C24-9FFA-1843E952A626}"/>
            </c:ext>
          </c:extLst>
        </c:ser>
        <c:dLbls>
          <c:dLblPos val="outEnd"/>
          <c:showLegendKey val="0"/>
          <c:showVal val="1"/>
          <c:showCatName val="0"/>
          <c:showSerName val="0"/>
          <c:showPercent val="0"/>
          <c:showBubbleSize val="0"/>
        </c:dLbls>
        <c:gapWidth val="25"/>
        <c:overlap val="100"/>
        <c:axId val="795351984"/>
        <c:axId val="795340944"/>
      </c:barChart>
      <c:catAx>
        <c:axId val="795351984"/>
        <c:scaling>
          <c:orientation val="maxMin"/>
        </c:scaling>
        <c:delete val="1"/>
        <c:axPos val="l"/>
        <c:numFmt formatCode="General" sourceLinked="1"/>
        <c:majorTickMark val="none"/>
        <c:minorTickMark val="none"/>
        <c:tickLblPos val="nextTo"/>
        <c:crossAx val="795340944"/>
        <c:crosses val="autoZero"/>
        <c:auto val="1"/>
        <c:lblAlgn val="ctr"/>
        <c:lblOffset val="100"/>
        <c:noMultiLvlLbl val="0"/>
      </c:catAx>
      <c:valAx>
        <c:axId val="795340944"/>
        <c:scaling>
          <c:orientation val="minMax"/>
          <c:min val="0"/>
        </c:scaling>
        <c:delete val="1"/>
        <c:axPos val="t"/>
        <c:numFmt formatCode="\$\ #,###.0,&quot;k&quot;" sourceLinked="1"/>
        <c:majorTickMark val="none"/>
        <c:minorTickMark val="none"/>
        <c:tickLblPos val="nextTo"/>
        <c:crossAx val="795351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[Call-Center-KPI-Analytics-Excel.xlsx]Pivots!gender pivot</c:name>
    <c:fmtId val="6"/>
  </c:pivotSource>
  <c:chart>
    <c:title>
      <c:tx>
        <c:rich>
          <a:bodyPr rot="0" spcFirstLastPara="1" vertOverflow="ellipsis" vert="horz" wrap="square" anchor="ctr" anchorCtr="1"/>
          <a:lstStyle/>
          <a:p>
            <a:pPr algn="ctr" rtl="0">
              <a:def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r>
              <a:rPr lang="en-IN" sz="1400" b="1" i="0" u="none" strike="noStrike" kern="1200" spc="0" baseline="0">
                <a:solidFill>
                  <a:schemeClr val="accent5"/>
                </a:solidFill>
                <a:effectLst>
                  <a:outerShdw blurRad="50800" dist="38100" dir="5400000" algn="t" rotWithShape="0">
                    <a:prstClr val="black">
                      <a:alpha val="40000"/>
                    </a:prstClr>
                  </a:outerShdw>
                </a:effectLst>
                <a:latin typeface="+mn-lt"/>
                <a:ea typeface="+mn-ea"/>
                <a:cs typeface="+mn-cs"/>
              </a:rPr>
              <a:t>Female</a:t>
            </a:r>
            <a:r>
              <a: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 </a:t>
            </a:r>
            <a:r>
              <a:rPr lang="en-IN" sz="1400" b="1" i="0" u="none" strike="noStrike" kern="1200" spc="0" baseline="0">
                <a:solidFill>
                  <a:sysClr val="windowText" lastClr="000000"/>
                </a:solidFill>
                <a:effectLst>
                  <a:outerShdw blurRad="50800" dist="38100" dir="5400000" algn="t" rotWithShape="0">
                    <a:prstClr val="black">
                      <a:alpha val="40000"/>
                    </a:prstClr>
                  </a:outerShdw>
                </a:effectLst>
                <a:latin typeface="+mn-lt"/>
                <a:ea typeface="+mn-ea"/>
                <a:cs typeface="+mn-cs"/>
              </a:rPr>
              <a:t>vs</a:t>
            </a:r>
            <a:r>
              <a: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 </a:t>
            </a:r>
            <a:r>
              <a:rPr lang="en-IN" sz="1400" b="1" i="0" u="none" strike="noStrike" kern="1200" spc="0" baseline="0">
                <a:solidFill>
                  <a:schemeClr val="accent4"/>
                </a:solidFill>
                <a:effectLst>
                  <a:outerShdw blurRad="50800" dist="38100" dir="5400000" algn="t" rotWithShape="0">
                    <a:prstClr val="black">
                      <a:alpha val="40000"/>
                    </a:prstClr>
                  </a:outerShdw>
                </a:effectLst>
                <a:latin typeface="+mn-lt"/>
                <a:ea typeface="+mn-ea"/>
                <a:cs typeface="+mn-cs"/>
              </a:rPr>
              <a:t>Male</a:t>
            </a:r>
            <a:r>
              <a: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 </a:t>
            </a:r>
            <a:r>
              <a:rPr lang="en-IN" sz="1400" b="1" i="0" u="none" strike="noStrike" kern="1200" spc="0" baseline="0">
                <a:solidFill>
                  <a:sysClr val="windowText" lastClr="000000"/>
                </a:solidFill>
                <a:effectLst>
                  <a:outerShdw blurRad="50800" dist="38100" dir="5400000" algn="t" rotWithShape="0">
                    <a:prstClr val="black">
                      <a:alpha val="40000"/>
                    </a:prstClr>
                  </a:outerShdw>
                </a:effectLst>
                <a:latin typeface="+mn-lt"/>
                <a:ea typeface="+mn-ea"/>
                <a:cs typeface="+mn-cs"/>
              </a:rPr>
              <a:t>Callers</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Pivots!$B$60:$B$61</c:f>
              <c:strCache>
                <c:ptCount val="1"/>
                <c:pt idx="0">
                  <c:v>Female</c:v>
                </c:pt>
              </c:strCache>
            </c:strRef>
          </c:tx>
          <c:spPr>
            <a:solidFill>
              <a:schemeClr val="accent5"/>
            </a:solidFill>
            <a:ln>
              <a:noFill/>
            </a:ln>
            <a:effectLst/>
          </c:spPr>
          <c:invertIfNegative val="0"/>
          <c:dLbls>
            <c:spPr>
              <a:solidFill>
                <a:schemeClr val="accent5">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Pivots!$A$62:$A$65</c:f>
              <c:strCache>
                <c:ptCount val="3"/>
                <c:pt idx="0">
                  <c:v>Cincinnati</c:v>
                </c:pt>
                <c:pt idx="1">
                  <c:v>Cleveland</c:v>
                </c:pt>
                <c:pt idx="2">
                  <c:v>Columbus</c:v>
                </c:pt>
              </c:strCache>
            </c:strRef>
          </c:cat>
          <c:val>
            <c:numRef>
              <c:f>Pivots!$B$62:$B$65</c:f>
              <c:numCache>
                <c:formatCode>#,##0</c:formatCode>
                <c:ptCount val="3"/>
                <c:pt idx="0">
                  <c:v>144</c:v>
                </c:pt>
                <c:pt idx="1">
                  <c:v>326</c:v>
                </c:pt>
                <c:pt idx="2">
                  <c:v>129</c:v>
                </c:pt>
              </c:numCache>
            </c:numRef>
          </c:val>
          <c:extLst>
            <c:ext xmlns:c16="http://schemas.microsoft.com/office/drawing/2014/chart" uri="{C3380CC4-5D6E-409C-BE32-E72D297353CC}">
              <c16:uniqueId val="{00000000-23D5-4AA3-AEEF-D722901612FD}"/>
            </c:ext>
          </c:extLst>
        </c:ser>
        <c:ser>
          <c:idx val="1"/>
          <c:order val="1"/>
          <c:tx>
            <c:strRef>
              <c:f>Pivots!$C$60:$C$61</c:f>
              <c:strCache>
                <c:ptCount val="1"/>
                <c:pt idx="0">
                  <c:v>Male</c:v>
                </c:pt>
              </c:strCache>
            </c:strRef>
          </c:tx>
          <c:spPr>
            <a:solidFill>
              <a:schemeClr val="accent4"/>
            </a:solidFill>
            <a:ln>
              <a:noFill/>
            </a:ln>
            <a:effectLst/>
          </c:spPr>
          <c:invertIfNegative val="0"/>
          <c:dLbls>
            <c:spPr>
              <a:solidFill>
                <a:schemeClr val="accent4">
                  <a:lumMod val="60000"/>
                  <a:lumOff val="40000"/>
                </a:schemeClr>
              </a:solid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Pivots!$A$62:$A$65</c:f>
              <c:strCache>
                <c:ptCount val="3"/>
                <c:pt idx="0">
                  <c:v>Cincinnati</c:v>
                </c:pt>
                <c:pt idx="1">
                  <c:v>Cleveland</c:v>
                </c:pt>
                <c:pt idx="2">
                  <c:v>Columbus</c:v>
                </c:pt>
              </c:strCache>
            </c:strRef>
          </c:cat>
          <c:val>
            <c:numRef>
              <c:f>Pivots!$C$62:$C$65</c:f>
              <c:numCache>
                <c:formatCode>#,##0</c:formatCode>
                <c:ptCount val="3"/>
                <c:pt idx="0">
                  <c:v>132</c:v>
                </c:pt>
                <c:pt idx="1">
                  <c:v>63</c:v>
                </c:pt>
                <c:pt idx="2">
                  <c:v>206</c:v>
                </c:pt>
              </c:numCache>
            </c:numRef>
          </c:val>
          <c:extLst>
            <c:ext xmlns:c16="http://schemas.microsoft.com/office/drawing/2014/chart" uri="{C3380CC4-5D6E-409C-BE32-E72D297353CC}">
              <c16:uniqueId val="{00000001-23D5-4AA3-AEEF-D722901612FD}"/>
            </c:ext>
          </c:extLst>
        </c:ser>
        <c:dLbls>
          <c:dLblPos val="inBase"/>
          <c:showLegendKey val="0"/>
          <c:showVal val="1"/>
          <c:showCatName val="0"/>
          <c:showSerName val="0"/>
          <c:showPercent val="0"/>
          <c:showBubbleSize val="0"/>
        </c:dLbls>
        <c:gapWidth val="25"/>
        <c:overlap val="100"/>
        <c:axId val="574467615"/>
        <c:axId val="574464255"/>
      </c:barChart>
      <c:catAx>
        <c:axId val="574467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574464255"/>
        <c:crosses val="autoZero"/>
        <c:auto val="1"/>
        <c:lblAlgn val="ctr"/>
        <c:lblOffset val="100"/>
        <c:noMultiLvlLbl val="0"/>
      </c:catAx>
      <c:valAx>
        <c:axId val="574464255"/>
        <c:scaling>
          <c:orientation val="minMax"/>
        </c:scaling>
        <c:delete val="1"/>
        <c:axPos val="l"/>
        <c:numFmt formatCode="#,##0" sourceLinked="1"/>
        <c:majorTickMark val="none"/>
        <c:minorTickMark val="none"/>
        <c:tickLblPos val="nextTo"/>
        <c:crossAx val="57446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7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[Call-Center-KPI-Analytics-Excel.xlsx]Pivots!rep satisfaction pivot</c:name>
    <c:fmtId val="20"/>
  </c:pivotSource>
  <c:chart>
    <c:title>
      <c:tx>
        <c:rich>
          <a:bodyPr rot="0" spcFirstLastPara="1" vertOverflow="ellipsis" vert="horz" wrap="square" anchor="ctr" anchorCtr="1"/>
          <a:lstStyle/>
          <a:p>
            <a:pPr algn="ctr" rtl="0">
              <a:defRPr lang="en-US"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r>
              <a:rPr lang="en-US"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rPr>
              <a:t>Ratings</a:t>
            </a:r>
          </a:p>
        </c:rich>
      </c:tx>
      <c:layout>
        <c:manualLayout>
          <c:xMode val="edge"/>
          <c:yMode val="edge"/>
          <c:x val="0.32901459126119875"/>
          <c:y val="4.1025641025641026E-2"/>
        </c:manualLayout>
      </c:layout>
      <c:overlay val="0"/>
      <c:spPr>
        <a:solidFill>
          <a:sysClr val="window" lastClr="FFFFFF"/>
        </a:solidFill>
        <a:ln>
          <a:noFill/>
        </a:ln>
        <a:effectLst/>
      </c:spPr>
      <c:txPr>
        <a:bodyPr rot="0" spcFirstLastPara="1" vertOverflow="ellipsis" vert="horz" wrap="square" anchor="ctr" anchorCtr="1"/>
        <a:lstStyle/>
        <a:p>
          <a:pPr algn="ctr" rtl="0">
            <a:defRPr lang="en-US" sz="1400" b="1" i="0" u="none" strike="noStrike" kern="1200" spc="0" baseline="0">
              <a:solidFill>
                <a:srgbClr val="0070C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Pivots!$B$68</c:f>
              <c:strCache>
                <c:ptCount val="1"/>
                <c:pt idx="0">
                  <c:v>Total</c:v>
                </c:pt>
              </c:strCache>
            </c:strRef>
          </c:tx>
          <c:spPr>
            <a:solidFill>
              <a:srgbClr val="0070C0"/>
            </a:solidFill>
            <a:ln>
              <a:noFill/>
            </a:ln>
            <a:effectLst/>
          </c:spPr>
          <c:invertIfNegative val="0"/>
          <c:cat>
            <c:strRef>
              <c:f>Pivots!$A$69:$A$74</c:f>
              <c:strCache>
                <c:ptCount val="5"/>
                <c:pt idx="0">
                  <c:v>1</c:v>
                </c:pt>
                <c:pt idx="1">
                  <c:v>2</c:v>
                </c:pt>
                <c:pt idx="2">
                  <c:v>3</c:v>
                </c:pt>
                <c:pt idx="3">
                  <c:v>4</c:v>
                </c:pt>
                <c:pt idx="4">
                  <c:v>5</c:v>
                </c:pt>
              </c:strCache>
            </c:strRef>
          </c:cat>
          <c:val>
            <c:numRef>
              <c:f>Pivots!$B$69:$B$74</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2274-4D4B-A6D6-2C7FF6C16C35}"/>
            </c:ext>
          </c:extLst>
        </c:ser>
        <c:dLbls>
          <c:showLegendKey val="0"/>
          <c:showVal val="0"/>
          <c:showCatName val="0"/>
          <c:showSerName val="0"/>
          <c:showPercent val="0"/>
          <c:showBubbleSize val="0"/>
        </c:dLbls>
        <c:gapWidth val="10"/>
        <c:overlap val="-27"/>
        <c:axId val="702685407"/>
        <c:axId val="702674847"/>
      </c:barChart>
      <c:catAx>
        <c:axId val="70268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674847"/>
        <c:crosses val="autoZero"/>
        <c:auto val="1"/>
        <c:lblAlgn val="ctr"/>
        <c:lblOffset val="100"/>
        <c:noMultiLvlLbl val="0"/>
      </c:catAx>
      <c:valAx>
        <c:axId val="7026748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68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6</xdr:col>
      <xdr:colOff>11430</xdr:colOff>
      <xdr:row>7</xdr:row>
      <xdr:rowOff>7620</xdr:rowOff>
    </xdr:from>
    <xdr:to>
      <xdr:col>8</xdr:col>
      <xdr:colOff>307764</xdr:colOff>
      <xdr:row>16</xdr:row>
      <xdr:rowOff>154305</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7CDBE33B-BD33-50EB-9E24-30EA651704C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015865" y="1339215"/>
              <a:ext cx="1828800" cy="1863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76200</xdr:colOff>
      <xdr:row>15</xdr:row>
      <xdr:rowOff>184573</xdr:rowOff>
    </xdr:from>
    <xdr:to>
      <xdr:col>15</xdr:col>
      <xdr:colOff>533400</xdr:colOff>
      <xdr:row>25</xdr:row>
      <xdr:rowOff>160866</xdr:rowOff>
    </xdr:to>
    <mc:AlternateContent xmlns:mc="http://schemas.openxmlformats.org/markup-compatibility/2006" xmlns:a14="http://schemas.microsoft.com/office/drawing/2010/main">
      <mc:Choice Requires="a14">
        <xdr:graphicFrame macro="">
          <xdr:nvGraphicFramePr>
            <xdr:cNvPr id="27" name="Representative 1">
              <a:extLst>
                <a:ext uri="{FF2B5EF4-FFF2-40B4-BE49-F238E27FC236}">
                  <a16:creationId xmlns:a16="http://schemas.microsoft.com/office/drawing/2014/main" id="{62F8D619-E75C-48BC-923E-1F0BC72E580D}"/>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7857067" y="2978573"/>
              <a:ext cx="1794933" cy="1838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144780</xdr:colOff>
      <xdr:row>15</xdr:row>
      <xdr:rowOff>167640</xdr:rowOff>
    </xdr:from>
    <xdr:to>
      <xdr:col>13</xdr:col>
      <xdr:colOff>76200</xdr:colOff>
      <xdr:row>35</xdr:row>
      <xdr:rowOff>45720</xdr:rowOff>
    </xdr:to>
    <xdr:sp macro="" textlink="">
      <xdr:nvSpPr>
        <xdr:cNvPr id="29" name="Rectangle 28">
          <a:extLst>
            <a:ext uri="{FF2B5EF4-FFF2-40B4-BE49-F238E27FC236}">
              <a16:creationId xmlns:a16="http://schemas.microsoft.com/office/drawing/2014/main" id="{343FBF3C-D1B9-7991-04F4-632D3B459245}"/>
            </a:ext>
          </a:extLst>
        </xdr:cNvPr>
        <xdr:cNvSpPr/>
      </xdr:nvSpPr>
      <xdr:spPr>
        <a:xfrm>
          <a:off x="1905000" y="2910840"/>
          <a:ext cx="5966460" cy="3535680"/>
        </a:xfrm>
        <a:prstGeom prst="rect">
          <a:avLst/>
        </a:prstGeom>
        <a:solidFill>
          <a:schemeClr val="bg1"/>
        </a:solidFill>
        <a:ln w="3175">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85725</xdr:colOff>
      <xdr:row>2</xdr:row>
      <xdr:rowOff>161925</xdr:rowOff>
    </xdr:from>
    <xdr:to>
      <xdr:col>15</xdr:col>
      <xdr:colOff>139065</xdr:colOff>
      <xdr:row>15</xdr:row>
      <xdr:rowOff>20955</xdr:rowOff>
    </xdr:to>
    <xdr:graphicFrame macro="">
      <xdr:nvGraphicFramePr>
        <xdr:cNvPr id="24" name="Chart 23">
          <a:extLst>
            <a:ext uri="{FF2B5EF4-FFF2-40B4-BE49-F238E27FC236}">
              <a16:creationId xmlns:a16="http://schemas.microsoft.com/office/drawing/2014/main" id="{9367CE01-4589-4B0A-BCE7-43381D940D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99060</xdr:colOff>
      <xdr:row>2</xdr:row>
      <xdr:rowOff>140970</xdr:rowOff>
    </xdr:from>
    <xdr:to>
      <xdr:col>3</xdr:col>
      <xdr:colOff>609600</xdr:colOff>
      <xdr:row>8</xdr:row>
      <xdr:rowOff>66675</xdr:rowOff>
    </xdr:to>
    <xdr:sp macro="" textlink="Pivots!$A$4">
      <xdr:nvSpPr>
        <xdr:cNvPr id="2" name="Rectangle 1">
          <a:extLst>
            <a:ext uri="{FF2B5EF4-FFF2-40B4-BE49-F238E27FC236}">
              <a16:creationId xmlns:a16="http://schemas.microsoft.com/office/drawing/2014/main" id="{618B60FC-DDCB-B9C1-10AE-AB03E0AC171F}"/>
            </a:ext>
          </a:extLst>
        </xdr:cNvPr>
        <xdr:cNvSpPr/>
      </xdr:nvSpPr>
      <xdr:spPr>
        <a:xfrm>
          <a:off x="99060" y="50673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fld id="{CA605146-93B4-4A6A-B130-673804589E97}" type="TxLink">
            <a:rPr lang="en-US" sz="2400" b="0" i="0" u="none" strike="noStrike">
              <a:solidFill>
                <a:schemeClr val="bg1"/>
              </a:solidFill>
              <a:effectLst>
                <a:outerShdw blurRad="50800" dist="38100" dir="2700000" algn="tl" rotWithShape="0">
                  <a:prstClr val="black">
                    <a:alpha val="40000"/>
                  </a:prstClr>
                </a:outerShdw>
              </a:effectLst>
              <a:latin typeface="+mj-lt"/>
            </a:rPr>
            <a:pPr algn="ctr"/>
            <a:t>1,000</a:t>
          </a:fld>
          <a:endParaRPr lang="en-IN" sz="2400">
            <a:solidFill>
              <a:schemeClr val="bg1"/>
            </a:solidFill>
            <a:effectLst>
              <a:outerShdw blurRad="50800" dist="38100" dir="2700000" algn="tl" rotWithShape="0">
                <a:prstClr val="black">
                  <a:alpha val="40000"/>
                </a:prstClr>
              </a:outerShdw>
            </a:effectLst>
            <a:latin typeface="+mj-lt"/>
          </a:endParaRPr>
        </a:p>
      </xdr:txBody>
    </xdr:sp>
    <xdr:clientData/>
  </xdr:twoCellAnchor>
  <xdr:twoCellAnchor>
    <xdr:from>
      <xdr:col>1</xdr:col>
      <xdr:colOff>0</xdr:colOff>
      <xdr:row>3</xdr:row>
      <xdr:rowOff>20955</xdr:rowOff>
    </xdr:from>
    <xdr:to>
      <xdr:col>3</xdr:col>
      <xdr:colOff>537210</xdr:colOff>
      <xdr:row>4</xdr:row>
      <xdr:rowOff>102870</xdr:rowOff>
    </xdr:to>
    <xdr:sp macro="" textlink="">
      <xdr:nvSpPr>
        <xdr:cNvPr id="3" name="TextBox 2">
          <a:extLst>
            <a:ext uri="{FF2B5EF4-FFF2-40B4-BE49-F238E27FC236}">
              <a16:creationId xmlns:a16="http://schemas.microsoft.com/office/drawing/2014/main" id="{CDC823D0-D0BD-23CC-8494-FFB608BB81A2}"/>
            </a:ext>
          </a:extLst>
        </xdr:cNvPr>
        <xdr:cNvSpPr txBox="1"/>
      </xdr:nvSpPr>
      <xdr:spPr>
        <a:xfrm>
          <a:off x="190500" y="56959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Calls</a:t>
          </a:r>
        </a:p>
      </xdr:txBody>
    </xdr:sp>
    <xdr:clientData/>
  </xdr:twoCellAnchor>
  <xdr:twoCellAnchor editAs="oneCell">
    <xdr:from>
      <xdr:col>0</xdr:col>
      <xdr:colOff>171451</xdr:colOff>
      <xdr:row>3</xdr:row>
      <xdr:rowOff>22860</xdr:rowOff>
    </xdr:from>
    <xdr:to>
      <xdr:col>2</xdr:col>
      <xdr:colOff>39786</xdr:colOff>
      <xdr:row>4</xdr:row>
      <xdr:rowOff>133350</xdr:rowOff>
    </xdr:to>
    <xdr:pic>
      <xdr:nvPicPr>
        <xdr:cNvPr id="4" name="Graphic 3" descr="Receiver with solid fill">
          <a:extLst>
            <a:ext uri="{FF2B5EF4-FFF2-40B4-BE49-F238E27FC236}">
              <a16:creationId xmlns:a16="http://schemas.microsoft.com/office/drawing/2014/main" id="{55E05D4A-76E7-427F-B3C9-B7E2C706DC4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71451" y="571500"/>
          <a:ext cx="287435" cy="293370"/>
        </a:xfrm>
        <a:prstGeom prst="rect">
          <a:avLst/>
        </a:prstGeom>
      </xdr:spPr>
    </xdr:pic>
    <xdr:clientData/>
  </xdr:twoCellAnchor>
  <xdr:twoCellAnchor>
    <xdr:from>
      <xdr:col>1</xdr:col>
      <xdr:colOff>106680</xdr:colOff>
      <xdr:row>6</xdr:row>
      <xdr:rowOff>106680</xdr:rowOff>
    </xdr:from>
    <xdr:to>
      <xdr:col>3</xdr:col>
      <xdr:colOff>396240</xdr:colOff>
      <xdr:row>8</xdr:row>
      <xdr:rowOff>7620</xdr:rowOff>
    </xdr:to>
    <xdr:sp macro="" textlink="Pivots!A9">
      <xdr:nvSpPr>
        <xdr:cNvPr id="5" name="TextBox 4">
          <a:extLst>
            <a:ext uri="{FF2B5EF4-FFF2-40B4-BE49-F238E27FC236}">
              <a16:creationId xmlns:a16="http://schemas.microsoft.com/office/drawing/2014/main" id="{09B3DED2-7DD5-C8EA-497D-09FD2AED490F}"/>
            </a:ext>
          </a:extLst>
        </xdr:cNvPr>
        <xdr:cNvSpPr txBox="1"/>
      </xdr:nvSpPr>
      <xdr:spPr>
        <a:xfrm>
          <a:off x="297180" y="1203960"/>
          <a:ext cx="11887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0049EC8-F9E4-47AA-9056-CB5F5A44637B}" type="TxLink">
            <a:rPr lang="en-US" sz="1100" b="1" i="0" u="none" strike="noStrike">
              <a:solidFill>
                <a:schemeClr val="bg1"/>
              </a:solidFill>
              <a:latin typeface="Aptos"/>
            </a:rPr>
            <a:pPr algn="ctr"/>
            <a:t>218</a:t>
          </a:fld>
          <a:endParaRPr lang="en-IN" sz="1100" b="1">
            <a:solidFill>
              <a:schemeClr val="bg1"/>
            </a:solidFill>
          </a:endParaRPr>
        </a:p>
      </xdr:txBody>
    </xdr:sp>
    <xdr:clientData/>
  </xdr:twoCellAnchor>
  <xdr:twoCellAnchor>
    <xdr:from>
      <xdr:col>0</xdr:col>
      <xdr:colOff>99060</xdr:colOff>
      <xdr:row>9</xdr:row>
      <xdr:rowOff>68580</xdr:rowOff>
    </xdr:from>
    <xdr:to>
      <xdr:col>3</xdr:col>
      <xdr:colOff>609600</xdr:colOff>
      <xdr:row>14</xdr:row>
      <xdr:rowOff>177165</xdr:rowOff>
    </xdr:to>
    <xdr:sp macro="" textlink="Pivots!B4">
      <xdr:nvSpPr>
        <xdr:cNvPr id="6" name="Rectangle 5">
          <a:extLst>
            <a:ext uri="{FF2B5EF4-FFF2-40B4-BE49-F238E27FC236}">
              <a16:creationId xmlns:a16="http://schemas.microsoft.com/office/drawing/2014/main" id="{D83B3DC6-6121-4570-B4BA-EEBA18FA8A60}"/>
            </a:ext>
          </a:extLst>
        </xdr:cNvPr>
        <xdr:cNvSpPr/>
      </xdr:nvSpPr>
      <xdr:spPr>
        <a:xfrm>
          <a:off x="99060" y="171450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7E78A51B-40EC-4E6C-83DB-DA09E0EA16A2}"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$96,623</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0</xdr:col>
      <xdr:colOff>160020</xdr:colOff>
      <xdr:row>9</xdr:row>
      <xdr:rowOff>116205</xdr:rowOff>
    </xdr:from>
    <xdr:to>
      <xdr:col>3</xdr:col>
      <xdr:colOff>506730</xdr:colOff>
      <xdr:row>11</xdr:row>
      <xdr:rowOff>15240</xdr:rowOff>
    </xdr:to>
    <xdr:sp macro="" textlink="">
      <xdr:nvSpPr>
        <xdr:cNvPr id="7" name="TextBox 6">
          <a:extLst>
            <a:ext uri="{FF2B5EF4-FFF2-40B4-BE49-F238E27FC236}">
              <a16:creationId xmlns:a16="http://schemas.microsoft.com/office/drawing/2014/main" id="{87BA0208-AAB4-4384-A182-C5C2AE9571EE}"/>
            </a:ext>
          </a:extLst>
        </xdr:cNvPr>
        <xdr:cNvSpPr txBox="1"/>
      </xdr:nvSpPr>
      <xdr:spPr>
        <a:xfrm>
          <a:off x="160020" y="176212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baseline="0">
              <a:solidFill>
                <a:schemeClr val="bg1"/>
              </a:solidFill>
            </a:rPr>
            <a:t>Amount</a:t>
          </a:r>
          <a:endParaRPr lang="en-IN" sz="1200" b="1">
            <a:solidFill>
              <a:schemeClr val="bg1"/>
            </a:solidFill>
          </a:endParaRPr>
        </a:p>
      </xdr:txBody>
    </xdr:sp>
    <xdr:clientData/>
  </xdr:twoCellAnchor>
  <xdr:twoCellAnchor editAs="oneCell">
    <xdr:from>
      <xdr:col>0</xdr:col>
      <xdr:colOff>125731</xdr:colOff>
      <xdr:row>9</xdr:row>
      <xdr:rowOff>83820</xdr:rowOff>
    </xdr:from>
    <xdr:to>
      <xdr:col>2</xdr:col>
      <xdr:colOff>37180</xdr:colOff>
      <xdr:row>11</xdr:row>
      <xdr:rowOff>48609</xdr:rowOff>
    </xdr:to>
    <xdr:pic>
      <xdr:nvPicPr>
        <xdr:cNvPr id="8" name="Graphic 7">
          <a:extLst>
            <a:ext uri="{FF2B5EF4-FFF2-40B4-BE49-F238E27FC236}">
              <a16:creationId xmlns:a16="http://schemas.microsoft.com/office/drawing/2014/main" id="{0CF11D53-C535-4C2B-8E5E-4DBD390F4C38}"/>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125731" y="1729740"/>
          <a:ext cx="330549" cy="330549"/>
        </a:xfrm>
        <a:prstGeom prst="rect">
          <a:avLst/>
        </a:prstGeom>
      </xdr:spPr>
    </xdr:pic>
    <xdr:clientData/>
  </xdr:twoCellAnchor>
  <xdr:twoCellAnchor>
    <xdr:from>
      <xdr:col>1</xdr:col>
      <xdr:colOff>83820</xdr:colOff>
      <xdr:row>13</xdr:row>
      <xdr:rowOff>45720</xdr:rowOff>
    </xdr:from>
    <xdr:to>
      <xdr:col>3</xdr:col>
      <xdr:colOff>373380</xdr:colOff>
      <xdr:row>14</xdr:row>
      <xdr:rowOff>125730</xdr:rowOff>
    </xdr:to>
    <xdr:sp macro="" textlink="Pivots!B9">
      <xdr:nvSpPr>
        <xdr:cNvPr id="9" name="TextBox 8">
          <a:extLst>
            <a:ext uri="{FF2B5EF4-FFF2-40B4-BE49-F238E27FC236}">
              <a16:creationId xmlns:a16="http://schemas.microsoft.com/office/drawing/2014/main" id="{9AE660B9-2ABF-42D0-8770-4E021CBD5C6A}"/>
            </a:ext>
          </a:extLst>
        </xdr:cNvPr>
        <xdr:cNvSpPr txBox="1"/>
      </xdr:nvSpPr>
      <xdr:spPr>
        <a:xfrm>
          <a:off x="274320" y="2423160"/>
          <a:ext cx="118872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A055F5-C7E9-4616-B54E-5C4A99738AA3}" type="TxLink">
            <a:rPr lang="en-US" sz="1100" b="1" i="0" u="none" strike="noStrike">
              <a:solidFill>
                <a:schemeClr val="bg1"/>
              </a:solidFill>
              <a:latin typeface="Aptos"/>
              <a:ea typeface="+mn-ea"/>
              <a:cs typeface="+mn-cs"/>
            </a:rPr>
            <a:pPr marL="0" indent="0" algn="ctr"/>
            <a:t>$20,581</a:t>
          </a:fld>
          <a:endParaRPr lang="en-IN" sz="1100" b="1" i="0" u="none" strike="noStrike">
            <a:solidFill>
              <a:schemeClr val="bg1"/>
            </a:solidFill>
            <a:latin typeface="Aptos"/>
            <a:ea typeface="+mn-ea"/>
            <a:cs typeface="+mn-cs"/>
          </a:endParaRPr>
        </a:p>
      </xdr:txBody>
    </xdr:sp>
    <xdr:clientData/>
  </xdr:twoCellAnchor>
  <xdr:twoCellAnchor>
    <xdr:from>
      <xdr:col>0</xdr:col>
      <xdr:colOff>99060</xdr:colOff>
      <xdr:row>15</xdr:row>
      <xdr:rowOff>167640</xdr:rowOff>
    </xdr:from>
    <xdr:to>
      <xdr:col>3</xdr:col>
      <xdr:colOff>609600</xdr:colOff>
      <xdr:row>21</xdr:row>
      <xdr:rowOff>93345</xdr:rowOff>
    </xdr:to>
    <xdr:sp macro="" textlink="Pivots!$C$4">
      <xdr:nvSpPr>
        <xdr:cNvPr id="10" name="Rectangle 9">
          <a:extLst>
            <a:ext uri="{FF2B5EF4-FFF2-40B4-BE49-F238E27FC236}">
              <a16:creationId xmlns:a16="http://schemas.microsoft.com/office/drawing/2014/main" id="{CD19603E-2419-4BC5-93BD-27C5F70687E6}"/>
            </a:ext>
          </a:extLst>
        </xdr:cNvPr>
        <xdr:cNvSpPr/>
      </xdr:nvSpPr>
      <xdr:spPr>
        <a:xfrm>
          <a:off x="99060" y="291084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6DE60872-E3AF-452D-86C4-90CD71188D5A}"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89,850</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0</xdr:col>
      <xdr:colOff>144780</xdr:colOff>
      <xdr:row>16</xdr:row>
      <xdr:rowOff>32385</xdr:rowOff>
    </xdr:from>
    <xdr:to>
      <xdr:col>3</xdr:col>
      <xdr:colOff>491490</xdr:colOff>
      <xdr:row>17</xdr:row>
      <xdr:rowOff>114300</xdr:rowOff>
    </xdr:to>
    <xdr:sp macro="" textlink="">
      <xdr:nvSpPr>
        <xdr:cNvPr id="11" name="TextBox 10">
          <a:extLst>
            <a:ext uri="{FF2B5EF4-FFF2-40B4-BE49-F238E27FC236}">
              <a16:creationId xmlns:a16="http://schemas.microsoft.com/office/drawing/2014/main" id="{A179329B-8691-4405-9CC5-A27FE1C52C93}"/>
            </a:ext>
          </a:extLst>
        </xdr:cNvPr>
        <xdr:cNvSpPr txBox="1"/>
      </xdr:nvSpPr>
      <xdr:spPr>
        <a:xfrm>
          <a:off x="144780" y="295846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Duration</a:t>
          </a:r>
        </a:p>
      </xdr:txBody>
    </xdr:sp>
    <xdr:clientData/>
  </xdr:twoCellAnchor>
  <xdr:twoCellAnchor editAs="oneCell">
    <xdr:from>
      <xdr:col>0</xdr:col>
      <xdr:colOff>125731</xdr:colOff>
      <xdr:row>16</xdr:row>
      <xdr:rowOff>44800</xdr:rowOff>
    </xdr:from>
    <xdr:to>
      <xdr:col>1</xdr:col>
      <xdr:colOff>215200</xdr:colOff>
      <xdr:row>17</xdr:row>
      <xdr:rowOff>141889</xdr:rowOff>
    </xdr:to>
    <xdr:pic>
      <xdr:nvPicPr>
        <xdr:cNvPr id="12" name="Graphic 11">
          <a:extLst>
            <a:ext uri="{FF2B5EF4-FFF2-40B4-BE49-F238E27FC236}">
              <a16:creationId xmlns:a16="http://schemas.microsoft.com/office/drawing/2014/main" id="{8BA9E6EC-C151-46E5-A990-33B03257B27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125731" y="2970880"/>
          <a:ext cx="279969" cy="279969"/>
        </a:xfrm>
        <a:prstGeom prst="rect">
          <a:avLst/>
        </a:prstGeom>
      </xdr:spPr>
    </xdr:pic>
    <xdr:clientData/>
  </xdr:twoCellAnchor>
  <xdr:twoCellAnchor>
    <xdr:from>
      <xdr:col>1</xdr:col>
      <xdr:colOff>68580</xdr:colOff>
      <xdr:row>19</xdr:row>
      <xdr:rowOff>140970</xdr:rowOff>
    </xdr:from>
    <xdr:to>
      <xdr:col>3</xdr:col>
      <xdr:colOff>358140</xdr:colOff>
      <xdr:row>21</xdr:row>
      <xdr:rowOff>45720</xdr:rowOff>
    </xdr:to>
    <xdr:sp macro="" textlink="Pivots!C9">
      <xdr:nvSpPr>
        <xdr:cNvPr id="13" name="TextBox 12">
          <a:extLst>
            <a:ext uri="{FF2B5EF4-FFF2-40B4-BE49-F238E27FC236}">
              <a16:creationId xmlns:a16="http://schemas.microsoft.com/office/drawing/2014/main" id="{BD061137-9CB1-40C1-99BE-630B3D3599DA}"/>
            </a:ext>
          </a:extLst>
        </xdr:cNvPr>
        <xdr:cNvSpPr txBox="1"/>
      </xdr:nvSpPr>
      <xdr:spPr>
        <a:xfrm>
          <a:off x="259080" y="3615690"/>
          <a:ext cx="1188720"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FB7273A-3EDC-4A52-BCD3-E83A47EF601D}" type="TxLink">
            <a:rPr lang="en-US" sz="1100" b="1" i="0" u="none" strike="noStrike">
              <a:solidFill>
                <a:schemeClr val="bg1"/>
              </a:solidFill>
              <a:latin typeface="Aptos"/>
              <a:ea typeface="+mn-ea"/>
              <a:cs typeface="+mn-cs"/>
            </a:rPr>
            <a:pPr marL="0" indent="0" algn="ctr"/>
            <a:t>19,300</a:t>
          </a:fld>
          <a:endParaRPr lang="en-IN" sz="1100" b="1" i="0" u="none" strike="noStrike">
            <a:solidFill>
              <a:schemeClr val="bg1"/>
            </a:solidFill>
            <a:latin typeface="Aptos"/>
            <a:ea typeface="+mn-ea"/>
            <a:cs typeface="+mn-cs"/>
          </a:endParaRPr>
        </a:p>
      </xdr:txBody>
    </xdr:sp>
    <xdr:clientData/>
  </xdr:twoCellAnchor>
  <xdr:twoCellAnchor>
    <xdr:from>
      <xdr:col>0</xdr:col>
      <xdr:colOff>99060</xdr:colOff>
      <xdr:row>22</xdr:row>
      <xdr:rowOff>106680</xdr:rowOff>
    </xdr:from>
    <xdr:to>
      <xdr:col>3</xdr:col>
      <xdr:colOff>609600</xdr:colOff>
      <xdr:row>28</xdr:row>
      <xdr:rowOff>32385</xdr:rowOff>
    </xdr:to>
    <xdr:sp macro="" textlink="Pivots!$D$4">
      <xdr:nvSpPr>
        <xdr:cNvPr id="14" name="Rectangle 13">
          <a:extLst>
            <a:ext uri="{FF2B5EF4-FFF2-40B4-BE49-F238E27FC236}">
              <a16:creationId xmlns:a16="http://schemas.microsoft.com/office/drawing/2014/main" id="{67BEFFF7-9DE1-4F99-8E5B-F4B5AD072E5F}"/>
            </a:ext>
          </a:extLst>
        </xdr:cNvPr>
        <xdr:cNvSpPr/>
      </xdr:nvSpPr>
      <xdr:spPr>
        <a:xfrm>
          <a:off x="99060" y="4130040"/>
          <a:ext cx="160020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B97F8CF0-4811-4B61-9152-3A0F75A5741F}"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3.9</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1</xdr:col>
      <xdr:colOff>15240</xdr:colOff>
      <xdr:row>22</xdr:row>
      <xdr:rowOff>139065</xdr:rowOff>
    </xdr:from>
    <xdr:to>
      <xdr:col>3</xdr:col>
      <xdr:colOff>552450</xdr:colOff>
      <xdr:row>24</xdr:row>
      <xdr:rowOff>38100</xdr:rowOff>
    </xdr:to>
    <xdr:sp macro="" textlink="">
      <xdr:nvSpPr>
        <xdr:cNvPr id="15" name="TextBox 14">
          <a:extLst>
            <a:ext uri="{FF2B5EF4-FFF2-40B4-BE49-F238E27FC236}">
              <a16:creationId xmlns:a16="http://schemas.microsoft.com/office/drawing/2014/main" id="{FDC44F2A-0610-46CF-82BD-CEC46CDA0FEC}"/>
            </a:ext>
          </a:extLst>
        </xdr:cNvPr>
        <xdr:cNvSpPr txBox="1"/>
      </xdr:nvSpPr>
      <xdr:spPr>
        <a:xfrm>
          <a:off x="205740" y="4162425"/>
          <a:ext cx="143637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Avg.</a:t>
          </a:r>
          <a:r>
            <a:rPr lang="en-IN" sz="1200" b="1" baseline="0">
              <a:solidFill>
                <a:schemeClr val="bg1"/>
              </a:solidFill>
            </a:rPr>
            <a:t> Rating</a:t>
          </a:r>
          <a:endParaRPr lang="en-IN" sz="1200" b="1">
            <a:solidFill>
              <a:schemeClr val="bg1"/>
            </a:solidFill>
          </a:endParaRPr>
        </a:p>
      </xdr:txBody>
    </xdr:sp>
    <xdr:clientData/>
  </xdr:twoCellAnchor>
  <xdr:twoCellAnchor editAs="oneCell">
    <xdr:from>
      <xdr:col>0</xdr:col>
      <xdr:colOff>102871</xdr:colOff>
      <xdr:row>22</xdr:row>
      <xdr:rowOff>75280</xdr:rowOff>
    </xdr:from>
    <xdr:to>
      <xdr:col>2</xdr:col>
      <xdr:colOff>15240</xdr:colOff>
      <xdr:row>24</xdr:row>
      <xdr:rowOff>40989</xdr:rowOff>
    </xdr:to>
    <xdr:pic>
      <xdr:nvPicPr>
        <xdr:cNvPr id="16" name="Graphic 15">
          <a:extLst>
            <a:ext uri="{FF2B5EF4-FFF2-40B4-BE49-F238E27FC236}">
              <a16:creationId xmlns:a16="http://schemas.microsoft.com/office/drawing/2014/main" id="{B9ABA77D-46CD-4327-91DD-7252A78CEC19}"/>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102871" y="4098640"/>
          <a:ext cx="331469" cy="331469"/>
        </a:xfrm>
        <a:prstGeom prst="rect">
          <a:avLst/>
        </a:prstGeom>
      </xdr:spPr>
    </xdr:pic>
    <xdr:clientData/>
  </xdr:twoCellAnchor>
  <xdr:twoCellAnchor>
    <xdr:from>
      <xdr:col>1</xdr:col>
      <xdr:colOff>53340</xdr:colOff>
      <xdr:row>26</xdr:row>
      <xdr:rowOff>80010</xdr:rowOff>
    </xdr:from>
    <xdr:to>
      <xdr:col>3</xdr:col>
      <xdr:colOff>342900</xdr:colOff>
      <xdr:row>27</xdr:row>
      <xdr:rowOff>163830</xdr:rowOff>
    </xdr:to>
    <xdr:sp macro="" textlink="Pivots!D9">
      <xdr:nvSpPr>
        <xdr:cNvPr id="17" name="TextBox 16">
          <a:extLst>
            <a:ext uri="{FF2B5EF4-FFF2-40B4-BE49-F238E27FC236}">
              <a16:creationId xmlns:a16="http://schemas.microsoft.com/office/drawing/2014/main" id="{FE33AB81-2EFE-4E3E-BDBD-FF9CDEF04B8F}"/>
            </a:ext>
          </a:extLst>
        </xdr:cNvPr>
        <xdr:cNvSpPr txBox="1"/>
      </xdr:nvSpPr>
      <xdr:spPr>
        <a:xfrm>
          <a:off x="243840" y="4834890"/>
          <a:ext cx="118872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AA26AB-7AA7-468E-B6DA-DACF839256F2}" type="TxLink">
            <a:rPr lang="en-US" sz="1100" b="1" i="0" u="none" strike="noStrike">
              <a:solidFill>
                <a:schemeClr val="bg1"/>
              </a:solidFill>
              <a:latin typeface="Aptos"/>
              <a:ea typeface="+mn-ea"/>
              <a:cs typeface="+mn-cs"/>
            </a:rPr>
            <a:pPr marL="0" indent="0" algn="ctr"/>
            <a:t>3.9</a:t>
          </a:fld>
          <a:endParaRPr lang="en-IN" sz="1100" b="1" i="0" u="none" strike="noStrike">
            <a:solidFill>
              <a:schemeClr val="bg1"/>
            </a:solidFill>
            <a:latin typeface="Aptos"/>
            <a:ea typeface="+mn-ea"/>
            <a:cs typeface="+mn-cs"/>
          </a:endParaRPr>
        </a:p>
      </xdr:txBody>
    </xdr:sp>
    <xdr:clientData/>
  </xdr:twoCellAnchor>
  <xdr:twoCellAnchor>
    <xdr:from>
      <xdr:col>0</xdr:col>
      <xdr:colOff>114300</xdr:colOff>
      <xdr:row>29</xdr:row>
      <xdr:rowOff>76200</xdr:rowOff>
    </xdr:from>
    <xdr:to>
      <xdr:col>3</xdr:col>
      <xdr:colOff>624840</xdr:colOff>
      <xdr:row>35</xdr:row>
      <xdr:rowOff>1905</xdr:rowOff>
    </xdr:to>
    <xdr:sp macro="" textlink="Pivots!$E$4">
      <xdr:nvSpPr>
        <xdr:cNvPr id="18" name="Rectangle 17">
          <a:extLst>
            <a:ext uri="{FF2B5EF4-FFF2-40B4-BE49-F238E27FC236}">
              <a16:creationId xmlns:a16="http://schemas.microsoft.com/office/drawing/2014/main" id="{DCC40DDC-6460-47E0-9AF2-66E3B288455B}"/>
            </a:ext>
          </a:extLst>
        </xdr:cNvPr>
        <xdr:cNvSpPr/>
      </xdr:nvSpPr>
      <xdr:spPr>
        <a:xfrm>
          <a:off x="114300" y="5775960"/>
          <a:ext cx="1592580" cy="1022985"/>
        </a:xfrm>
        <a:prstGeom prst="rect">
          <a:avLst/>
        </a:prstGeom>
        <a:ln>
          <a:noFill/>
        </a:ln>
        <a:effectLst>
          <a:outerShdw blurRad="254000" dist="127000" dir="5400000" algn="ctr" rotWithShape="0">
            <a:schemeClr val="tx1">
              <a:alpha val="50000"/>
            </a:schemeClr>
          </a:outerShdw>
        </a:effectLst>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fld id="{0DEDDD0E-EDF0-4AE8-8868-BF901045DAB0}" type="TxLink">
            <a:rPr lang="en-US" sz="2400" b="0" i="0" u="none" strike="noStrike">
              <a:solidFill>
                <a:schemeClr val="bg1"/>
              </a:solidFill>
              <a:effectLst>
                <a:outerShdw blurRad="50800" dist="38100" dir="2700000" algn="tl" rotWithShape="0">
                  <a:prstClr val="black">
                    <a:alpha val="40000"/>
                  </a:prstClr>
                </a:outerShdw>
              </a:effectLst>
              <a:latin typeface="+mj-lt"/>
              <a:ea typeface="+mn-ea"/>
              <a:cs typeface="+mn-cs"/>
            </a:rPr>
            <a:pPr marL="0" indent="0" algn="ctr"/>
            <a:t>307</a:t>
          </a:fld>
          <a:endParaRPr lang="en-IN" sz="2400" b="0" i="0" u="none" strike="noStrike">
            <a:solidFill>
              <a:schemeClr val="bg1"/>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1</xdr:col>
      <xdr:colOff>68580</xdr:colOff>
      <xdr:row>29</xdr:row>
      <xdr:rowOff>139065</xdr:rowOff>
    </xdr:from>
    <xdr:to>
      <xdr:col>3</xdr:col>
      <xdr:colOff>605790</xdr:colOff>
      <xdr:row>31</xdr:row>
      <xdr:rowOff>38100</xdr:rowOff>
    </xdr:to>
    <xdr:sp macro="" textlink="">
      <xdr:nvSpPr>
        <xdr:cNvPr id="19" name="TextBox 18">
          <a:extLst>
            <a:ext uri="{FF2B5EF4-FFF2-40B4-BE49-F238E27FC236}">
              <a16:creationId xmlns:a16="http://schemas.microsoft.com/office/drawing/2014/main" id="{1D29BEEC-AD13-4D30-BF26-4DDA368DF27C}"/>
            </a:ext>
          </a:extLst>
        </xdr:cNvPr>
        <xdr:cNvSpPr txBox="1"/>
      </xdr:nvSpPr>
      <xdr:spPr>
        <a:xfrm>
          <a:off x="259080" y="5838825"/>
          <a:ext cx="142875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bg1"/>
              </a:solidFill>
            </a:rPr>
            <a:t> Happy</a:t>
          </a:r>
          <a:r>
            <a:rPr lang="en-IN" sz="1200" b="1" baseline="0">
              <a:solidFill>
                <a:schemeClr val="bg1"/>
              </a:solidFill>
            </a:rPr>
            <a:t> Callers</a:t>
          </a:r>
        </a:p>
      </xdr:txBody>
    </xdr:sp>
    <xdr:clientData/>
  </xdr:twoCellAnchor>
  <xdr:twoCellAnchor editAs="oneCell">
    <xdr:from>
      <xdr:col>0</xdr:col>
      <xdr:colOff>87631</xdr:colOff>
      <xdr:row>29</xdr:row>
      <xdr:rowOff>136240</xdr:rowOff>
    </xdr:from>
    <xdr:to>
      <xdr:col>1</xdr:col>
      <xdr:colOff>177100</xdr:colOff>
      <xdr:row>31</xdr:row>
      <xdr:rowOff>50449</xdr:rowOff>
    </xdr:to>
    <xdr:pic>
      <xdr:nvPicPr>
        <xdr:cNvPr id="20" name="Graphic 19">
          <a:extLst>
            <a:ext uri="{FF2B5EF4-FFF2-40B4-BE49-F238E27FC236}">
              <a16:creationId xmlns:a16="http://schemas.microsoft.com/office/drawing/2014/main" id="{6214FA23-EA40-4440-B522-985FF6FCB785}"/>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87631" y="5439760"/>
          <a:ext cx="279969" cy="279969"/>
        </a:xfrm>
        <a:prstGeom prst="rect">
          <a:avLst/>
        </a:prstGeom>
      </xdr:spPr>
    </xdr:pic>
    <xdr:clientData/>
  </xdr:twoCellAnchor>
  <xdr:twoCellAnchor>
    <xdr:from>
      <xdr:col>1</xdr:col>
      <xdr:colOff>91440</xdr:colOff>
      <xdr:row>33</xdr:row>
      <xdr:rowOff>26670</xdr:rowOff>
    </xdr:from>
    <xdr:to>
      <xdr:col>3</xdr:col>
      <xdr:colOff>381000</xdr:colOff>
      <xdr:row>34</xdr:row>
      <xdr:rowOff>110490</xdr:rowOff>
    </xdr:to>
    <xdr:sp macro="" textlink="Pivots!E9">
      <xdr:nvSpPr>
        <xdr:cNvPr id="21" name="TextBox 20">
          <a:extLst>
            <a:ext uri="{FF2B5EF4-FFF2-40B4-BE49-F238E27FC236}">
              <a16:creationId xmlns:a16="http://schemas.microsoft.com/office/drawing/2014/main" id="{3C1F994A-EE62-4AD9-A8D6-3941798FFCFB}"/>
            </a:ext>
          </a:extLst>
        </xdr:cNvPr>
        <xdr:cNvSpPr txBox="1"/>
      </xdr:nvSpPr>
      <xdr:spPr>
        <a:xfrm>
          <a:off x="281940" y="6457950"/>
          <a:ext cx="1181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E442D38-2014-4A8C-BC58-42EE352B0B94}" type="TxLink">
            <a:rPr lang="en-US" sz="1100" b="1" i="0" u="none" strike="noStrike">
              <a:solidFill>
                <a:schemeClr val="bg1"/>
              </a:solidFill>
              <a:latin typeface="Aptos"/>
              <a:ea typeface="+mn-ea"/>
              <a:cs typeface="+mn-cs"/>
            </a:rPr>
            <a:pPr marL="0" indent="0" algn="ctr"/>
            <a:t>74</a:t>
          </a:fld>
          <a:endParaRPr lang="en-IN" sz="1100" b="1" i="0" u="none" strike="noStrike">
            <a:solidFill>
              <a:schemeClr val="bg1"/>
            </a:solidFill>
            <a:latin typeface="Aptos"/>
            <a:ea typeface="+mn-ea"/>
            <a:cs typeface="+mn-cs"/>
          </a:endParaRPr>
        </a:p>
      </xdr:txBody>
    </xdr:sp>
    <xdr:clientData/>
  </xdr:twoCellAnchor>
  <xdr:twoCellAnchor>
    <xdr:from>
      <xdr:col>4</xdr:col>
      <xdr:colOff>182880</xdr:colOff>
      <xdr:row>2</xdr:row>
      <xdr:rowOff>152400</xdr:rowOff>
    </xdr:from>
    <xdr:to>
      <xdr:col>11</xdr:col>
      <xdr:colOff>38100</xdr:colOff>
      <xdr:row>15</xdr:row>
      <xdr:rowOff>30480</xdr:rowOff>
    </xdr:to>
    <xdr:graphicFrame macro="">
      <xdr:nvGraphicFramePr>
        <xdr:cNvPr id="23" name="Chart 22">
          <a:extLst>
            <a:ext uri="{FF2B5EF4-FFF2-40B4-BE49-F238E27FC236}">
              <a16:creationId xmlns:a16="http://schemas.microsoft.com/office/drawing/2014/main" id="{94F381A9-7D0F-4028-9E33-1A82C1983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170931</xdr:colOff>
      <xdr:row>16</xdr:row>
      <xdr:rowOff>0</xdr:rowOff>
    </xdr:from>
    <xdr:to>
      <xdr:col>9</xdr:col>
      <xdr:colOff>236740</xdr:colOff>
      <xdr:row>35</xdr:row>
      <xdr:rowOff>0</xdr:rowOff>
    </xdr:to>
    <xdr:graphicFrame macro="">
      <xdr:nvGraphicFramePr>
        <xdr:cNvPr id="26" name="Chart 25">
          <a:extLst>
            <a:ext uri="{FF2B5EF4-FFF2-40B4-BE49-F238E27FC236}">
              <a16:creationId xmlns:a16="http://schemas.microsoft.com/office/drawing/2014/main" id="{24000480-3DCC-4663-BD23-133E39F2A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182880</xdr:colOff>
      <xdr:row>16</xdr:row>
      <xdr:rowOff>0</xdr:rowOff>
    </xdr:from>
    <xdr:to>
      <xdr:col>13</xdr:col>
      <xdr:colOff>15240</xdr:colOff>
      <xdr:row>34</xdr:row>
      <xdr:rowOff>175260</xdr:rowOff>
    </xdr:to>
    <xdr:graphicFrame macro="">
      <xdr:nvGraphicFramePr>
        <xdr:cNvPr id="28" name="Chart 27">
          <a:extLst>
            <a:ext uri="{FF2B5EF4-FFF2-40B4-BE49-F238E27FC236}">
              <a16:creationId xmlns:a16="http://schemas.microsoft.com/office/drawing/2014/main" id="{D41D4E34-1A37-408B-BBB0-038924512A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236220</xdr:colOff>
      <xdr:row>2</xdr:row>
      <xdr:rowOff>152400</xdr:rowOff>
    </xdr:from>
    <xdr:to>
      <xdr:col>18</xdr:col>
      <xdr:colOff>592666</xdr:colOff>
      <xdr:row>15</xdr:row>
      <xdr:rowOff>53340</xdr:rowOff>
    </xdr:to>
    <xdr:graphicFrame macro="">
      <xdr:nvGraphicFramePr>
        <xdr:cNvPr id="22" name="Chart 21">
          <a:extLst>
            <a:ext uri="{FF2B5EF4-FFF2-40B4-BE49-F238E27FC236}">
              <a16:creationId xmlns:a16="http://schemas.microsoft.com/office/drawing/2014/main" id="{975E72A2-1A4A-4177-B624-CF649E902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16935</xdr:colOff>
      <xdr:row>2</xdr:row>
      <xdr:rowOff>152400</xdr:rowOff>
    </xdr:from>
    <xdr:to>
      <xdr:col>22</xdr:col>
      <xdr:colOff>651087</xdr:colOff>
      <xdr:row>15</xdr:row>
      <xdr:rowOff>61806</xdr:rowOff>
    </xdr:to>
    <xdr:graphicFrame macro="">
      <xdr:nvGraphicFramePr>
        <xdr:cNvPr id="25" name="Chart 24">
          <a:extLst>
            <a:ext uri="{FF2B5EF4-FFF2-40B4-BE49-F238E27FC236}">
              <a16:creationId xmlns:a16="http://schemas.microsoft.com/office/drawing/2014/main" id="{69ACAD30-D33D-4122-B349-1ED113FB73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415365</xdr:colOff>
      <xdr:row>9</xdr:row>
      <xdr:rowOff>148836</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415365</xdr:colOff>
      <xdr:row>2</xdr:row>
      <xdr:rowOff>301485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415365</xdr:colOff>
      <xdr:row>16</xdr:row>
      <xdr:rowOff>3810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415365</xdr:colOff>
      <xdr:row>4</xdr:row>
      <xdr:rowOff>507673</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415365</xdr:colOff>
      <xdr:row>12</xdr:row>
      <xdr:rowOff>181097</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422909</xdr:colOff>
      <xdr:row>18</xdr:row>
      <xdr:rowOff>156628</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13714930556" backgroundQuery="1" createdVersion="8" refreshedVersion="8" minRefreshableVersion="3" recordCount="0" supportSubquery="1" supportAdvancedDrill="1" xr:uid="{BB23F67A-69A0-4194-8FCD-223F8FCFFB03}">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13723726854" backgroundQuery="1" createdVersion="8" refreshedVersion="8" minRefreshableVersion="3" recordCount="0" supportSubquery="1" supportAdvancedDrill="1" xr:uid="{677121FA-CEE5-4AC6-BC2E-476A41AFA80F}">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32714351849" backgroundQuery="1" createdVersion="8" refreshedVersion="8" minRefreshableVersion="3" recordCount="0" supportSubquery="1" supportAdvancedDrill="1" xr:uid="{3FAD33A6-BDC4-42B9-8D58-B6BECFF897FC}">
  <cacheSource type="external" connectionId="1"/>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97161226852" backgroundQuery="1" createdVersion="8" refreshedVersion="8" minRefreshableVersion="3" recordCount="0" supportSubquery="1" supportAdvancedDrill="1" xr:uid="{7A2F0C7D-1456-4E04-9F37-8F2F880D1BFB}">
  <cacheSource type="external" connectionId="1"/>
  <cacheFields count="4">
    <cacheField name="[calls].[Representative].[Representative]" caption="Representative" numFmtId="0" hierarchy="3" level="1">
      <sharedItems count="5">
        <s v="R01"/>
        <s v="R02"/>
        <s v="R03"/>
        <s v="R04"/>
        <s v="R05"/>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ustomers].[City].[City]" caption="City" numFmtId="0" hierarchy="15" level="1">
      <sharedItems count="3">
        <s v="Cincinnati"/>
        <s v="Cleveland"/>
        <s v="Columbus"/>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45949075" backgroundQuery="1" createdVersion="8" refreshedVersion="8" minRefreshableVersion="3" recordCount="0" supportSubquery="1" supportAdvancedDrill="1" xr:uid="{33A84091-3DE8-48B7-8856-623BB4942C8A}">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48726854" backgroundQuery="1" createdVersion="8" refreshedVersion="8" minRefreshableVersion="3" recordCount="0" supportSubquery="1" supportAdvancedDrill="1" xr:uid="{7354EFA0-0AF3-4565-96CE-1A0E87156BF0}">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50231478" backgroundQuery="1" createdVersion="8" refreshedVersion="8" minRefreshableVersion="3" recordCount="0" supportSubquery="1" supportAdvancedDrill="1" xr:uid="{7D8A2FF1-FB06-4A52-A5C2-4CD9FD5F395F}">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51967595" backgroundQuery="1" createdVersion="8" refreshedVersion="8" minRefreshableVersion="3" recordCount="0" supportSubquery="1" supportAdvancedDrill="1" xr:uid="{2C986B51-8107-4B64-A614-9937AF7514B9}">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854.56145277778" backgroundQuery="1" createdVersion="8" refreshedVersion="8" minRefreshableVersion="3" recordCount="0" supportSubquery="1" supportAdvancedDrill="1" xr:uid="{5887BC55-9439-42A0-BCB9-477E27580770}">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dhi Parikh" refreshedDate="45717.713715625003" backgroundQuery="1" createdVersion="3" refreshedVersion="8" minRefreshableVersion="3" recordCount="0" supportSubquery="1" supportAdvancedDrill="1" xr:uid="{2E72DFDC-02F0-4171-8BC2-BA3E9D67DA78}">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50101886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9B6B2B-C49A-4838-A12F-730FB0FFEFF5}" name="weekly call count"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4">
  <location ref="L25:M33"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5">
    <chartFormat chart="28" format="0" series="1">
      <pivotArea type="data" outline="0" fieldPosition="0">
        <references count="1">
          <reference field="4294967294" count="1" selected="0">
            <x v="0"/>
          </reference>
        </references>
      </pivotArea>
    </chartFormat>
    <chartFormat chart="30" format="1"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 chart="32" format="3">
      <pivotArea type="data" outline="0" fieldPosition="0">
        <references count="2">
          <reference field="4294967294" count="1" selected="0">
            <x v="0"/>
          </reference>
          <reference field="0"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BC9263-4997-473F-9E98-5E080ED14C73}" name="selected rep"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4:A5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C15239-9F99-43C1-B9EE-12DAD7741F4E}" name="total rep"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45:C5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5">
    <i>
      <x/>
    </i>
    <i>
      <x v="1"/>
    </i>
    <i>
      <x v="2"/>
    </i>
    <i>
      <x v="3"/>
    </i>
    <i>
      <x v="4"/>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404B95-4D45-4E63-B2FE-450E1CC15B0B}" name="monthly call count"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6">
  <location ref="A25:C3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10">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1"/>
          </reference>
        </references>
      </pivotArea>
    </chartFormat>
    <chartFormat chart="15" format="3"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1"/>
          </reference>
        </references>
      </pivotArea>
    </chartFormat>
    <chartFormat chart="16" format="5"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1"/>
          </reference>
        </references>
      </pivotArea>
    </chartFormat>
    <chartFormat chart="19" format="5" series="1">
      <pivotArea type="data" outline="0" fieldPosition="0">
        <references count="1">
          <reference field="4294967294" count="1" selected="0">
            <x v="0"/>
          </reference>
        </references>
      </pivotArea>
    </chartFormat>
    <chartFormat chart="31" format="4" series="1">
      <pivotArea type="data" outline="0" fieldPosition="0">
        <references count="1">
          <reference field="4294967294" count="1" selected="0">
            <x v="1"/>
          </reference>
        </references>
      </pivotArea>
    </chartFormat>
    <chartFormat chart="31"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B96B26-51B9-42E4-9D12-54072C86C166}" name="rep 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1">
  <location ref="A77:G9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Row" allDrilled="1" subtotalTop="0" showAll="0" dataSourceSort="1" defaultSubtotal="0" defaultAttributeDrillState="1">
      <items count="3">
        <item x="0"/>
        <item x="1"/>
        <item x="2"/>
      </items>
    </pivotField>
    <pivotField dataField="1" subtotalTop="0" showAll="0" defaultSubtotal="0"/>
  </pivotFields>
  <rowFields count="2">
    <field x="2"/>
    <field x="1"/>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C27CDC-BA8E-43D3-8785-8A5DEF6C598E}"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2F8F2-6817-4288-811F-A678B810EDBC}" name="rep satisfaction pivot"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68:B74"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4"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9571FA3-DDB9-4283-9D5A-39902D515966}" name="gender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0:D6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0C69304-385A-45D7-ABAD-4FCCCF2E4F0D}"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1150CE3-E6B1-474B-821B-BCD6C13CBBDD}" sourceName="[calls].[Representative]">
  <pivotTables>
    <pivotTable tabId="6" name="Rep pivot"/>
    <pivotTable tabId="6" name="monthly call count"/>
    <pivotTable tabId="6" name="weekly call count"/>
    <pivotTable tabId="6" name="selected rep"/>
    <pivotTable tabId="6" name="rep satisfaction pivot"/>
  </pivotTables>
  <data>
    <olap pivotCacheId="50101886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1376C361-6B95-41D3-A415-6C92F156467B}" cache="Slicer_Representative" caption="Representative"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E4BE758B-6E0B-47CD-8256-1180538BC3B7}" cache="Slicer_Representative" caption="Representative" level="1" style="SlicerStyleDark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nd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48493-BC12-40A4-BBF7-2B38DACAB64D}">
  <dimension ref="A3:M96"/>
  <sheetViews>
    <sheetView topLeftCell="A38" zoomScale="90" zoomScaleNormal="90" workbookViewId="0">
      <selection activeCell="I64" sqref="I64"/>
    </sheetView>
  </sheetViews>
  <sheetFormatPr defaultRowHeight="14.4" x14ac:dyDescent="0.3"/>
  <cols>
    <col min="1" max="1" width="13" bestFit="1" customWidth="1"/>
    <col min="2" max="2" width="10.09765625" bestFit="1" customWidth="1"/>
    <col min="3" max="3" width="11.09765625" bestFit="1" customWidth="1"/>
    <col min="4" max="4" width="13.796875" bestFit="1" customWidth="1"/>
    <col min="5" max="5" width="7.69921875" bestFit="1" customWidth="1"/>
    <col min="6" max="6" width="6.5" bestFit="1" customWidth="1"/>
    <col min="7" max="7" width="10.8984375" bestFit="1" customWidth="1"/>
    <col min="10" max="10" width="12.5" customWidth="1"/>
    <col min="12" max="12" width="13" bestFit="1" customWidth="1"/>
    <col min="13" max="13" width="10.09765625" bestFit="1" customWidth="1"/>
    <col min="14" max="14" width="10.5" bestFit="1" customWidth="1"/>
  </cols>
  <sheetData>
    <row r="3" spans="1:5" x14ac:dyDescent="0.3">
      <c r="A3" t="s">
        <v>1039</v>
      </c>
      <c r="B3" t="s">
        <v>1040</v>
      </c>
      <c r="C3" t="s">
        <v>1041</v>
      </c>
      <c r="D3" t="s">
        <v>1042</v>
      </c>
      <c r="E3" t="s">
        <v>1043</v>
      </c>
    </row>
    <row r="4" spans="1:5" x14ac:dyDescent="0.3">
      <c r="A4" s="20">
        <v>1000</v>
      </c>
      <c r="B4" s="21">
        <v>96623</v>
      </c>
      <c r="C4" s="20">
        <v>89850</v>
      </c>
      <c r="D4" s="22">
        <v>3.8854000000000033</v>
      </c>
      <c r="E4" s="20">
        <v>307</v>
      </c>
    </row>
    <row r="8" spans="1:5" x14ac:dyDescent="0.3">
      <c r="A8" t="s">
        <v>1039</v>
      </c>
      <c r="B8" t="s">
        <v>1040</v>
      </c>
      <c r="C8" t="s">
        <v>1041</v>
      </c>
      <c r="D8" t="s">
        <v>1042</v>
      </c>
      <c r="E8" t="s">
        <v>1043</v>
      </c>
    </row>
    <row r="9" spans="1:5" x14ac:dyDescent="0.3">
      <c r="A9" s="20">
        <v>218</v>
      </c>
      <c r="B9" s="21">
        <v>20581</v>
      </c>
      <c r="C9" s="20">
        <v>19300</v>
      </c>
      <c r="D9" s="22">
        <v>3.8706422018348627</v>
      </c>
      <c r="E9" s="20">
        <v>74</v>
      </c>
    </row>
    <row r="25" spans="1:13" x14ac:dyDescent="0.3">
      <c r="A25" s="23" t="s">
        <v>1044</v>
      </c>
      <c r="B25" t="s">
        <v>1039</v>
      </c>
      <c r="C25" t="s">
        <v>1058</v>
      </c>
      <c r="L25" s="23" t="s">
        <v>1044</v>
      </c>
      <c r="M25" t="s">
        <v>1039</v>
      </c>
    </row>
    <row r="26" spans="1:13" x14ac:dyDescent="0.3">
      <c r="A26" s="24" t="s">
        <v>1046</v>
      </c>
      <c r="B26" s="20">
        <v>19</v>
      </c>
      <c r="C26" s="20">
        <v>19</v>
      </c>
      <c r="L26" s="24" t="s">
        <v>1062</v>
      </c>
      <c r="M26" s="20">
        <v>28</v>
      </c>
    </row>
    <row r="27" spans="1:13" x14ac:dyDescent="0.3">
      <c r="A27" s="24" t="s">
        <v>1047</v>
      </c>
      <c r="B27" s="20">
        <v>10</v>
      </c>
      <c r="C27" s="20">
        <v>10</v>
      </c>
      <c r="L27" s="24" t="s">
        <v>1060</v>
      </c>
      <c r="M27" s="20">
        <v>24</v>
      </c>
    </row>
    <row r="28" spans="1:13" x14ac:dyDescent="0.3">
      <c r="A28" s="24" t="s">
        <v>1048</v>
      </c>
      <c r="B28" s="20">
        <v>40</v>
      </c>
      <c r="C28" s="20">
        <v>40</v>
      </c>
      <c r="L28" s="24" t="s">
        <v>1064</v>
      </c>
      <c r="M28" s="20">
        <v>44</v>
      </c>
    </row>
    <row r="29" spans="1:13" x14ac:dyDescent="0.3">
      <c r="A29" s="24" t="s">
        <v>1049</v>
      </c>
      <c r="B29" s="20">
        <v>40</v>
      </c>
      <c r="C29" s="20">
        <v>40</v>
      </c>
      <c r="L29" s="24" t="s">
        <v>1065</v>
      </c>
      <c r="M29" s="20">
        <v>36</v>
      </c>
    </row>
    <row r="30" spans="1:13" x14ac:dyDescent="0.3">
      <c r="A30" s="24" t="s">
        <v>1050</v>
      </c>
      <c r="B30" s="20">
        <v>13</v>
      </c>
      <c r="C30" s="20">
        <v>13</v>
      </c>
      <c r="L30" s="24" t="s">
        <v>1063</v>
      </c>
      <c r="M30" s="20">
        <v>33</v>
      </c>
    </row>
    <row r="31" spans="1:13" x14ac:dyDescent="0.3">
      <c r="A31" s="24" t="s">
        <v>1051</v>
      </c>
      <c r="B31" s="20">
        <v>12</v>
      </c>
      <c r="C31" s="20">
        <v>12</v>
      </c>
      <c r="L31" s="24" t="s">
        <v>1059</v>
      </c>
      <c r="M31" s="20">
        <v>29</v>
      </c>
    </row>
    <row r="32" spans="1:13" x14ac:dyDescent="0.3">
      <c r="A32" s="24" t="s">
        <v>1052</v>
      </c>
      <c r="B32" s="20">
        <v>9</v>
      </c>
      <c r="C32" s="20">
        <v>9</v>
      </c>
      <c r="L32" s="24" t="s">
        <v>1061</v>
      </c>
      <c r="M32" s="20">
        <v>24</v>
      </c>
    </row>
    <row r="33" spans="1:13" x14ac:dyDescent="0.3">
      <c r="A33" s="24" t="s">
        <v>1053</v>
      </c>
      <c r="B33" s="20">
        <v>13</v>
      </c>
      <c r="C33" s="20">
        <v>13</v>
      </c>
      <c r="L33" s="24" t="s">
        <v>1045</v>
      </c>
      <c r="M33" s="20">
        <v>218</v>
      </c>
    </row>
    <row r="34" spans="1:13" x14ac:dyDescent="0.3">
      <c r="A34" s="24" t="s">
        <v>1054</v>
      </c>
      <c r="B34" s="20">
        <v>18</v>
      </c>
      <c r="C34" s="20">
        <v>18</v>
      </c>
    </row>
    <row r="35" spans="1:13" x14ac:dyDescent="0.3">
      <c r="A35" s="24" t="s">
        <v>1055</v>
      </c>
      <c r="B35" s="20">
        <v>21</v>
      </c>
      <c r="C35" s="20">
        <v>21</v>
      </c>
    </row>
    <row r="36" spans="1:13" x14ac:dyDescent="0.3">
      <c r="A36" s="24" t="s">
        <v>1056</v>
      </c>
      <c r="B36" s="20">
        <v>14</v>
      </c>
      <c r="C36" s="20">
        <v>14</v>
      </c>
    </row>
    <row r="37" spans="1:13" x14ac:dyDescent="0.3">
      <c r="A37" s="24" t="s">
        <v>1057</v>
      </c>
      <c r="B37" s="20">
        <v>9</v>
      </c>
      <c r="C37" s="20">
        <v>9</v>
      </c>
    </row>
    <row r="38" spans="1:13" x14ac:dyDescent="0.3">
      <c r="A38" s="24" t="s">
        <v>1045</v>
      </c>
      <c r="B38" s="20">
        <v>218</v>
      </c>
      <c r="C38" s="20">
        <v>218</v>
      </c>
    </row>
    <row r="44" spans="1:13" x14ac:dyDescent="0.3">
      <c r="G44" t="s">
        <v>1071</v>
      </c>
      <c r="J44" t="s">
        <v>1072</v>
      </c>
      <c r="K44" t="str">
        <f>A55</f>
        <v>R02</v>
      </c>
    </row>
    <row r="45" spans="1:13" x14ac:dyDescent="0.3">
      <c r="A45" s="23" t="s">
        <v>1044</v>
      </c>
      <c r="B45" t="s">
        <v>1039</v>
      </c>
      <c r="C45" t="s">
        <v>1040</v>
      </c>
      <c r="G45" t="s">
        <v>1066</v>
      </c>
      <c r="H45" t="s">
        <v>1067</v>
      </c>
      <c r="I45" t="s">
        <v>1068</v>
      </c>
      <c r="J45" t="s">
        <v>1069</v>
      </c>
      <c r="K45" t="s">
        <v>1070</v>
      </c>
    </row>
    <row r="46" spans="1:13" x14ac:dyDescent="0.3">
      <c r="A46" s="24" t="s">
        <v>11</v>
      </c>
      <c r="B46" s="20">
        <v>189</v>
      </c>
      <c r="C46" s="21">
        <v>18415</v>
      </c>
      <c r="G46" t="str" cm="1">
        <f t="array" ref="G46:I50">A46:C50</f>
        <v>R01</v>
      </c>
      <c r="H46">
        <v>189</v>
      </c>
      <c r="I46" s="25">
        <v>18415</v>
      </c>
      <c r="J46" t="e">
        <f>IF(G46=$K$44,H46,NA())</f>
        <v>#N/A</v>
      </c>
      <c r="K46" s="25" t="e">
        <f>IF(G46=$K$44,I46,NA())</f>
        <v>#N/A</v>
      </c>
    </row>
    <row r="47" spans="1:13" x14ac:dyDescent="0.3">
      <c r="A47" s="24" t="s">
        <v>9</v>
      </c>
      <c r="B47" s="20">
        <v>218</v>
      </c>
      <c r="C47" s="21">
        <v>20581</v>
      </c>
      <c r="G47" t="str">
        <v>R02</v>
      </c>
      <c r="H47">
        <v>218</v>
      </c>
      <c r="I47" s="25">
        <v>20581</v>
      </c>
      <c r="J47">
        <f t="shared" ref="J47:J50" si="0">IF(G47=$K$44,H47,NA())</f>
        <v>218</v>
      </c>
      <c r="K47" s="25">
        <f t="shared" ref="K47:K50" si="1">IF(G47=$K$44,I47,NA())</f>
        <v>20581</v>
      </c>
    </row>
    <row r="48" spans="1:13" x14ac:dyDescent="0.3">
      <c r="A48" s="24" t="s">
        <v>6</v>
      </c>
      <c r="B48" s="20">
        <v>207</v>
      </c>
      <c r="C48" s="21">
        <v>20872</v>
      </c>
      <c r="G48" t="str">
        <v>R03</v>
      </c>
      <c r="H48">
        <v>207</v>
      </c>
      <c r="I48" s="25">
        <v>20872</v>
      </c>
      <c r="J48" t="e">
        <f t="shared" si="0"/>
        <v>#N/A</v>
      </c>
      <c r="K48" s="25" t="e">
        <f t="shared" si="1"/>
        <v>#N/A</v>
      </c>
    </row>
    <row r="49" spans="1:11" x14ac:dyDescent="0.3">
      <c r="A49" s="24" t="s">
        <v>13</v>
      </c>
      <c r="B49" s="20">
        <v>186</v>
      </c>
      <c r="C49" s="21">
        <v>16651</v>
      </c>
      <c r="G49" t="str">
        <v>R04</v>
      </c>
      <c r="H49">
        <v>186</v>
      </c>
      <c r="I49" s="25">
        <v>16651</v>
      </c>
      <c r="J49" t="e">
        <f t="shared" si="0"/>
        <v>#N/A</v>
      </c>
      <c r="K49" s="25" t="e">
        <f t="shared" si="1"/>
        <v>#N/A</v>
      </c>
    </row>
    <row r="50" spans="1:11" x14ac:dyDescent="0.3">
      <c r="A50" s="24" t="s">
        <v>10</v>
      </c>
      <c r="B50" s="20">
        <v>200</v>
      </c>
      <c r="C50" s="21">
        <v>20104</v>
      </c>
      <c r="G50" t="str">
        <v>R05</v>
      </c>
      <c r="H50">
        <v>200</v>
      </c>
      <c r="I50" s="25">
        <v>20104</v>
      </c>
      <c r="J50" t="e">
        <f t="shared" si="0"/>
        <v>#N/A</v>
      </c>
      <c r="K50" s="25" t="e">
        <f t="shared" si="1"/>
        <v>#N/A</v>
      </c>
    </row>
    <row r="53" spans="1:11" x14ac:dyDescent="0.3">
      <c r="H53" s="14" t="s">
        <v>1076</v>
      </c>
    </row>
    <row r="54" spans="1:11" x14ac:dyDescent="0.3">
      <c r="A54" s="23" t="s">
        <v>1044</v>
      </c>
    </row>
    <row r="55" spans="1:11" x14ac:dyDescent="0.3">
      <c r="A55" s="26" t="s">
        <v>9</v>
      </c>
      <c r="H55" t="s">
        <v>1080</v>
      </c>
      <c r="I55" s="43">
        <f>A9/A4</f>
        <v>0.218</v>
      </c>
    </row>
    <row r="56" spans="1:11" x14ac:dyDescent="0.3">
      <c r="H56" t="s">
        <v>1067</v>
      </c>
      <c r="I56">
        <f>_xlfn.XLOOKUP(A55,G46:G50,H46:H50)</f>
        <v>218</v>
      </c>
    </row>
    <row r="57" spans="1:11" x14ac:dyDescent="0.3">
      <c r="H57" t="s">
        <v>1068</v>
      </c>
      <c r="I57">
        <f>_xlfn.XLOOKUP(A55,G46:G50,I46:I50)</f>
        <v>20581</v>
      </c>
    </row>
    <row r="59" spans="1:11" x14ac:dyDescent="0.3">
      <c r="H59" t="s">
        <v>1077</v>
      </c>
      <c r="I59">
        <f>RANK(I56,H46:H50)</f>
        <v>1</v>
      </c>
    </row>
    <row r="60" spans="1:11" x14ac:dyDescent="0.3">
      <c r="A60" s="23" t="s">
        <v>1039</v>
      </c>
      <c r="B60" s="23" t="s">
        <v>1074</v>
      </c>
      <c r="H60" t="s">
        <v>1078</v>
      </c>
      <c r="I60">
        <f>RANK(I57,I46:I50)</f>
        <v>2</v>
      </c>
    </row>
    <row r="61" spans="1:11" x14ac:dyDescent="0.3">
      <c r="A61" s="23" t="s">
        <v>1044</v>
      </c>
      <c r="B61" t="s">
        <v>998</v>
      </c>
      <c r="C61" t="s">
        <v>997</v>
      </c>
      <c r="D61" t="s">
        <v>1045</v>
      </c>
    </row>
    <row r="62" spans="1:11" x14ac:dyDescent="0.3">
      <c r="A62" s="24" t="s">
        <v>1001</v>
      </c>
      <c r="B62" s="20">
        <v>144</v>
      </c>
      <c r="C62" s="20">
        <v>132</v>
      </c>
      <c r="D62" s="20">
        <v>276</v>
      </c>
      <c r="H62" t="s">
        <v>1079</v>
      </c>
    </row>
    <row r="63" spans="1:11" x14ac:dyDescent="0.3">
      <c r="A63" s="24" t="s">
        <v>1000</v>
      </c>
      <c r="B63" s="20">
        <v>326</v>
      </c>
      <c r="C63" s="20">
        <v>63</v>
      </c>
      <c r="D63" s="20">
        <v>389</v>
      </c>
      <c r="I63" t="str">
        <f>"Calls Percentage: "&amp; TEXT(I55,"0%")</f>
        <v>Calls Percentage: 22%</v>
      </c>
    </row>
    <row r="64" spans="1:11" x14ac:dyDescent="0.3">
      <c r="A64" s="24" t="s">
        <v>999</v>
      </c>
      <c r="B64" s="20">
        <v>129</v>
      </c>
      <c r="C64" s="20">
        <v>206</v>
      </c>
      <c r="D64" s="20">
        <v>335</v>
      </c>
      <c r="I64" t="str">
        <f>IF(COUNTA(A55:A59)&gt;1,"","Call Rank:"&amp; I59)</f>
        <v>Call Rank:1</v>
      </c>
    </row>
    <row r="65" spans="1:9" x14ac:dyDescent="0.3">
      <c r="A65" s="24" t="s">
        <v>1045</v>
      </c>
      <c r="B65" s="20">
        <v>599</v>
      </c>
      <c r="C65" s="20">
        <v>401</v>
      </c>
      <c r="D65" s="20">
        <v>1000</v>
      </c>
      <c r="I65" t="str">
        <f>IF(COUNTA(A55:A59)&gt;1,"","Amount Rank:"&amp; I60)</f>
        <v>Amount Rank:2</v>
      </c>
    </row>
    <row r="68" spans="1:9" x14ac:dyDescent="0.3">
      <c r="A68" s="23" t="s">
        <v>1044</v>
      </c>
      <c r="B68" t="s">
        <v>1039</v>
      </c>
    </row>
    <row r="69" spans="1:9" x14ac:dyDescent="0.3">
      <c r="A69" s="24">
        <v>1</v>
      </c>
      <c r="B69" s="20">
        <v>3</v>
      </c>
    </row>
    <row r="70" spans="1:9" x14ac:dyDescent="0.3">
      <c r="A70" s="24">
        <v>2</v>
      </c>
      <c r="B70" s="20">
        <v>19</v>
      </c>
    </row>
    <row r="71" spans="1:9" x14ac:dyDescent="0.3">
      <c r="A71" s="24">
        <v>3</v>
      </c>
      <c r="B71" s="20">
        <v>35</v>
      </c>
    </row>
    <row r="72" spans="1:9" x14ac:dyDescent="0.3">
      <c r="A72" s="24">
        <v>4</v>
      </c>
      <c r="B72" s="20">
        <v>87</v>
      </c>
    </row>
    <row r="73" spans="1:9" x14ac:dyDescent="0.3">
      <c r="A73" s="24">
        <v>5</v>
      </c>
      <c r="B73" s="20">
        <v>74</v>
      </c>
    </row>
    <row r="74" spans="1:9" x14ac:dyDescent="0.3">
      <c r="A74" s="24" t="s">
        <v>1045</v>
      </c>
      <c r="B74" s="20">
        <v>218</v>
      </c>
    </row>
    <row r="77" spans="1:9" x14ac:dyDescent="0.3">
      <c r="A77" s="23" t="s">
        <v>1040</v>
      </c>
      <c r="B77" s="23" t="s">
        <v>1074</v>
      </c>
    </row>
    <row r="78" spans="1:9" x14ac:dyDescent="0.3">
      <c r="A78" s="23" t="s">
        <v>1044</v>
      </c>
      <c r="B78" t="s">
        <v>11</v>
      </c>
      <c r="C78" t="s">
        <v>9</v>
      </c>
      <c r="D78" t="s">
        <v>6</v>
      </c>
      <c r="E78" t="s">
        <v>13</v>
      </c>
      <c r="F78" t="s">
        <v>10</v>
      </c>
      <c r="G78" t="s">
        <v>1045</v>
      </c>
    </row>
    <row r="79" spans="1:9" x14ac:dyDescent="0.3">
      <c r="A79" s="24" t="s">
        <v>1001</v>
      </c>
    </row>
    <row r="80" spans="1:9" x14ac:dyDescent="0.3">
      <c r="A80" s="27" t="s">
        <v>20</v>
      </c>
      <c r="B80" s="21">
        <v>891</v>
      </c>
      <c r="C80" s="21">
        <v>1332</v>
      </c>
      <c r="D80" s="21">
        <v>1282</v>
      </c>
      <c r="E80" s="21">
        <v>739</v>
      </c>
      <c r="F80" s="21">
        <v>560</v>
      </c>
      <c r="G80" s="21">
        <v>4804</v>
      </c>
    </row>
    <row r="81" spans="1:7" x14ac:dyDescent="0.3">
      <c r="A81" s="27" t="s">
        <v>12</v>
      </c>
      <c r="B81" s="21">
        <v>1991</v>
      </c>
      <c r="C81" s="21">
        <v>1886</v>
      </c>
      <c r="D81" s="21">
        <v>1206</v>
      </c>
      <c r="E81" s="21">
        <v>884</v>
      </c>
      <c r="F81" s="21">
        <v>1722</v>
      </c>
      <c r="G81" s="21">
        <v>7689</v>
      </c>
    </row>
    <row r="82" spans="1:7" x14ac:dyDescent="0.3">
      <c r="A82" s="27" t="s">
        <v>8</v>
      </c>
      <c r="B82" s="21">
        <v>1163</v>
      </c>
      <c r="C82" s="21">
        <v>1180</v>
      </c>
      <c r="D82" s="21">
        <v>1616</v>
      </c>
      <c r="E82" s="21">
        <v>1043</v>
      </c>
      <c r="F82" s="21">
        <v>1747</v>
      </c>
      <c r="G82" s="21">
        <v>6749</v>
      </c>
    </row>
    <row r="83" spans="1:7" x14ac:dyDescent="0.3">
      <c r="A83" s="27" t="s">
        <v>16</v>
      </c>
      <c r="B83" s="21">
        <v>1438</v>
      </c>
      <c r="C83" s="21">
        <v>1616</v>
      </c>
      <c r="D83" s="21">
        <v>866</v>
      </c>
      <c r="E83" s="21">
        <v>829</v>
      </c>
      <c r="F83" s="21">
        <v>2070</v>
      </c>
      <c r="G83" s="21">
        <v>6819</v>
      </c>
    </row>
    <row r="84" spans="1:7" x14ac:dyDescent="0.3">
      <c r="A84" s="24" t="s">
        <v>1000</v>
      </c>
    </row>
    <row r="85" spans="1:7" x14ac:dyDescent="0.3">
      <c r="A85" s="27" t="s">
        <v>24</v>
      </c>
      <c r="B85" s="21">
        <v>1233</v>
      </c>
      <c r="C85" s="21">
        <v>223</v>
      </c>
      <c r="D85" s="21">
        <v>1680</v>
      </c>
      <c r="E85" s="21">
        <v>990</v>
      </c>
      <c r="F85" s="21">
        <v>1508</v>
      </c>
      <c r="G85" s="21">
        <v>5634</v>
      </c>
    </row>
    <row r="86" spans="1:7" x14ac:dyDescent="0.3">
      <c r="A86" s="27" t="s">
        <v>15</v>
      </c>
      <c r="B86" s="21">
        <v>1598</v>
      </c>
      <c r="C86" s="21">
        <v>1907</v>
      </c>
      <c r="D86" s="21">
        <v>869</v>
      </c>
      <c r="E86" s="21">
        <v>1426</v>
      </c>
      <c r="F86" s="21">
        <v>1416</v>
      </c>
      <c r="G86" s="21">
        <v>7216</v>
      </c>
    </row>
    <row r="87" spans="1:7" x14ac:dyDescent="0.3">
      <c r="A87" s="27" t="s">
        <v>5</v>
      </c>
      <c r="B87" s="21">
        <v>900</v>
      </c>
      <c r="C87" s="21">
        <v>1016</v>
      </c>
      <c r="D87" s="21">
        <v>960</v>
      </c>
      <c r="E87" s="21">
        <v>940</v>
      </c>
      <c r="F87" s="21">
        <v>1193</v>
      </c>
      <c r="G87" s="21">
        <v>5009</v>
      </c>
    </row>
    <row r="88" spans="1:7" x14ac:dyDescent="0.3">
      <c r="A88" s="27" t="s">
        <v>18</v>
      </c>
      <c r="B88" s="21">
        <v>900</v>
      </c>
      <c r="C88" s="21">
        <v>1470</v>
      </c>
      <c r="D88" s="21">
        <v>1617</v>
      </c>
      <c r="E88" s="21">
        <v>1314</v>
      </c>
      <c r="F88" s="21">
        <v>941</v>
      </c>
      <c r="G88" s="21">
        <v>6242</v>
      </c>
    </row>
    <row r="89" spans="1:7" x14ac:dyDescent="0.3">
      <c r="A89" s="27" t="s">
        <v>14</v>
      </c>
      <c r="B89" s="21">
        <v>1255</v>
      </c>
      <c r="C89" s="21">
        <v>516</v>
      </c>
      <c r="D89" s="21">
        <v>1874</v>
      </c>
      <c r="E89" s="21">
        <v>1863</v>
      </c>
      <c r="F89" s="21">
        <v>1722</v>
      </c>
      <c r="G89" s="21">
        <v>7230</v>
      </c>
    </row>
    <row r="90" spans="1:7" x14ac:dyDescent="0.3">
      <c r="A90" s="27" t="s">
        <v>19</v>
      </c>
      <c r="B90" s="21">
        <v>1138</v>
      </c>
      <c r="C90" s="21">
        <v>1898</v>
      </c>
      <c r="D90" s="21">
        <v>1482</v>
      </c>
      <c r="E90" s="21">
        <v>846</v>
      </c>
      <c r="F90" s="21">
        <v>1154</v>
      </c>
      <c r="G90" s="21">
        <v>6518</v>
      </c>
    </row>
    <row r="91" spans="1:7" x14ac:dyDescent="0.3">
      <c r="A91" s="24" t="s">
        <v>999</v>
      </c>
    </row>
    <row r="92" spans="1:7" x14ac:dyDescent="0.3">
      <c r="A92" s="27" t="s">
        <v>17</v>
      </c>
      <c r="B92" s="21">
        <v>1655</v>
      </c>
      <c r="C92" s="21">
        <v>805</v>
      </c>
      <c r="D92" s="21">
        <v>2263</v>
      </c>
      <c r="E92" s="21">
        <v>987</v>
      </c>
      <c r="F92" s="21">
        <v>1075</v>
      </c>
      <c r="G92" s="21">
        <v>6785</v>
      </c>
    </row>
    <row r="93" spans="1:7" x14ac:dyDescent="0.3">
      <c r="A93" s="27" t="s">
        <v>23</v>
      </c>
      <c r="B93" s="21">
        <v>1104</v>
      </c>
      <c r="C93" s="21">
        <v>2280</v>
      </c>
      <c r="D93" s="21">
        <v>1445</v>
      </c>
      <c r="E93" s="21">
        <v>1722</v>
      </c>
      <c r="F93" s="21">
        <v>1196</v>
      </c>
      <c r="G93" s="21">
        <v>7747</v>
      </c>
    </row>
    <row r="94" spans="1:7" x14ac:dyDescent="0.3">
      <c r="A94" s="27" t="s">
        <v>7</v>
      </c>
      <c r="B94" s="21">
        <v>372</v>
      </c>
      <c r="C94" s="21">
        <v>1818</v>
      </c>
      <c r="D94" s="21">
        <v>1346</v>
      </c>
      <c r="E94" s="21">
        <v>1156</v>
      </c>
      <c r="F94" s="21">
        <v>1484</v>
      </c>
      <c r="G94" s="21">
        <v>6176</v>
      </c>
    </row>
    <row r="95" spans="1:7" x14ac:dyDescent="0.3">
      <c r="A95" s="27" t="s">
        <v>22</v>
      </c>
      <c r="B95" s="21">
        <v>1415</v>
      </c>
      <c r="C95" s="21">
        <v>1271</v>
      </c>
      <c r="D95" s="21">
        <v>1214</v>
      </c>
      <c r="E95" s="21">
        <v>1135</v>
      </c>
      <c r="F95" s="21">
        <v>1566</v>
      </c>
      <c r="G95" s="21">
        <v>6601</v>
      </c>
    </row>
    <row r="96" spans="1:7" x14ac:dyDescent="0.3">
      <c r="A96" s="27" t="s">
        <v>21</v>
      </c>
      <c r="B96" s="21">
        <v>1362</v>
      </c>
      <c r="C96" s="21">
        <v>1363</v>
      </c>
      <c r="D96" s="21">
        <v>1152</v>
      </c>
      <c r="E96" s="21">
        <v>777</v>
      </c>
      <c r="F96" s="21">
        <v>750</v>
      </c>
      <c r="G96" s="21">
        <v>5404</v>
      </c>
    </row>
  </sheetData>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G1" zoomScaleNormal="100" workbookViewId="0">
      <selection activeCell="Q3" sqref="Q3:T3"/>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994</v>
      </c>
      <c r="I3" t="s">
        <v>1035</v>
      </c>
      <c r="J3" t="s">
        <v>1036</v>
      </c>
      <c r="K3" t="s">
        <v>1037</v>
      </c>
      <c r="L3" t="s">
        <v>1038</v>
      </c>
      <c r="Q3" s="8" t="s">
        <v>0</v>
      </c>
      <c r="R3" s="9" t="s">
        <v>1073</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E7A7-79B7-4D66-9A07-3603E0FED702}">
  <dimension ref="A1:C20"/>
  <sheetViews>
    <sheetView tabSelected="1" workbookViewId="0">
      <selection activeCell="G19" sqref="G19"/>
    </sheetView>
  </sheetViews>
  <sheetFormatPr defaultRowHeight="14.4" x14ac:dyDescent="0.3"/>
  <cols>
    <col min="1" max="1" width="15.69921875" bestFit="1" customWidth="1"/>
    <col min="2" max="2" width="11.8984375" customWidth="1"/>
  </cols>
  <sheetData>
    <row r="1" spans="1:3" x14ac:dyDescent="0.3">
      <c r="A1" s="14" t="s">
        <v>1101</v>
      </c>
    </row>
    <row r="2" spans="1:3" x14ac:dyDescent="0.3">
      <c r="A2" s="14" t="s">
        <v>1082</v>
      </c>
      <c r="B2" s="14" t="s">
        <v>1083</v>
      </c>
      <c r="C2" s="14" t="s">
        <v>1084</v>
      </c>
    </row>
    <row r="3" spans="1:3" x14ac:dyDescent="0.3">
      <c r="A3" s="46" t="s">
        <v>25</v>
      </c>
      <c r="B3" t="s">
        <v>1097</v>
      </c>
      <c r="C3" t="s">
        <v>1085</v>
      </c>
    </row>
    <row r="4" spans="1:3" x14ac:dyDescent="0.3">
      <c r="A4" s="46" t="s">
        <v>0</v>
      </c>
      <c r="B4" t="s">
        <v>1097</v>
      </c>
      <c r="C4" t="s">
        <v>1086</v>
      </c>
    </row>
    <row r="5" spans="1:3" x14ac:dyDescent="0.3">
      <c r="A5" s="46" t="s">
        <v>1</v>
      </c>
      <c r="B5" t="s">
        <v>1096</v>
      </c>
      <c r="C5" t="s">
        <v>1087</v>
      </c>
    </row>
    <row r="6" spans="1:3" x14ac:dyDescent="0.3">
      <c r="A6" s="46" t="s">
        <v>3</v>
      </c>
      <c r="B6" t="s">
        <v>1097</v>
      </c>
      <c r="C6" t="s">
        <v>1088</v>
      </c>
    </row>
    <row r="7" spans="1:3" x14ac:dyDescent="0.3">
      <c r="A7" s="46" t="s">
        <v>4</v>
      </c>
      <c r="B7" t="s">
        <v>1098</v>
      </c>
      <c r="C7" t="s">
        <v>1089</v>
      </c>
    </row>
    <row r="8" spans="1:3" x14ac:dyDescent="0.3">
      <c r="A8" s="46" t="s">
        <v>2</v>
      </c>
      <c r="B8" t="s">
        <v>1096</v>
      </c>
      <c r="C8" t="s">
        <v>1090</v>
      </c>
    </row>
    <row r="9" spans="1:3" x14ac:dyDescent="0.3">
      <c r="A9" s="46" t="s">
        <v>994</v>
      </c>
      <c r="B9" t="s">
        <v>1099</v>
      </c>
      <c r="C9" t="s">
        <v>1091</v>
      </c>
    </row>
    <row r="10" spans="1:3" x14ac:dyDescent="0.3">
      <c r="A10" s="46" t="s">
        <v>1035</v>
      </c>
      <c r="B10" t="s">
        <v>1100</v>
      </c>
      <c r="C10" t="s">
        <v>1092</v>
      </c>
    </row>
    <row r="11" spans="1:3" x14ac:dyDescent="0.3">
      <c r="A11" s="46" t="s">
        <v>1036</v>
      </c>
      <c r="B11" t="s">
        <v>1097</v>
      </c>
      <c r="C11" t="s">
        <v>1093</v>
      </c>
    </row>
    <row r="12" spans="1:3" x14ac:dyDescent="0.3">
      <c r="A12" s="46" t="s">
        <v>1037</v>
      </c>
      <c r="B12" t="s">
        <v>1097</v>
      </c>
      <c r="C12" t="s">
        <v>1094</v>
      </c>
    </row>
    <row r="13" spans="1:3" x14ac:dyDescent="0.3">
      <c r="A13" s="46" t="s">
        <v>1038</v>
      </c>
      <c r="B13" t="s">
        <v>1096</v>
      </c>
      <c r="C13" t="s">
        <v>1095</v>
      </c>
    </row>
    <row r="15" spans="1:3" x14ac:dyDescent="0.3">
      <c r="A15" s="59" t="s">
        <v>1102</v>
      </c>
    </row>
    <row r="16" spans="1:3" x14ac:dyDescent="0.3">
      <c r="A16" s="14" t="s">
        <v>1082</v>
      </c>
      <c r="B16" s="14" t="s">
        <v>1083</v>
      </c>
      <c r="C16" s="14" t="s">
        <v>1084</v>
      </c>
    </row>
    <row r="17" spans="1:3" x14ac:dyDescent="0.3">
      <c r="A17" s="60" t="s">
        <v>0</v>
      </c>
      <c r="B17" t="s">
        <v>1097</v>
      </c>
      <c r="C17" t="s">
        <v>1086</v>
      </c>
    </row>
    <row r="18" spans="1:3" x14ac:dyDescent="0.3">
      <c r="A18" s="60" t="s">
        <v>1073</v>
      </c>
      <c r="B18" t="s">
        <v>1097</v>
      </c>
      <c r="C18" t="s">
        <v>1103</v>
      </c>
    </row>
    <row r="19" spans="1:3" x14ac:dyDescent="0.3">
      <c r="A19" s="60" t="s">
        <v>995</v>
      </c>
      <c r="B19" t="s">
        <v>1096</v>
      </c>
      <c r="C19" t="s">
        <v>1104</v>
      </c>
    </row>
    <row r="20" spans="1:3" x14ac:dyDescent="0.3">
      <c r="A20" s="60" t="s">
        <v>996</v>
      </c>
      <c r="B20" t="s">
        <v>1097</v>
      </c>
      <c r="C20" t="s">
        <v>1105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73C44-FBD2-4F1F-ADA0-B69B16EA4A93}">
  <dimension ref="F1:W35"/>
  <sheetViews>
    <sheetView showGridLines="0" topLeftCell="A14" zoomScaleNormal="100" workbookViewId="0">
      <selection activeCell="E38" sqref="E38"/>
    </sheetView>
  </sheetViews>
  <sheetFormatPr defaultColWidth="8.69921875" defaultRowHeight="14.4" x14ac:dyDescent="0.3"/>
  <cols>
    <col min="1" max="1" width="2.5" style="28" customWidth="1"/>
    <col min="2" max="2" width="3" style="28" customWidth="1"/>
    <col min="3" max="16" width="8.69921875" style="28"/>
    <col min="17" max="17" width="13.5" style="28" customWidth="1"/>
    <col min="18" max="16384" width="8.69921875" style="28"/>
  </cols>
  <sheetData>
    <row r="1" spans="6:23" ht="45.6" customHeight="1" thickBot="1" x14ac:dyDescent="0.35">
      <c r="F1" s="45"/>
      <c r="G1" s="45"/>
      <c r="H1" s="45"/>
      <c r="I1" s="45"/>
      <c r="J1" s="45"/>
      <c r="K1" s="47" t="s">
        <v>1081</v>
      </c>
      <c r="L1" s="48"/>
      <c r="M1" s="48"/>
      <c r="N1" s="48"/>
      <c r="O1" s="48"/>
      <c r="P1" s="48"/>
      <c r="Q1" s="49"/>
      <c r="R1" s="45"/>
      <c r="S1" s="45"/>
      <c r="T1" s="45"/>
      <c r="U1" s="45"/>
      <c r="V1" s="45"/>
      <c r="W1" s="45"/>
    </row>
    <row r="17" spans="14:23" x14ac:dyDescent="0.3">
      <c r="Q17" s="29"/>
      <c r="R17" s="39" t="str" cm="1">
        <f t="array" ref="R17:V17">Pivots!B78:F78</f>
        <v>R01</v>
      </c>
      <c r="S17" s="40" t="str">
        <v>R02</v>
      </c>
      <c r="T17" s="39" t="str">
        <v>R03</v>
      </c>
      <c r="U17" s="39" t="str">
        <v>R04</v>
      </c>
      <c r="V17" s="39" t="str">
        <v>R05</v>
      </c>
      <c r="W17" s="41" t="s">
        <v>1075</v>
      </c>
    </row>
    <row r="18" spans="14:23" x14ac:dyDescent="0.3">
      <c r="Q18" s="42" t="str" cm="1">
        <f t="array" ref="Q18:W35">IF(Pivots!A79:G96="","",Pivots!A79:G96)</f>
        <v>Cincinnati</v>
      </c>
      <c r="R18" s="30" t="str">
        <v/>
      </c>
      <c r="S18" s="30" t="str">
        <v/>
      </c>
      <c r="T18" s="30" t="str">
        <v/>
      </c>
      <c r="U18" s="30" t="str">
        <v/>
      </c>
      <c r="V18" s="30" t="str">
        <v/>
      </c>
      <c r="W18" s="31" t="str">
        <v/>
      </c>
    </row>
    <row r="19" spans="14:23" x14ac:dyDescent="0.3">
      <c r="Q19" s="32" t="str">
        <v>C0003</v>
      </c>
      <c r="R19" s="33">
        <v>891</v>
      </c>
      <c r="S19" s="33">
        <v>1332</v>
      </c>
      <c r="T19" s="33">
        <v>1282</v>
      </c>
      <c r="U19" s="33">
        <v>739</v>
      </c>
      <c r="V19" s="33">
        <v>560</v>
      </c>
      <c r="W19" s="34">
        <v>4804</v>
      </c>
    </row>
    <row r="20" spans="14:23" x14ac:dyDescent="0.3">
      <c r="Q20" s="32" t="str">
        <v>C0004</v>
      </c>
      <c r="R20" s="33">
        <v>1991</v>
      </c>
      <c r="S20" s="33">
        <v>1886</v>
      </c>
      <c r="T20" s="33">
        <v>1206</v>
      </c>
      <c r="U20" s="33">
        <v>884</v>
      </c>
      <c r="V20" s="33">
        <v>1722</v>
      </c>
      <c r="W20" s="34">
        <v>7689</v>
      </c>
    </row>
    <row r="21" spans="14:23" x14ac:dyDescent="0.3">
      <c r="Q21" s="32" t="str">
        <v>C0011</v>
      </c>
      <c r="R21" s="33">
        <v>1163</v>
      </c>
      <c r="S21" s="33">
        <v>1180</v>
      </c>
      <c r="T21" s="33">
        <v>1616</v>
      </c>
      <c r="U21" s="33">
        <v>1043</v>
      </c>
      <c r="V21" s="33">
        <v>1747</v>
      </c>
      <c r="W21" s="34">
        <v>6749</v>
      </c>
    </row>
    <row r="22" spans="14:23" x14ac:dyDescent="0.3">
      <c r="Q22" s="32" t="str">
        <v>C0012</v>
      </c>
      <c r="R22" s="33">
        <v>1438</v>
      </c>
      <c r="S22" s="33">
        <v>1616</v>
      </c>
      <c r="T22" s="33">
        <v>866</v>
      </c>
      <c r="U22" s="33">
        <v>829</v>
      </c>
      <c r="V22" s="33">
        <v>2070</v>
      </c>
      <c r="W22" s="34">
        <v>6819</v>
      </c>
    </row>
    <row r="23" spans="14:23" x14ac:dyDescent="0.3">
      <c r="Q23" s="42" t="str">
        <v>Cleveland</v>
      </c>
      <c r="R23" s="33" t="str">
        <v/>
      </c>
      <c r="S23" s="33" t="str">
        <v/>
      </c>
      <c r="T23" s="33" t="str">
        <v/>
      </c>
      <c r="U23" s="33" t="str">
        <v/>
      </c>
      <c r="V23" s="33" t="str">
        <v/>
      </c>
      <c r="W23" s="34" t="str">
        <v/>
      </c>
    </row>
    <row r="24" spans="14:23" x14ac:dyDescent="0.3">
      <c r="Q24" s="32" t="str">
        <v>C0002</v>
      </c>
      <c r="R24" s="33">
        <v>1233</v>
      </c>
      <c r="S24" s="33">
        <v>223</v>
      </c>
      <c r="T24" s="33">
        <v>1680</v>
      </c>
      <c r="U24" s="33">
        <v>990</v>
      </c>
      <c r="V24" s="33">
        <v>1508</v>
      </c>
      <c r="W24" s="34">
        <v>5634</v>
      </c>
    </row>
    <row r="25" spans="14:23" x14ac:dyDescent="0.3">
      <c r="Q25" s="32" t="str">
        <v>C0007</v>
      </c>
      <c r="R25" s="33">
        <v>1598</v>
      </c>
      <c r="S25" s="33">
        <v>1907</v>
      </c>
      <c r="T25" s="33">
        <v>869</v>
      </c>
      <c r="U25" s="33">
        <v>1426</v>
      </c>
      <c r="V25" s="33">
        <v>1416</v>
      </c>
      <c r="W25" s="34">
        <v>7216</v>
      </c>
    </row>
    <row r="26" spans="14:23" x14ac:dyDescent="0.3">
      <c r="Q26" s="32" t="str">
        <v>C0008</v>
      </c>
      <c r="R26" s="33">
        <v>900</v>
      </c>
      <c r="S26" s="33">
        <v>1016</v>
      </c>
      <c r="T26" s="33">
        <v>960</v>
      </c>
      <c r="U26" s="33">
        <v>940</v>
      </c>
      <c r="V26" s="33">
        <v>1193</v>
      </c>
      <c r="W26" s="34">
        <v>5009</v>
      </c>
    </row>
    <row r="27" spans="14:23" x14ac:dyDescent="0.3">
      <c r="Q27" s="32" t="str">
        <v>C0010</v>
      </c>
      <c r="R27" s="33">
        <v>900</v>
      </c>
      <c r="S27" s="33">
        <v>1470</v>
      </c>
      <c r="T27" s="33">
        <v>1617</v>
      </c>
      <c r="U27" s="33">
        <v>1314</v>
      </c>
      <c r="V27" s="33">
        <v>941</v>
      </c>
      <c r="W27" s="34">
        <v>6242</v>
      </c>
    </row>
    <row r="28" spans="14:23" x14ac:dyDescent="0.3">
      <c r="Q28" s="32" t="str">
        <v>C0013</v>
      </c>
      <c r="R28" s="33">
        <v>1255</v>
      </c>
      <c r="S28" s="33">
        <v>516</v>
      </c>
      <c r="T28" s="33">
        <v>1874</v>
      </c>
      <c r="U28" s="33">
        <v>1863</v>
      </c>
      <c r="V28" s="33">
        <v>1722</v>
      </c>
      <c r="W28" s="34">
        <v>7230</v>
      </c>
    </row>
    <row r="29" spans="14:23" x14ac:dyDescent="0.3">
      <c r="Q29" s="32" t="str">
        <v>C0015</v>
      </c>
      <c r="R29" s="33">
        <v>1138</v>
      </c>
      <c r="S29" s="33">
        <v>1898</v>
      </c>
      <c r="T29" s="33">
        <v>1482</v>
      </c>
      <c r="U29" s="33">
        <v>846</v>
      </c>
      <c r="V29" s="33">
        <v>1154</v>
      </c>
      <c r="W29" s="34">
        <v>6518</v>
      </c>
    </row>
    <row r="30" spans="14:23" x14ac:dyDescent="0.3">
      <c r="Q30" s="42" t="str">
        <v>Columbus</v>
      </c>
      <c r="R30" s="33" t="str">
        <v/>
      </c>
      <c r="S30" s="33" t="str">
        <v/>
      </c>
      <c r="T30" s="33" t="str">
        <v/>
      </c>
      <c r="U30" s="33" t="str">
        <v/>
      </c>
      <c r="V30" s="33" t="str">
        <v/>
      </c>
      <c r="W30" s="34" t="str">
        <v/>
      </c>
    </row>
    <row r="31" spans="14:23" x14ac:dyDescent="0.3">
      <c r="N31" s="50" t="str">
        <f>Pivots!I63</f>
        <v>Calls Percentage: 22%</v>
      </c>
      <c r="O31" s="51"/>
      <c r="P31" s="52"/>
      <c r="Q31" s="44" t="str">
        <v>C0001</v>
      </c>
      <c r="R31" s="33">
        <v>1655</v>
      </c>
      <c r="S31" s="33">
        <v>805</v>
      </c>
      <c r="T31" s="33">
        <v>2263</v>
      </c>
      <c r="U31" s="33">
        <v>987</v>
      </c>
      <c r="V31" s="33">
        <v>1075</v>
      </c>
      <c r="W31" s="34">
        <v>6785</v>
      </c>
    </row>
    <row r="32" spans="14:23" x14ac:dyDescent="0.3">
      <c r="N32" s="53" t="str">
        <f>Pivots!I64</f>
        <v>Call Rank:1</v>
      </c>
      <c r="O32" s="54"/>
      <c r="P32" s="55"/>
      <c r="Q32" s="44" t="str">
        <v>C0005</v>
      </c>
      <c r="R32" s="33">
        <v>1104</v>
      </c>
      <c r="S32" s="33">
        <v>2280</v>
      </c>
      <c r="T32" s="33">
        <v>1445</v>
      </c>
      <c r="U32" s="33">
        <v>1722</v>
      </c>
      <c r="V32" s="33">
        <v>1196</v>
      </c>
      <c r="W32" s="34">
        <v>7747</v>
      </c>
    </row>
    <row r="33" spans="14:23" x14ac:dyDescent="0.3">
      <c r="N33" s="56" t="str">
        <f>Pivots!I65</f>
        <v>Amount Rank:2</v>
      </c>
      <c r="O33" s="57"/>
      <c r="P33" s="58"/>
      <c r="Q33" s="44" t="str">
        <v>C0006</v>
      </c>
      <c r="R33" s="33">
        <v>372</v>
      </c>
      <c r="S33" s="33">
        <v>1818</v>
      </c>
      <c r="T33" s="33">
        <v>1346</v>
      </c>
      <c r="U33" s="33">
        <v>1156</v>
      </c>
      <c r="V33" s="33">
        <v>1484</v>
      </c>
      <c r="W33" s="34">
        <v>6176</v>
      </c>
    </row>
    <row r="34" spans="14:23" x14ac:dyDescent="0.3">
      <c r="Q34" s="32" t="str">
        <v>C0009</v>
      </c>
      <c r="R34" s="33">
        <v>1415</v>
      </c>
      <c r="S34" s="33">
        <v>1271</v>
      </c>
      <c r="T34" s="33">
        <v>1214</v>
      </c>
      <c r="U34" s="33">
        <v>1135</v>
      </c>
      <c r="V34" s="33">
        <v>1566</v>
      </c>
      <c r="W34" s="34">
        <v>6601</v>
      </c>
    </row>
    <row r="35" spans="14:23" x14ac:dyDescent="0.3">
      <c r="Q35" s="35" t="str">
        <v>C0014</v>
      </c>
      <c r="R35" s="36">
        <v>1362</v>
      </c>
      <c r="S35" s="38">
        <v>1363</v>
      </c>
      <c r="T35" s="36">
        <v>1152</v>
      </c>
      <c r="U35" s="36">
        <v>777</v>
      </c>
      <c r="V35" s="36">
        <v>750</v>
      </c>
      <c r="W35" s="37">
        <v>5404</v>
      </c>
    </row>
  </sheetData>
  <mergeCells count="4">
    <mergeCell ref="K1:Q1"/>
    <mergeCell ref="N31:P31"/>
    <mergeCell ref="N32:P32"/>
    <mergeCell ref="N33:P33"/>
  </mergeCells>
  <conditionalFormatting sqref="R19:V35">
    <cfRule type="dataBar" priority="3">
      <dataBar>
        <cfvo type="num" val="0"/>
        <cfvo type="formula" val="MAX($R$19:$V$35)*2"/>
        <color theme="7" tint="-0.249977111117893"/>
      </dataBar>
      <extLst>
        <ext xmlns:x14="http://schemas.microsoft.com/office/spreadsheetml/2009/9/main" uri="{B025F937-C7B1-47D3-B67F-A62EFF666E3E}">
          <x14:id>{E79C5485-E7B6-48B4-A54D-514F44D2FE79}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4" id="{5361A35D-3BED-4DEC-890D-F4BF29DF24D3}">
            <xm:f>R$17=Pivots!$A$55</xm:f>
            <x14:dxf>
              <fill>
                <patternFill>
                  <bgColor theme="8" tint="0.59996337778862885"/>
                </patternFill>
              </fill>
              <border>
                <left style="thin">
                  <color theme="0" tint="-0.24994659260841701"/>
                </left>
                <right style="thin">
                  <color theme="0" tint="-0.24994659260841701"/>
                </right>
                <top/>
                <bottom/>
                <vertical/>
                <horizontal/>
              </border>
            </x14:dxf>
          </x14:cfRule>
          <xm:sqref>R17:V35</xm:sqref>
        </x14:conditionalFormatting>
        <x14:conditionalFormatting xmlns:xm="http://schemas.microsoft.com/office/excel/2006/main">
          <x14:cfRule type="dataBar" id="{E79C5485-E7B6-48B4-A54D-514F44D2FE79}">
            <x14:dataBar minLength="0" maxLength="100" gradient="0">
              <x14:cfvo type="num">
                <xm:f>0</xm:f>
              </x14:cfvo>
              <x14:cfvo type="formula">
                <xm:f>MAX($R$19:$V$35)*2</xm:f>
              </x14:cfvo>
              <x14:negativeFillColor rgb="FFFF0000"/>
              <x14:axisColor rgb="FF000000"/>
            </x14:dataBar>
          </x14:cfRule>
          <xm:sqref>R19:V35</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Normal="100" workbookViewId="0">
      <selection activeCell="G10" sqref="G10"/>
    </sheetView>
  </sheetViews>
  <sheetFormatPr defaultRowHeight="14.4" x14ac:dyDescent="0.3"/>
  <cols>
    <col min="5" max="5" width="10.8984375" customWidth="1"/>
    <col min="6" max="6" width="11.8984375" bestFit="1" customWidth="1"/>
  </cols>
  <sheetData>
    <row r="3" ht="43.5" customHeight="1" x14ac:dyDescent="0.3"/>
    <row r="4" ht="43.2" customHeight="1" x14ac:dyDescent="0.3"/>
    <row r="5" ht="46.95" customHeight="1" x14ac:dyDescent="0.3"/>
    <row r="6" ht="45" customHeight="1" x14ac:dyDescent="0.3"/>
    <row r="7" ht="40.950000000000003"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Pivots</vt:lpstr>
      <vt:lpstr>Data</vt:lpstr>
      <vt:lpstr>Data_Dictionary</vt:lpstr>
      <vt:lpstr>Customer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Nidhi Parikh</cp:lastModifiedBy>
  <cp:lastPrinted>2025-07-16T12:50:43Z</cp:lastPrinted>
  <dcterms:created xsi:type="dcterms:W3CDTF">2021-03-14T20:21:32Z</dcterms:created>
  <dcterms:modified xsi:type="dcterms:W3CDTF">2025-07-19T16:13:41Z</dcterms:modified>
</cp:coreProperties>
</file>