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4.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chart3.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https://d.docs.live.net/869d073f31f0bf71/Desktop/"/>
    </mc:Choice>
  </mc:AlternateContent>
  <xr:revisionPtr revIDLastSave="3202" documentId="8_{5FA639E2-50EF-4C7F-82EB-75297F195304}" xr6:coauthVersionLast="47" xr6:coauthVersionMax="47" xr10:uidLastSave="{CF454773-ABA5-4AB5-85E2-A9904D2F4BE8}"/>
  <bookViews>
    <workbookView xWindow="-110" yWindow="-110" windowWidth="22620" windowHeight="13500" activeTab="6" xr2:uid="{307E6ADC-7BBC-4D9E-896B-17FA0285A216}"/>
  </bookViews>
  <sheets>
    <sheet name="Solution 1" sheetId="5" r:id="rId1"/>
    <sheet name="Solution 2" sheetId="1" r:id="rId2"/>
    <sheet name="Solution 3" sheetId="21" r:id="rId3"/>
    <sheet name="Solution 3_STS" sheetId="8" state="veryHidden" r:id="rId4"/>
    <sheet name="Solution 4_STS" sheetId="13" state="veryHidden" r:id="rId5"/>
    <sheet name="Solution 4" sheetId="22" r:id="rId6"/>
    <sheet name="Solution 5" sheetId="26" r:id="rId7"/>
  </sheets>
  <definedNames>
    <definedName name="ChartData" localSheetId="5">'Solution 4'!$K$5:$K$25</definedName>
    <definedName name="ChartData1" localSheetId="6">'Solution 5'!$N$5:$N$15</definedName>
    <definedName name="ChartData2" localSheetId="6">'Solution 5'!$R$5:$R$19</definedName>
    <definedName name="InputValues" localSheetId="5">'Solution 4'!$A$5:$A$25</definedName>
    <definedName name="InputValues1" localSheetId="6">'Solution 5'!$A$5:$A$19</definedName>
    <definedName name="InputValues2" localSheetId="6">'Solution 5'!$B$4:$L$4</definedName>
    <definedName name="OutputAddresses" localSheetId="5">'Solution 4'!$B$4:$G$4</definedName>
    <definedName name="OutputAddresses" localSheetId="6">'Solution 5'!$AZ$2:$AZ$7</definedName>
    <definedName name="OutputValues" localSheetId="5">'Solution 4'!$B$5:$G$25</definedName>
    <definedName name="OutputValues_1" localSheetId="6">'Solution 5'!$B$5:$L$19</definedName>
    <definedName name="OutputValues_2" localSheetId="6">'Solution 5'!$B$22:$L$36</definedName>
    <definedName name="OutputValues_3" localSheetId="6">'Solution 5'!$B$39:$L$53</definedName>
    <definedName name="OutputValues_4" localSheetId="6">'Solution 5'!$B$56:$L$70</definedName>
    <definedName name="OutputValues_5" localSheetId="6">'Solution 5'!$B$73:$L$87</definedName>
    <definedName name="OutputValues_6" localSheetId="6">'Solution 5'!$B$90:$L$104</definedName>
    <definedName name="solver_adj" localSheetId="1" hidden="1">'Solution 2'!$C$6:$C$10</definedName>
    <definedName name="solver_adj" localSheetId="2" hidden="1">'Solution 3'!$C$6:$C$10</definedName>
    <definedName name="solver_cvg" localSheetId="1" hidden="1">0.0001</definedName>
    <definedName name="solver_cvg" localSheetId="2" hidden="1">0.0001</definedName>
    <definedName name="solver_drv" localSheetId="1" hidden="1">1</definedName>
    <definedName name="solver_drv" localSheetId="2" hidden="1">1</definedName>
    <definedName name="solver_eng" localSheetId="1" hidden="1">2</definedName>
    <definedName name="solver_eng" localSheetId="2" hidden="1">2</definedName>
    <definedName name="solver_est" localSheetId="1" hidden="1">1</definedName>
    <definedName name="solver_est" localSheetId="2" hidden="1">1</definedName>
    <definedName name="solver_itr" localSheetId="1" hidden="1">2147483647</definedName>
    <definedName name="solver_itr" localSheetId="2" hidden="1">2147483647</definedName>
    <definedName name="solver_lhs1" localSheetId="1" hidden="1">'Solution 2'!$B$25:$B$31</definedName>
    <definedName name="solver_lhs1" localSheetId="2" hidden="1">'Solution 3'!$B$25:$B$34</definedName>
    <definedName name="solver_lhs2" localSheetId="1" hidden="1">'Solution 2'!$C$6:$C$10</definedName>
    <definedName name="solver_lhs2" localSheetId="2" hidden="1">'Solution 3'!$B$35</definedName>
    <definedName name="solver_lhs3" localSheetId="2" hidden="1">'Solution 3'!$C$6:$C$10</definedName>
    <definedName name="solver_mip" localSheetId="1" hidden="1">2147483647</definedName>
    <definedName name="solver_mip" localSheetId="2" hidden="1">2147483647</definedName>
    <definedName name="solver_mni" localSheetId="1" hidden="1">30</definedName>
    <definedName name="solver_mni" localSheetId="2" hidden="1">30</definedName>
    <definedName name="solver_mrt" localSheetId="1" hidden="1">0.075</definedName>
    <definedName name="solver_mrt" localSheetId="2" hidden="1">0.075</definedName>
    <definedName name="solver_msl" localSheetId="1" hidden="1">2</definedName>
    <definedName name="solver_msl" localSheetId="2" hidden="1">2</definedName>
    <definedName name="solver_neg" localSheetId="1" hidden="1">1</definedName>
    <definedName name="solver_neg" localSheetId="2" hidden="1">1</definedName>
    <definedName name="solver_nod" localSheetId="1" hidden="1">2147483647</definedName>
    <definedName name="solver_nod" localSheetId="2" hidden="1">2147483647</definedName>
    <definedName name="solver_num" localSheetId="1" hidden="1">2</definedName>
    <definedName name="solver_num" localSheetId="2" hidden="1">3</definedName>
    <definedName name="solver_nwt" localSheetId="1" hidden="1">1</definedName>
    <definedName name="solver_nwt" localSheetId="2" hidden="1">1</definedName>
    <definedName name="solver_opt" localSheetId="1" hidden="1">'Solution 2'!$B$21</definedName>
    <definedName name="solver_opt" localSheetId="2" hidden="1">'Solution 3'!$B$21</definedName>
    <definedName name="solver_pre" localSheetId="1" hidden="1">0.000001</definedName>
    <definedName name="solver_pre" localSheetId="2" hidden="1">0.000001</definedName>
    <definedName name="solver_rbv" localSheetId="1" hidden="1">1</definedName>
    <definedName name="solver_rbv" localSheetId="2" hidden="1">1</definedName>
    <definedName name="solver_rel1" localSheetId="1" hidden="1">3</definedName>
    <definedName name="solver_rel1" localSheetId="2" hidden="1">3</definedName>
    <definedName name="solver_rel2" localSheetId="1" hidden="1">4</definedName>
    <definedName name="solver_rel2" localSheetId="2" hidden="1">1</definedName>
    <definedName name="solver_rel3" localSheetId="2" hidden="1">4</definedName>
    <definedName name="solver_rhs1" localSheetId="1" hidden="1">'Solution 2'!$D$25:$D$31</definedName>
    <definedName name="solver_rhs1" localSheetId="2" hidden="1">'Solution 3'!$D$25:$D$34</definedName>
    <definedName name="solver_rhs2" localSheetId="1" hidden="1">"integer"</definedName>
    <definedName name="solver_rhs2" localSheetId="2" hidden="1">'Solution 3'!$D$35</definedName>
    <definedName name="solver_rhs3" localSheetId="2" hidden="1">"integer"</definedName>
    <definedName name="solver_rlx" localSheetId="1" hidden="1">2</definedName>
    <definedName name="solver_rlx" localSheetId="2" hidden="1">2</definedName>
    <definedName name="solver_rsd" localSheetId="1" hidden="1">0</definedName>
    <definedName name="solver_rsd" localSheetId="2" hidden="1">0</definedName>
    <definedName name="solver_scl" localSheetId="1" hidden="1">1</definedName>
    <definedName name="solver_scl" localSheetId="2" hidden="1">1</definedName>
    <definedName name="solver_sho" localSheetId="1" hidden="1">2</definedName>
    <definedName name="solver_sho" localSheetId="2" hidden="1">2</definedName>
    <definedName name="solver_ssz" localSheetId="1" hidden="1">100</definedName>
    <definedName name="solver_ssz" localSheetId="2" hidden="1">100</definedName>
    <definedName name="solver_tim" localSheetId="1" hidden="1">2147483647</definedName>
    <definedName name="solver_tim" localSheetId="2" hidden="1">2147483647</definedName>
    <definedName name="solver_tol" localSheetId="1" hidden="1">0.01</definedName>
    <definedName name="solver_tol" localSheetId="2" hidden="1">0.01</definedName>
    <definedName name="solver_typ" localSheetId="1" hidden="1">2</definedName>
    <definedName name="solver_typ" localSheetId="2" hidden="1">2</definedName>
    <definedName name="solver_val" localSheetId="1" hidden="1">0</definedName>
    <definedName name="solver_val" localSheetId="2" hidden="1">0</definedName>
    <definedName name="solver_ver" localSheetId="1" hidden="1">3</definedName>
    <definedName name="solver_ver" localSheetId="2"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 i="26" l="1"/>
  <c r="N1" i="26"/>
  <c r="T4" i="26"/>
  <c r="Q4" i="26"/>
  <c r="Q5" i="26" s="1"/>
  <c r="P4" i="26"/>
  <c r="M4" i="26"/>
  <c r="M5" i="26" s="1"/>
  <c r="K1" i="22"/>
  <c r="J4" i="22"/>
  <c r="K14" i="22" s="1"/>
  <c r="H16" i="21"/>
  <c r="B31" i="1"/>
  <c r="B30" i="1"/>
  <c r="B29" i="1"/>
  <c r="B28" i="1"/>
  <c r="B25" i="1"/>
  <c r="B27" i="1"/>
  <c r="B26" i="1"/>
  <c r="B35" i="21"/>
  <c r="B34" i="21"/>
  <c r="B33" i="21"/>
  <c r="B32" i="21"/>
  <c r="B31" i="21"/>
  <c r="B30" i="21"/>
  <c r="B29" i="21"/>
  <c r="B28" i="21"/>
  <c r="B27" i="21"/>
  <c r="B26" i="21"/>
  <c r="B25" i="21"/>
  <c r="B21" i="21"/>
  <c r="H18" i="21"/>
  <c r="G18" i="21"/>
  <c r="F17" i="21"/>
  <c r="E17" i="21"/>
  <c r="D17" i="21"/>
  <c r="C17" i="21"/>
  <c r="B17" i="21"/>
  <c r="G15" i="21"/>
  <c r="F15" i="21"/>
  <c r="E15" i="21"/>
  <c r="D14" i="21"/>
  <c r="C14" i="21"/>
  <c r="B14" i="21"/>
  <c r="H18" i="1"/>
  <c r="G18" i="1"/>
  <c r="G15" i="1"/>
  <c r="F15" i="1"/>
  <c r="E15" i="1"/>
  <c r="D14" i="1"/>
  <c r="B14" i="1"/>
  <c r="H16" i="1"/>
  <c r="E17" i="1"/>
  <c r="F17" i="1"/>
  <c r="D17" i="1"/>
  <c r="C17" i="1"/>
  <c r="B17" i="1"/>
  <c r="C14" i="1"/>
  <c r="B21" i="1"/>
  <c r="R19" i="26"/>
  <c r="R18" i="26"/>
  <c r="R17" i="26"/>
  <c r="R16" i="26"/>
  <c r="R15" i="26"/>
  <c r="R14" i="26"/>
  <c r="R13" i="26"/>
  <c r="R12" i="26"/>
  <c r="R11" i="26"/>
  <c r="R10" i="26"/>
  <c r="R9" i="26"/>
  <c r="R8" i="26"/>
  <c r="R7" i="26"/>
  <c r="R6" i="26"/>
  <c r="R5" i="26"/>
  <c r="N15" i="26"/>
  <c r="N14" i="26"/>
  <c r="N13" i="26"/>
  <c r="N12" i="26"/>
  <c r="N11" i="26"/>
  <c r="N10" i="26"/>
  <c r="N9" i="26"/>
  <c r="N8" i="26"/>
  <c r="N7" i="26"/>
  <c r="N6" i="26"/>
  <c r="N5" i="26"/>
  <c r="K15" i="22" l="1"/>
  <c r="K16" i="22"/>
  <c r="K5" i="22"/>
  <c r="K17" i="22"/>
  <c r="K6" i="22"/>
  <c r="K18" i="22"/>
  <c r="K7" i="22"/>
  <c r="K19" i="22"/>
  <c r="K8" i="22"/>
  <c r="K20" i="22"/>
  <c r="K9" i="22"/>
  <c r="K21" i="22"/>
  <c r="K10" i="22"/>
  <c r="K22" i="22"/>
  <c r="K11" i="22"/>
  <c r="K23" i="22"/>
  <c r="K12" i="22"/>
  <c r="K24" i="22"/>
  <c r="K13" i="22"/>
  <c r="K25"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Nidhi Sharma</author>
  </authors>
  <commentList>
    <comment ref="B5" authorId="0" shapeId="0" xr:uid="{0D8A2C7D-AF9E-4FE7-9F75-372927438D28}">
      <text>
        <r>
          <rPr>
            <sz val="9"/>
            <color indexed="81"/>
            <rFont val="Tahoma"/>
            <family val="2"/>
          </rPr>
          <t>Solver found a solution. All constraints and optimality conditions are satisfied.</t>
        </r>
      </text>
    </comment>
    <comment ref="B6" authorId="0" shapeId="0" xr:uid="{CA713051-4BEC-49C1-AE8B-53BFC0BDFFF7}">
      <text>
        <r>
          <rPr>
            <sz val="9"/>
            <color indexed="81"/>
            <rFont val="Tahoma"/>
            <family val="2"/>
          </rPr>
          <t>Solver found an integer solution within tolerance. All constraints are satisfied.</t>
        </r>
      </text>
    </comment>
    <comment ref="B7" authorId="0" shapeId="0" xr:uid="{A5662D1C-9CE1-45CD-9CFC-0FEA6296F95F}">
      <text>
        <r>
          <rPr>
            <sz val="9"/>
            <color indexed="81"/>
            <rFont val="Tahoma"/>
            <family val="2"/>
          </rPr>
          <t>Solver found a solution. All constraints and optimality conditions are satisfied.</t>
        </r>
      </text>
    </comment>
    <comment ref="B8" authorId="0" shapeId="0" xr:uid="{B8298848-1565-4E1B-BAAC-D8AADD99D203}">
      <text>
        <r>
          <rPr>
            <sz val="9"/>
            <color indexed="81"/>
            <rFont val="Tahoma"/>
            <family val="2"/>
          </rPr>
          <t>Solver found a solution. All constraints and optimality conditions are satisfied.</t>
        </r>
      </text>
    </comment>
    <comment ref="B9" authorId="0" shapeId="0" xr:uid="{9BD2A45A-1179-428A-BAF1-7633AC8E57FC}">
      <text>
        <r>
          <rPr>
            <sz val="9"/>
            <color indexed="81"/>
            <rFont val="Tahoma"/>
            <family val="2"/>
          </rPr>
          <t>Solver found a solution. All constraints and optimality conditions are satisfied.</t>
        </r>
      </text>
    </comment>
    <comment ref="B10" authorId="0" shapeId="0" xr:uid="{52803D3A-CB02-4289-88C8-B9BC8DE5AD0B}">
      <text>
        <r>
          <rPr>
            <sz val="9"/>
            <color indexed="81"/>
            <rFont val="Tahoma"/>
            <family val="2"/>
          </rPr>
          <t>Solver found a solution. All constraints and optimality conditions are satisfied.</t>
        </r>
      </text>
    </comment>
    <comment ref="B11" authorId="0" shapeId="0" xr:uid="{7FC394E1-663D-4BF2-A374-D17F772BE9D1}">
      <text>
        <r>
          <rPr>
            <sz val="9"/>
            <color indexed="81"/>
            <rFont val="Tahoma"/>
            <family val="2"/>
          </rPr>
          <t>Solver found a solution. All constraints and optimality conditions are satisfied.</t>
        </r>
      </text>
    </comment>
    <comment ref="B12" authorId="0" shapeId="0" xr:uid="{A82C13B0-E4EF-406D-B84D-F0B765FCDE23}">
      <text>
        <r>
          <rPr>
            <sz val="9"/>
            <color indexed="81"/>
            <rFont val="Tahoma"/>
            <family val="2"/>
          </rPr>
          <t>Solver found a solution. All constraints and optimality conditions are satisfied.</t>
        </r>
      </text>
    </comment>
    <comment ref="B13" authorId="0" shapeId="0" xr:uid="{92BE0A9C-46F9-409E-A708-5F3FB4FDD487}">
      <text>
        <r>
          <rPr>
            <sz val="9"/>
            <color indexed="81"/>
            <rFont val="Tahoma"/>
            <family val="2"/>
          </rPr>
          <t>Solver found a solution. All constraints and optimality conditions are satisfied.</t>
        </r>
      </text>
    </comment>
    <comment ref="B14" authorId="0" shapeId="0" xr:uid="{26594982-4122-48F5-90C3-5D12AC0E5F24}">
      <text>
        <r>
          <rPr>
            <sz val="9"/>
            <color indexed="81"/>
            <rFont val="Tahoma"/>
            <family val="2"/>
          </rPr>
          <t>Solver found a solution. All constraints and optimality conditions are satisfied.</t>
        </r>
      </text>
    </comment>
    <comment ref="B15" authorId="0" shapeId="0" xr:uid="{941A35AD-2E3B-4FB4-B4DD-01384FC46E2E}">
      <text>
        <r>
          <rPr>
            <sz val="9"/>
            <color indexed="81"/>
            <rFont val="Tahoma"/>
            <family val="2"/>
          </rPr>
          <t>Solver found a solution. All constraints and optimality conditions are satisfied.</t>
        </r>
      </text>
    </comment>
    <comment ref="B16" authorId="0" shapeId="0" xr:uid="{3EDD760C-88BE-4FA4-886B-54A7A64E6C14}">
      <text>
        <r>
          <rPr>
            <sz val="9"/>
            <color indexed="81"/>
            <rFont val="Tahoma"/>
            <family val="2"/>
          </rPr>
          <t>Solver found a solution. All constraints and optimality conditions are satisfied.</t>
        </r>
      </text>
    </comment>
    <comment ref="B17" authorId="0" shapeId="0" xr:uid="{FB8C8CD7-4DBB-49E4-B047-2E34D0F71A97}">
      <text>
        <r>
          <rPr>
            <sz val="9"/>
            <color indexed="81"/>
            <rFont val="Tahoma"/>
            <family val="2"/>
          </rPr>
          <t>Solver found a solution. All constraints and optimality conditions are satisfied.</t>
        </r>
      </text>
    </comment>
    <comment ref="B18" authorId="0" shapeId="0" xr:uid="{71E7DEA0-3F4A-46CA-9FB5-684C57554520}">
      <text>
        <r>
          <rPr>
            <sz val="9"/>
            <color indexed="81"/>
            <rFont val="Tahoma"/>
            <family val="2"/>
          </rPr>
          <t>Solver found a solution. All constraints and optimality conditions are satisfied.</t>
        </r>
      </text>
    </comment>
    <comment ref="B19" authorId="0" shapeId="0" xr:uid="{CC5B31E6-06A2-4FA6-8368-AA9F87A0F95A}">
      <text>
        <r>
          <rPr>
            <sz val="9"/>
            <color indexed="81"/>
            <rFont val="Tahoma"/>
            <family val="2"/>
          </rPr>
          <t>Solver found a solution. All constraints and optimality conditions are satisfied.</t>
        </r>
      </text>
    </comment>
    <comment ref="B20" authorId="0" shapeId="0" xr:uid="{EC9279FB-8759-4323-9F19-B2A9396327B4}">
      <text>
        <r>
          <rPr>
            <sz val="9"/>
            <color indexed="81"/>
            <rFont val="Tahoma"/>
            <family val="2"/>
          </rPr>
          <t>Solver found a solution. All constraints and optimality conditions are satisfied.</t>
        </r>
      </text>
    </comment>
    <comment ref="B21" authorId="0" shapeId="0" xr:uid="{BCD8C6CC-0D2D-4F76-9649-A94A6BBE6750}">
      <text>
        <r>
          <rPr>
            <sz val="9"/>
            <color indexed="81"/>
            <rFont val="Tahoma"/>
            <family val="2"/>
          </rPr>
          <t>Solver found a solution. All constraints and optimality conditions are satisfied.</t>
        </r>
      </text>
    </comment>
    <comment ref="B22" authorId="0" shapeId="0" xr:uid="{D79B780F-B8D2-424E-9FF2-8B52EDA58334}">
      <text>
        <r>
          <rPr>
            <sz val="9"/>
            <color indexed="81"/>
            <rFont val="Tahoma"/>
            <family val="2"/>
          </rPr>
          <t>Solver found a solution. All constraints and optimality conditions are satisfied.</t>
        </r>
      </text>
    </comment>
    <comment ref="B23" authorId="0" shapeId="0" xr:uid="{25801CA9-043F-446E-AC1F-02DF739C338A}">
      <text>
        <r>
          <rPr>
            <sz val="9"/>
            <color indexed="81"/>
            <rFont val="Tahoma"/>
            <family val="2"/>
          </rPr>
          <t>Solver found a solution. All constraints and optimality conditions are satisfied.</t>
        </r>
      </text>
    </comment>
    <comment ref="B24" authorId="0" shapeId="0" xr:uid="{6B3E8ADC-78EB-4F21-A51B-E214464596DD}">
      <text>
        <r>
          <rPr>
            <sz val="9"/>
            <color indexed="81"/>
            <rFont val="Tahoma"/>
            <family val="2"/>
          </rPr>
          <t>Solver found a solution. All constraints and optimality conditions are satisfied.</t>
        </r>
      </text>
    </comment>
    <comment ref="B25" authorId="0" shapeId="0" xr:uid="{C3EEFBDD-745A-4615-A813-A833E4BA9EAC}">
      <text>
        <r>
          <rPr>
            <sz val="9"/>
            <color indexed="81"/>
            <rFont val="Tahoma"/>
            <family val="2"/>
          </rPr>
          <t>Solver found a solution. All constraints and optimality conditions are satisfied.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Nidhi Sharma</author>
  </authors>
  <commentList>
    <comment ref="B5" authorId="0" shapeId="0" xr:uid="{E051F8A2-15A4-4E30-820B-8DB1B7660282}">
      <text>
        <r>
          <rPr>
            <sz val="9"/>
            <color indexed="81"/>
            <rFont val="Tahoma"/>
            <family val="2"/>
          </rPr>
          <t>Solver found a solution. All constraints and optimality conditions are satisfied.</t>
        </r>
      </text>
    </comment>
    <comment ref="C5" authorId="0" shapeId="0" xr:uid="{F5203550-D111-4B2B-B386-0EA98F787999}">
      <text>
        <r>
          <rPr>
            <sz val="9"/>
            <color indexed="81"/>
            <rFont val="Tahoma"/>
            <family val="2"/>
          </rPr>
          <t>Solver found a solution. All constraints and optimality conditions are satisfied.</t>
        </r>
      </text>
    </comment>
    <comment ref="D5" authorId="0" shapeId="0" xr:uid="{85218D11-C0F0-4434-8BDF-76B7E5D2F86A}">
      <text>
        <r>
          <rPr>
            <sz val="9"/>
            <color indexed="81"/>
            <rFont val="Tahoma"/>
            <family val="2"/>
          </rPr>
          <t>Solver found a solution. All constraints and optimality conditions are satisfied.</t>
        </r>
      </text>
    </comment>
    <comment ref="E5" authorId="0" shapeId="0" xr:uid="{644B3E10-A94B-42F3-BC69-C1A3D27CB531}">
      <text>
        <r>
          <rPr>
            <sz val="9"/>
            <color indexed="81"/>
            <rFont val="Tahoma"/>
            <family val="2"/>
          </rPr>
          <t>Solver found a solution. All constraints and optimality conditions are satisfied.</t>
        </r>
      </text>
    </comment>
    <comment ref="F5" authorId="0" shapeId="0" xr:uid="{C2F33B3F-95B9-4E54-8871-1A1873FCD72F}">
      <text>
        <r>
          <rPr>
            <sz val="9"/>
            <color indexed="81"/>
            <rFont val="Tahoma"/>
            <family val="2"/>
          </rPr>
          <t>Solver found a solution. All constraints and optimality conditions are satisfied.</t>
        </r>
      </text>
    </comment>
    <comment ref="G5" authorId="0" shapeId="0" xr:uid="{66109C83-5D35-4143-87B8-459994B89C67}">
      <text>
        <r>
          <rPr>
            <sz val="9"/>
            <color indexed="81"/>
            <rFont val="Tahoma"/>
            <family val="2"/>
          </rPr>
          <t>Solver found a solution. All constraints and optimality conditions are satisfied.</t>
        </r>
      </text>
    </comment>
    <comment ref="H5" authorId="0" shapeId="0" xr:uid="{71A1C226-1C91-404E-89FD-D791F382EC35}">
      <text>
        <r>
          <rPr>
            <sz val="9"/>
            <color indexed="81"/>
            <rFont val="Tahoma"/>
            <family val="2"/>
          </rPr>
          <t>Solver found a solution. All constraints and optimality conditions are satisfied.</t>
        </r>
      </text>
    </comment>
    <comment ref="I5" authorId="0" shapeId="0" xr:uid="{30F9D9C9-1573-41C8-8090-F350F280FEA1}">
      <text>
        <r>
          <rPr>
            <sz val="9"/>
            <color indexed="81"/>
            <rFont val="Tahoma"/>
            <family val="2"/>
          </rPr>
          <t>Solver found a solution. All constraints and optimality conditions are satisfied.</t>
        </r>
      </text>
    </comment>
    <comment ref="J5" authorId="0" shapeId="0" xr:uid="{382DFAFF-9AF0-4777-BEE2-2E123CF01700}">
      <text>
        <r>
          <rPr>
            <sz val="9"/>
            <color indexed="81"/>
            <rFont val="Tahoma"/>
            <family val="2"/>
          </rPr>
          <t>Solver found a solution. All constraints and optimality conditions are satisfied.</t>
        </r>
      </text>
    </comment>
    <comment ref="K5" authorId="0" shapeId="0" xr:uid="{8D29C2AD-3764-433C-B839-0A12A46D7AD2}">
      <text>
        <r>
          <rPr>
            <sz val="9"/>
            <color indexed="81"/>
            <rFont val="Tahoma"/>
            <family val="2"/>
          </rPr>
          <t>Solver found a solution. All constraints and optimality conditions are satisfied.</t>
        </r>
      </text>
    </comment>
    <comment ref="L5" authorId="0" shapeId="0" xr:uid="{75E4B8CE-F1E6-4E1D-8A86-ED36A7A1FC77}">
      <text>
        <r>
          <rPr>
            <sz val="9"/>
            <color indexed="81"/>
            <rFont val="Tahoma"/>
            <family val="2"/>
          </rPr>
          <t>Solver found a solution. All constraints and optimality conditions are satisfied.</t>
        </r>
      </text>
    </comment>
    <comment ref="B6" authorId="0" shapeId="0" xr:uid="{CE76031A-F171-4A64-981C-7CFD16BA754A}">
      <text>
        <r>
          <rPr>
            <sz val="9"/>
            <color indexed="81"/>
            <rFont val="Tahoma"/>
            <family val="2"/>
          </rPr>
          <t>Solver found a solution. All constraints and optimality conditions are satisfied.</t>
        </r>
      </text>
    </comment>
    <comment ref="C6" authorId="0" shapeId="0" xr:uid="{038CACE3-A683-4D11-B576-2F06FEB29859}">
      <text>
        <r>
          <rPr>
            <sz val="9"/>
            <color indexed="81"/>
            <rFont val="Tahoma"/>
            <family val="2"/>
          </rPr>
          <t>Solver found a solution. All constraints and optimality conditions are satisfied.</t>
        </r>
      </text>
    </comment>
    <comment ref="D6" authorId="0" shapeId="0" xr:uid="{6CD2F2F7-DC42-4D69-8854-D5F0CAB50787}">
      <text>
        <r>
          <rPr>
            <sz val="9"/>
            <color indexed="81"/>
            <rFont val="Tahoma"/>
            <family val="2"/>
          </rPr>
          <t>Solver found a solution. All constraints and optimality conditions are satisfied.</t>
        </r>
      </text>
    </comment>
    <comment ref="E6" authorId="0" shapeId="0" xr:uid="{BE7EB673-A849-49ED-8106-6F38D6C24186}">
      <text>
        <r>
          <rPr>
            <sz val="9"/>
            <color indexed="81"/>
            <rFont val="Tahoma"/>
            <family val="2"/>
          </rPr>
          <t>Solver found a solution. All constraints and optimality conditions are satisfied.</t>
        </r>
      </text>
    </comment>
    <comment ref="F6" authorId="0" shapeId="0" xr:uid="{E9B3B895-05C9-4EB0-9361-4180FE9E1C9B}">
      <text>
        <r>
          <rPr>
            <sz val="9"/>
            <color indexed="81"/>
            <rFont val="Tahoma"/>
            <family val="2"/>
          </rPr>
          <t>Solver found a solution. All constraints and optimality conditions are satisfied.</t>
        </r>
      </text>
    </comment>
    <comment ref="G6" authorId="0" shapeId="0" xr:uid="{DA666752-4EE9-4E1D-B348-0C149AD186F7}">
      <text>
        <r>
          <rPr>
            <sz val="9"/>
            <color indexed="81"/>
            <rFont val="Tahoma"/>
            <family val="2"/>
          </rPr>
          <t>Solver found a solution. All constraints and optimality conditions are satisfied.</t>
        </r>
      </text>
    </comment>
    <comment ref="H6" authorId="0" shapeId="0" xr:uid="{B879CE2A-A05D-4579-B5CB-699F5138CB7C}">
      <text>
        <r>
          <rPr>
            <sz val="9"/>
            <color indexed="81"/>
            <rFont val="Tahoma"/>
            <family val="2"/>
          </rPr>
          <t>Solver found a solution. All constraints and optimality conditions are satisfied.</t>
        </r>
      </text>
    </comment>
    <comment ref="I6" authorId="0" shapeId="0" xr:uid="{1FB3CDDB-EC3D-45A4-AF6B-5BB5372BD489}">
      <text>
        <r>
          <rPr>
            <sz val="9"/>
            <color indexed="81"/>
            <rFont val="Tahoma"/>
            <family val="2"/>
          </rPr>
          <t>Solver found a solution. All constraints and optimality conditions are satisfied.</t>
        </r>
      </text>
    </comment>
    <comment ref="J6" authorId="0" shapeId="0" xr:uid="{7548CB5C-9BCA-4E81-B5A1-3466E49AFDF1}">
      <text>
        <r>
          <rPr>
            <sz val="9"/>
            <color indexed="81"/>
            <rFont val="Tahoma"/>
            <family val="2"/>
          </rPr>
          <t>Solver found a solution. All constraints and optimality conditions are satisfied.</t>
        </r>
      </text>
    </comment>
    <comment ref="K6" authorId="0" shapeId="0" xr:uid="{C664259F-13A8-45F9-BC08-1FB0F5FAF3C9}">
      <text>
        <r>
          <rPr>
            <sz val="9"/>
            <color indexed="81"/>
            <rFont val="Tahoma"/>
            <family val="2"/>
          </rPr>
          <t>Solver found a solution. All constraints and optimality conditions are satisfied.</t>
        </r>
      </text>
    </comment>
    <comment ref="L6" authorId="0" shapeId="0" xr:uid="{056CEBD5-F2BB-4A09-9E2C-95DFA0596E05}">
      <text>
        <r>
          <rPr>
            <sz val="9"/>
            <color indexed="81"/>
            <rFont val="Tahoma"/>
            <family val="2"/>
          </rPr>
          <t>Solver found a solution. All constraints and optimality conditions are satisfied.</t>
        </r>
      </text>
    </comment>
    <comment ref="B7" authorId="0" shapeId="0" xr:uid="{B78D3DEC-FCAB-4BFD-9296-51E90E33A738}">
      <text>
        <r>
          <rPr>
            <sz val="9"/>
            <color indexed="81"/>
            <rFont val="Tahoma"/>
            <family val="2"/>
          </rPr>
          <t>Solver found a solution. All constraints and optimality conditions are satisfied.</t>
        </r>
      </text>
    </comment>
    <comment ref="C7" authorId="0" shapeId="0" xr:uid="{ED7D2783-5785-48B1-848A-4F699A9D9911}">
      <text>
        <r>
          <rPr>
            <sz val="9"/>
            <color indexed="81"/>
            <rFont val="Tahoma"/>
            <family val="2"/>
          </rPr>
          <t>Solver found a solution. All constraints and optimality conditions are satisfied.</t>
        </r>
      </text>
    </comment>
    <comment ref="D7" authorId="0" shapeId="0" xr:uid="{7D5FB164-96ED-4756-BE34-7B70FEBD003C}">
      <text>
        <r>
          <rPr>
            <sz val="9"/>
            <color indexed="81"/>
            <rFont val="Tahoma"/>
            <family val="2"/>
          </rPr>
          <t>Solver found a solution. All constraints and optimality conditions are satisfied.</t>
        </r>
      </text>
    </comment>
    <comment ref="E7" authorId="0" shapeId="0" xr:uid="{EE111C0D-C22D-4221-8336-4A0C90D1EF52}">
      <text>
        <r>
          <rPr>
            <sz val="9"/>
            <color indexed="81"/>
            <rFont val="Tahoma"/>
            <family val="2"/>
          </rPr>
          <t>Solver found a solution. All constraints and optimality conditions are satisfied.</t>
        </r>
      </text>
    </comment>
    <comment ref="F7" authorId="0" shapeId="0" xr:uid="{1E7EF6A5-A11B-4EFF-A6EA-5F996D73A9E1}">
      <text>
        <r>
          <rPr>
            <sz val="9"/>
            <color indexed="81"/>
            <rFont val="Tahoma"/>
            <family val="2"/>
          </rPr>
          <t>Solver found a solution. All constraints and optimality conditions are satisfied.</t>
        </r>
      </text>
    </comment>
    <comment ref="G7" authorId="0" shapeId="0" xr:uid="{18B121B3-CDA0-4039-8618-7E973017592A}">
      <text>
        <r>
          <rPr>
            <sz val="9"/>
            <color indexed="81"/>
            <rFont val="Tahoma"/>
            <family val="2"/>
          </rPr>
          <t>Solver found a solution. All constraints and optimality conditions are satisfied.</t>
        </r>
      </text>
    </comment>
    <comment ref="H7" authorId="0" shapeId="0" xr:uid="{86D4C940-B58A-48D6-A9EB-9FF6D1C0EDB2}">
      <text>
        <r>
          <rPr>
            <sz val="9"/>
            <color indexed="81"/>
            <rFont val="Tahoma"/>
            <family val="2"/>
          </rPr>
          <t>Solver found a solution. All constraints and optimality conditions are satisfied.</t>
        </r>
      </text>
    </comment>
    <comment ref="I7" authorId="0" shapeId="0" xr:uid="{52AE166F-AD2C-482D-9A96-50A46A709EE7}">
      <text>
        <r>
          <rPr>
            <sz val="9"/>
            <color indexed="81"/>
            <rFont val="Tahoma"/>
            <family val="2"/>
          </rPr>
          <t>Solver found a solution. All constraints and optimality conditions are satisfied.</t>
        </r>
      </text>
    </comment>
    <comment ref="J7" authorId="0" shapeId="0" xr:uid="{7FD8DCAD-EE6B-423C-99AD-059CD8283D9D}">
      <text>
        <r>
          <rPr>
            <sz val="9"/>
            <color indexed="81"/>
            <rFont val="Tahoma"/>
            <family val="2"/>
          </rPr>
          <t>Solver found a solution. All constraints and optimality conditions are satisfied.</t>
        </r>
      </text>
    </comment>
    <comment ref="K7" authorId="0" shapeId="0" xr:uid="{E0FD2FA6-A2D3-4244-AC6B-814E23D2BEA4}">
      <text>
        <r>
          <rPr>
            <sz val="9"/>
            <color indexed="81"/>
            <rFont val="Tahoma"/>
            <family val="2"/>
          </rPr>
          <t>Solver found a solution. All constraints and optimality conditions are satisfied.</t>
        </r>
      </text>
    </comment>
    <comment ref="L7" authorId="0" shapeId="0" xr:uid="{3CB9AED6-7C70-476C-B14C-3270CF858C60}">
      <text>
        <r>
          <rPr>
            <sz val="9"/>
            <color indexed="81"/>
            <rFont val="Tahoma"/>
            <family val="2"/>
          </rPr>
          <t>Solver found a solution. All constraints and optimality conditions are satisfied.</t>
        </r>
      </text>
    </comment>
    <comment ref="B8" authorId="0" shapeId="0" xr:uid="{63BFBB2C-DB2F-4CA1-AFD7-3340D40BA407}">
      <text>
        <r>
          <rPr>
            <sz val="9"/>
            <color indexed="81"/>
            <rFont val="Tahoma"/>
            <family val="2"/>
          </rPr>
          <t>Solver found a solution. All constraints and optimality conditions are satisfied.</t>
        </r>
      </text>
    </comment>
    <comment ref="C8" authorId="0" shapeId="0" xr:uid="{AB0BD400-9B41-4BEB-88BD-5B784C5213E9}">
      <text>
        <r>
          <rPr>
            <sz val="9"/>
            <color indexed="81"/>
            <rFont val="Tahoma"/>
            <family val="2"/>
          </rPr>
          <t>Solver found a solution. All constraints and optimality conditions are satisfied.</t>
        </r>
      </text>
    </comment>
    <comment ref="D8" authorId="0" shapeId="0" xr:uid="{B4F6694A-1720-44EF-BE83-E8580B949F4F}">
      <text>
        <r>
          <rPr>
            <sz val="9"/>
            <color indexed="81"/>
            <rFont val="Tahoma"/>
            <family val="2"/>
          </rPr>
          <t>Solver found a solution. All constraints and optimality conditions are satisfied.</t>
        </r>
      </text>
    </comment>
    <comment ref="E8" authorId="0" shapeId="0" xr:uid="{E75D1B15-3C37-47F1-958F-5CC57870261D}">
      <text>
        <r>
          <rPr>
            <sz val="9"/>
            <color indexed="81"/>
            <rFont val="Tahoma"/>
            <family val="2"/>
          </rPr>
          <t>Solver found a solution. All constraints and optimality conditions are satisfied.</t>
        </r>
      </text>
    </comment>
    <comment ref="F8" authorId="0" shapeId="0" xr:uid="{6E4809F0-B380-47D7-92BE-3B5ABA28F4A3}">
      <text>
        <r>
          <rPr>
            <sz val="9"/>
            <color indexed="81"/>
            <rFont val="Tahoma"/>
            <family val="2"/>
          </rPr>
          <t>Solver found a solution. All constraints and optimality conditions are satisfied.</t>
        </r>
      </text>
    </comment>
    <comment ref="G8" authorId="0" shapeId="0" xr:uid="{ADE8BF5C-54BB-4ACA-BA5C-7D3C597F61F1}">
      <text>
        <r>
          <rPr>
            <sz val="9"/>
            <color indexed="81"/>
            <rFont val="Tahoma"/>
            <family val="2"/>
          </rPr>
          <t>Solver found a solution. All constraints and optimality conditions are satisfied.</t>
        </r>
      </text>
    </comment>
    <comment ref="H8" authorId="0" shapeId="0" xr:uid="{21264D86-7C83-488A-B8A9-D42B5E653023}">
      <text>
        <r>
          <rPr>
            <sz val="9"/>
            <color indexed="81"/>
            <rFont val="Tahoma"/>
            <family val="2"/>
          </rPr>
          <t>Solver found a solution. All constraints and optimality conditions are satisfied.</t>
        </r>
      </text>
    </comment>
    <comment ref="I8" authorId="0" shapeId="0" xr:uid="{A50F4260-E225-4F68-B29E-4ED6DED9A9DA}">
      <text>
        <r>
          <rPr>
            <sz val="9"/>
            <color indexed="81"/>
            <rFont val="Tahoma"/>
            <family val="2"/>
          </rPr>
          <t>Solver found a solution. All constraints and optimality conditions are satisfied.</t>
        </r>
      </text>
    </comment>
    <comment ref="J8" authorId="0" shapeId="0" xr:uid="{E4D77530-4CE0-4EF6-AA8D-C2820A3B2AD4}">
      <text>
        <r>
          <rPr>
            <sz val="9"/>
            <color indexed="81"/>
            <rFont val="Tahoma"/>
            <family val="2"/>
          </rPr>
          <t>Solver found a solution. All constraints and optimality conditions are satisfied.</t>
        </r>
      </text>
    </comment>
    <comment ref="K8" authorId="0" shapeId="0" xr:uid="{D1FA3BE6-766A-4649-A22B-0C9D79FC7C12}">
      <text>
        <r>
          <rPr>
            <sz val="9"/>
            <color indexed="81"/>
            <rFont val="Tahoma"/>
            <family val="2"/>
          </rPr>
          <t>Solver found a solution. All constraints and optimality conditions are satisfied.</t>
        </r>
      </text>
    </comment>
    <comment ref="L8" authorId="0" shapeId="0" xr:uid="{333C04CD-6DAB-4D02-9EC9-F4AA2DBD253B}">
      <text>
        <r>
          <rPr>
            <sz val="9"/>
            <color indexed="81"/>
            <rFont val="Tahoma"/>
            <family val="2"/>
          </rPr>
          <t>Solver found a solution. All constraints and optimality conditions are satisfied.</t>
        </r>
      </text>
    </comment>
    <comment ref="B9" authorId="0" shapeId="0" xr:uid="{FB647293-2EE4-4410-9905-A13004E8E254}">
      <text>
        <r>
          <rPr>
            <sz val="9"/>
            <color indexed="81"/>
            <rFont val="Tahoma"/>
            <family val="2"/>
          </rPr>
          <t>Solver found a solution. All constraints and optimality conditions are satisfied.</t>
        </r>
      </text>
    </comment>
    <comment ref="C9" authorId="0" shapeId="0" xr:uid="{017B9B0D-0277-444A-85AA-5DA28E6D044B}">
      <text>
        <r>
          <rPr>
            <sz val="9"/>
            <color indexed="81"/>
            <rFont val="Tahoma"/>
            <family val="2"/>
          </rPr>
          <t>Solver found a solution. All constraints and optimality conditions are satisfied.</t>
        </r>
      </text>
    </comment>
    <comment ref="D9" authorId="0" shapeId="0" xr:uid="{EB24FD1D-47ED-4C55-8EB1-4F7CD5EDBD52}">
      <text>
        <r>
          <rPr>
            <sz val="9"/>
            <color indexed="81"/>
            <rFont val="Tahoma"/>
            <family val="2"/>
          </rPr>
          <t>Solver found a solution. All constraints and optimality conditions are satisfied.</t>
        </r>
      </text>
    </comment>
    <comment ref="E9" authorId="0" shapeId="0" xr:uid="{B18EA662-7FAC-4370-9B74-290078612DC7}">
      <text>
        <r>
          <rPr>
            <sz val="9"/>
            <color indexed="81"/>
            <rFont val="Tahoma"/>
            <family val="2"/>
          </rPr>
          <t>Solver found a solution. All constraints and optimality conditions are satisfied.</t>
        </r>
      </text>
    </comment>
    <comment ref="F9" authorId="0" shapeId="0" xr:uid="{F5190755-6A54-43A6-8183-D448A48580D0}">
      <text>
        <r>
          <rPr>
            <sz val="9"/>
            <color indexed="81"/>
            <rFont val="Tahoma"/>
            <family val="2"/>
          </rPr>
          <t>Solver found a solution. All constraints and optimality conditions are satisfied.</t>
        </r>
      </text>
    </comment>
    <comment ref="G9" authorId="0" shapeId="0" xr:uid="{3C171B9A-50FF-4035-9E46-C21558C345F9}">
      <text>
        <r>
          <rPr>
            <sz val="9"/>
            <color indexed="81"/>
            <rFont val="Tahoma"/>
            <family val="2"/>
          </rPr>
          <t>Solver found a solution. All constraints and optimality conditions are satisfied.</t>
        </r>
      </text>
    </comment>
    <comment ref="H9" authorId="0" shapeId="0" xr:uid="{3074822A-034B-4FB1-A748-8C11ED3098EA}">
      <text>
        <r>
          <rPr>
            <sz val="9"/>
            <color indexed="81"/>
            <rFont val="Tahoma"/>
            <family val="2"/>
          </rPr>
          <t>Solver found a solution. All constraints and optimality conditions are satisfied.</t>
        </r>
      </text>
    </comment>
    <comment ref="I9" authorId="0" shapeId="0" xr:uid="{66628E46-0A52-41AD-B1EC-3513C43A9F37}">
      <text>
        <r>
          <rPr>
            <sz val="9"/>
            <color indexed="81"/>
            <rFont val="Tahoma"/>
            <family val="2"/>
          </rPr>
          <t>Solver found a solution. All constraints and optimality conditions are satisfied.</t>
        </r>
      </text>
    </comment>
    <comment ref="J9" authorId="0" shapeId="0" xr:uid="{FF93DB5D-C598-4916-9AD2-A2AF16C66566}">
      <text>
        <r>
          <rPr>
            <sz val="9"/>
            <color indexed="81"/>
            <rFont val="Tahoma"/>
            <family val="2"/>
          </rPr>
          <t>Solver found a solution. All constraints and optimality conditions are satisfied.</t>
        </r>
      </text>
    </comment>
    <comment ref="K9" authorId="0" shapeId="0" xr:uid="{A3435E0E-2B60-4A61-8091-11D2D03B9114}">
      <text>
        <r>
          <rPr>
            <sz val="9"/>
            <color indexed="81"/>
            <rFont val="Tahoma"/>
            <family val="2"/>
          </rPr>
          <t>Solver found a solution. All constraints and optimality conditions are satisfied.</t>
        </r>
      </text>
    </comment>
    <comment ref="L9" authorId="0" shapeId="0" xr:uid="{449475C2-8661-4CA8-861B-83D09DAFA45F}">
      <text>
        <r>
          <rPr>
            <sz val="9"/>
            <color indexed="81"/>
            <rFont val="Tahoma"/>
            <family val="2"/>
          </rPr>
          <t>Solver found a solution. All constraints and optimality conditions are satisfied.</t>
        </r>
      </text>
    </comment>
    <comment ref="B10" authorId="0" shapeId="0" xr:uid="{F2182CA5-B243-4415-9220-FFE50AEB47C1}">
      <text>
        <r>
          <rPr>
            <sz val="9"/>
            <color indexed="81"/>
            <rFont val="Tahoma"/>
            <family val="2"/>
          </rPr>
          <t>Solver found a solution. All constraints and optimality conditions are satisfied.</t>
        </r>
      </text>
    </comment>
    <comment ref="C10" authorId="0" shapeId="0" xr:uid="{64CA3268-A9CF-4F3B-A4C0-6732894A071A}">
      <text>
        <r>
          <rPr>
            <sz val="9"/>
            <color indexed="81"/>
            <rFont val="Tahoma"/>
            <family val="2"/>
          </rPr>
          <t>Solver found a solution. All constraints and optimality conditions are satisfied.</t>
        </r>
      </text>
    </comment>
    <comment ref="D10" authorId="0" shapeId="0" xr:uid="{5A738705-0627-4D6C-839B-B40128AC3401}">
      <text>
        <r>
          <rPr>
            <sz val="9"/>
            <color indexed="81"/>
            <rFont val="Tahoma"/>
            <family val="2"/>
          </rPr>
          <t>Solver found a solution. All constraints and optimality conditions are satisfied.</t>
        </r>
      </text>
    </comment>
    <comment ref="E10" authorId="0" shapeId="0" xr:uid="{5DE47DCC-EE41-41B7-8076-A8E8F6ED12EF}">
      <text>
        <r>
          <rPr>
            <sz val="9"/>
            <color indexed="81"/>
            <rFont val="Tahoma"/>
            <family val="2"/>
          </rPr>
          <t>Solver found a solution. All constraints and optimality conditions are satisfied.</t>
        </r>
      </text>
    </comment>
    <comment ref="F10" authorId="0" shapeId="0" xr:uid="{73CA45C5-F169-491F-A31E-BED182972F26}">
      <text>
        <r>
          <rPr>
            <sz val="9"/>
            <color indexed="81"/>
            <rFont val="Tahoma"/>
            <family val="2"/>
          </rPr>
          <t>Solver found a solution. All constraints and optimality conditions are satisfied.</t>
        </r>
      </text>
    </comment>
    <comment ref="G10" authorId="0" shapeId="0" xr:uid="{AE1A8725-3D30-4178-A095-39829170D344}">
      <text>
        <r>
          <rPr>
            <sz val="9"/>
            <color indexed="81"/>
            <rFont val="Tahoma"/>
            <family val="2"/>
          </rPr>
          <t>Solver found a solution. All constraints and optimality conditions are satisfied.</t>
        </r>
      </text>
    </comment>
    <comment ref="H10" authorId="0" shapeId="0" xr:uid="{8229AD38-1CB2-402B-A6ED-1F62B1A4FB4F}">
      <text>
        <r>
          <rPr>
            <sz val="9"/>
            <color indexed="81"/>
            <rFont val="Tahoma"/>
            <family val="2"/>
          </rPr>
          <t>Solver found a solution. All constraints and optimality conditions are satisfied.</t>
        </r>
      </text>
    </comment>
    <comment ref="I10" authorId="0" shapeId="0" xr:uid="{C35269A9-E34F-4FC5-B8BC-9144A6050316}">
      <text>
        <r>
          <rPr>
            <sz val="9"/>
            <color indexed="81"/>
            <rFont val="Tahoma"/>
            <family val="2"/>
          </rPr>
          <t>Solver found a solution. All constraints and optimality conditions are satisfied.</t>
        </r>
      </text>
    </comment>
    <comment ref="J10" authorId="0" shapeId="0" xr:uid="{A060046F-1F08-4104-8C1B-C08C29DC956C}">
      <text>
        <r>
          <rPr>
            <sz val="9"/>
            <color indexed="81"/>
            <rFont val="Tahoma"/>
            <family val="2"/>
          </rPr>
          <t>Solver found a solution. All constraints and optimality conditions are satisfied.</t>
        </r>
      </text>
    </comment>
    <comment ref="K10" authorId="0" shapeId="0" xr:uid="{A81539FF-DC6E-4DEE-B749-509C64DD474B}">
      <text>
        <r>
          <rPr>
            <sz val="9"/>
            <color indexed="81"/>
            <rFont val="Tahoma"/>
            <family val="2"/>
          </rPr>
          <t>Solver found a solution. All constraints and optimality conditions are satisfied.</t>
        </r>
      </text>
    </comment>
    <comment ref="L10" authorId="0" shapeId="0" xr:uid="{829C25C2-A63A-4285-8A97-41B914309796}">
      <text>
        <r>
          <rPr>
            <sz val="9"/>
            <color indexed="81"/>
            <rFont val="Tahoma"/>
            <family val="2"/>
          </rPr>
          <t>Solver found a solution. All constraints and optimality conditions are satisfied.</t>
        </r>
      </text>
    </comment>
    <comment ref="B11" authorId="0" shapeId="0" xr:uid="{9AF9A527-0CD7-4CDB-878A-C9E624ECDA32}">
      <text>
        <r>
          <rPr>
            <sz val="9"/>
            <color indexed="81"/>
            <rFont val="Tahoma"/>
            <family val="2"/>
          </rPr>
          <t>Solver found a solution. All constraints and optimality conditions are satisfied.</t>
        </r>
      </text>
    </comment>
    <comment ref="C11" authorId="0" shapeId="0" xr:uid="{94BDF830-135B-4699-8C95-60B2B3456551}">
      <text>
        <r>
          <rPr>
            <sz val="9"/>
            <color indexed="81"/>
            <rFont val="Tahoma"/>
            <family val="2"/>
          </rPr>
          <t>Solver found a solution. All constraints and optimality conditions are satisfied.</t>
        </r>
      </text>
    </comment>
    <comment ref="D11" authorId="0" shapeId="0" xr:uid="{F5605E5D-89B9-4D99-BBDF-2EAB207F3B43}">
      <text>
        <r>
          <rPr>
            <sz val="9"/>
            <color indexed="81"/>
            <rFont val="Tahoma"/>
            <family val="2"/>
          </rPr>
          <t>Solver found a solution. All constraints and optimality conditions are satisfied.</t>
        </r>
      </text>
    </comment>
    <comment ref="E11" authorId="0" shapeId="0" xr:uid="{9772130F-EF19-4442-BA95-43C3CBF22956}">
      <text>
        <r>
          <rPr>
            <sz val="9"/>
            <color indexed="81"/>
            <rFont val="Tahoma"/>
            <family val="2"/>
          </rPr>
          <t>Solver found a solution. All constraints and optimality conditions are satisfied.</t>
        </r>
      </text>
    </comment>
    <comment ref="F11" authorId="0" shapeId="0" xr:uid="{01C172D4-569D-4AC0-9F8C-12C03D7FD04C}">
      <text>
        <r>
          <rPr>
            <sz val="9"/>
            <color indexed="81"/>
            <rFont val="Tahoma"/>
            <family val="2"/>
          </rPr>
          <t>Solver found a solution. All constraints and optimality conditions are satisfied.</t>
        </r>
      </text>
    </comment>
    <comment ref="G11" authorId="0" shapeId="0" xr:uid="{58540CAC-382E-4754-8E96-DFFC9E0EDE2A}">
      <text>
        <r>
          <rPr>
            <sz val="9"/>
            <color indexed="81"/>
            <rFont val="Tahoma"/>
            <family val="2"/>
          </rPr>
          <t>Solver found a solution. All constraints and optimality conditions are satisfied.</t>
        </r>
      </text>
    </comment>
    <comment ref="H11" authorId="0" shapeId="0" xr:uid="{5427F857-6AC8-4D5F-8F38-3577C9E20CF5}">
      <text>
        <r>
          <rPr>
            <sz val="9"/>
            <color indexed="81"/>
            <rFont val="Tahoma"/>
            <family val="2"/>
          </rPr>
          <t>Solver found a solution. All constraints and optimality conditions are satisfied.</t>
        </r>
      </text>
    </comment>
    <comment ref="I11" authorId="0" shapeId="0" xr:uid="{A79CCAF0-3A4F-49FE-B5BB-6879B5C547DF}">
      <text>
        <r>
          <rPr>
            <sz val="9"/>
            <color indexed="81"/>
            <rFont val="Tahoma"/>
            <family val="2"/>
          </rPr>
          <t>Solver found a solution. All constraints and optimality conditions are satisfied.</t>
        </r>
      </text>
    </comment>
    <comment ref="J11" authorId="0" shapeId="0" xr:uid="{EE0AFD6C-DFEE-43D5-9A21-02C13056A6A9}">
      <text>
        <r>
          <rPr>
            <sz val="9"/>
            <color indexed="81"/>
            <rFont val="Tahoma"/>
            <family val="2"/>
          </rPr>
          <t>Solver found a solution. All constraints and optimality conditions are satisfied.</t>
        </r>
      </text>
    </comment>
    <comment ref="K11" authorId="0" shapeId="0" xr:uid="{B91E78A3-C0CD-4006-961F-4FCC6DAF213B}">
      <text>
        <r>
          <rPr>
            <sz val="9"/>
            <color indexed="81"/>
            <rFont val="Tahoma"/>
            <family val="2"/>
          </rPr>
          <t>Solver found a solution. All constraints and optimality conditions are satisfied.</t>
        </r>
      </text>
    </comment>
    <comment ref="L11" authorId="0" shapeId="0" xr:uid="{D5B6293C-C999-4009-B4B9-D942F03292C5}">
      <text>
        <r>
          <rPr>
            <sz val="9"/>
            <color indexed="81"/>
            <rFont val="Tahoma"/>
            <family val="2"/>
          </rPr>
          <t>Solver found a solution. All constraints and optimality conditions are satisfied.</t>
        </r>
      </text>
    </comment>
    <comment ref="B12" authorId="0" shapeId="0" xr:uid="{F7BFD35C-BF11-4BC3-AE9D-F7F71E4C3DAF}">
      <text>
        <r>
          <rPr>
            <sz val="9"/>
            <color indexed="81"/>
            <rFont val="Tahoma"/>
            <family val="2"/>
          </rPr>
          <t>Solver found a solution. All constraints and optimality conditions are satisfied.</t>
        </r>
      </text>
    </comment>
    <comment ref="C12" authorId="0" shapeId="0" xr:uid="{3ACB4AF4-B6DE-47A7-B18F-F7281CCE8650}">
      <text>
        <r>
          <rPr>
            <sz val="9"/>
            <color indexed="81"/>
            <rFont val="Tahoma"/>
            <family val="2"/>
          </rPr>
          <t>Solver found a solution. All constraints and optimality conditions are satisfied.</t>
        </r>
      </text>
    </comment>
    <comment ref="D12" authorId="0" shapeId="0" xr:uid="{89BBFF72-3AA5-426F-9D4C-75A22E3A0075}">
      <text>
        <r>
          <rPr>
            <sz val="9"/>
            <color indexed="81"/>
            <rFont val="Tahoma"/>
            <family val="2"/>
          </rPr>
          <t>Solver found a solution. All constraints and optimality conditions are satisfied.</t>
        </r>
      </text>
    </comment>
    <comment ref="E12" authorId="0" shapeId="0" xr:uid="{0C4EB796-D655-4B0F-8BC0-11D2F8B2DD0E}">
      <text>
        <r>
          <rPr>
            <sz val="9"/>
            <color indexed="81"/>
            <rFont val="Tahoma"/>
            <family val="2"/>
          </rPr>
          <t>Solver found a solution. All constraints and optimality conditions are satisfied.</t>
        </r>
      </text>
    </comment>
    <comment ref="F12" authorId="0" shapeId="0" xr:uid="{558435C3-EE00-4AC0-B8A3-A6EABDCE93C2}">
      <text>
        <r>
          <rPr>
            <sz val="9"/>
            <color indexed="81"/>
            <rFont val="Tahoma"/>
            <family val="2"/>
          </rPr>
          <t>Solver found a solution. All constraints and optimality conditions are satisfied.</t>
        </r>
      </text>
    </comment>
    <comment ref="G12" authorId="0" shapeId="0" xr:uid="{AE55845B-C1A3-4EEA-893B-2D4CEAB5F7F6}">
      <text>
        <r>
          <rPr>
            <sz val="9"/>
            <color indexed="81"/>
            <rFont val="Tahoma"/>
            <family val="2"/>
          </rPr>
          <t>Solver found a solution. All constraints and optimality conditions are satisfied.</t>
        </r>
      </text>
    </comment>
    <comment ref="H12" authorId="0" shapeId="0" xr:uid="{D0F048D4-C032-417D-AB80-0DD489DEA748}">
      <text>
        <r>
          <rPr>
            <sz val="9"/>
            <color indexed="81"/>
            <rFont val="Tahoma"/>
            <family val="2"/>
          </rPr>
          <t>Solver found a solution. All constraints and optimality conditions are satisfied.</t>
        </r>
      </text>
    </comment>
    <comment ref="I12" authorId="0" shapeId="0" xr:uid="{F69CBDCC-2102-4DFE-8E0C-CFB26396E037}">
      <text>
        <r>
          <rPr>
            <sz val="9"/>
            <color indexed="81"/>
            <rFont val="Tahoma"/>
            <family val="2"/>
          </rPr>
          <t>Solver found a solution. All constraints and optimality conditions are satisfied.</t>
        </r>
      </text>
    </comment>
    <comment ref="J12" authorId="0" shapeId="0" xr:uid="{945020C0-5EA3-477E-BF21-03EF90DE227B}">
      <text>
        <r>
          <rPr>
            <sz val="9"/>
            <color indexed="81"/>
            <rFont val="Tahoma"/>
            <family val="2"/>
          </rPr>
          <t>Solver found a solution. All constraints and optimality conditions are satisfied.</t>
        </r>
      </text>
    </comment>
    <comment ref="K12" authorId="0" shapeId="0" xr:uid="{0096079F-8A07-412E-8CE7-AF31D427B3B9}">
      <text>
        <r>
          <rPr>
            <sz val="9"/>
            <color indexed="81"/>
            <rFont val="Tahoma"/>
            <family val="2"/>
          </rPr>
          <t>Solver found a solution. All constraints and optimality conditions are satisfied.</t>
        </r>
      </text>
    </comment>
    <comment ref="L12" authorId="0" shapeId="0" xr:uid="{76B9D4EA-AE86-4131-B417-46D8FFA65DD4}">
      <text>
        <r>
          <rPr>
            <sz val="9"/>
            <color indexed="81"/>
            <rFont val="Tahoma"/>
            <family val="2"/>
          </rPr>
          <t>Solver found a solution. All constraints and optimality conditions are satisfied.</t>
        </r>
      </text>
    </comment>
    <comment ref="B13" authorId="0" shapeId="0" xr:uid="{199DA1E6-A4AE-41AB-85D0-75D2349A96E8}">
      <text>
        <r>
          <rPr>
            <sz val="9"/>
            <color indexed="81"/>
            <rFont val="Tahoma"/>
            <family val="2"/>
          </rPr>
          <t>Solver found a solution. All constraints and optimality conditions are satisfied.</t>
        </r>
      </text>
    </comment>
    <comment ref="C13" authorId="0" shapeId="0" xr:uid="{545E3430-D70B-485F-A3A4-3CA8C40CC1C8}">
      <text>
        <r>
          <rPr>
            <sz val="9"/>
            <color indexed="81"/>
            <rFont val="Tahoma"/>
            <family val="2"/>
          </rPr>
          <t>Solver found a solution. All constraints and optimality conditions are satisfied.</t>
        </r>
      </text>
    </comment>
    <comment ref="D13" authorId="0" shapeId="0" xr:uid="{607A0285-FD10-492C-9293-047AEE139D96}">
      <text>
        <r>
          <rPr>
            <sz val="9"/>
            <color indexed="81"/>
            <rFont val="Tahoma"/>
            <family val="2"/>
          </rPr>
          <t>Solver found a solution. All constraints and optimality conditions are satisfied.</t>
        </r>
      </text>
    </comment>
    <comment ref="E13" authorId="0" shapeId="0" xr:uid="{E934866F-1796-487A-9EA9-07CC0999A44B}">
      <text>
        <r>
          <rPr>
            <sz val="9"/>
            <color indexed="81"/>
            <rFont val="Tahoma"/>
            <family val="2"/>
          </rPr>
          <t>Solver found a solution. All constraints and optimality conditions are satisfied.</t>
        </r>
      </text>
    </comment>
    <comment ref="F13" authorId="0" shapeId="0" xr:uid="{72DB6A7D-DC1B-4697-81BB-B5294463FA0F}">
      <text>
        <r>
          <rPr>
            <sz val="9"/>
            <color indexed="81"/>
            <rFont val="Tahoma"/>
            <family val="2"/>
          </rPr>
          <t>Solver found a solution. All constraints and optimality conditions are satisfied.</t>
        </r>
      </text>
    </comment>
    <comment ref="G13" authorId="0" shapeId="0" xr:uid="{CD7CECAA-6202-403C-A0EA-779528080A6F}">
      <text>
        <r>
          <rPr>
            <sz val="9"/>
            <color indexed="81"/>
            <rFont val="Tahoma"/>
            <family val="2"/>
          </rPr>
          <t>Solver found a solution. All constraints and optimality conditions are satisfied.</t>
        </r>
      </text>
    </comment>
    <comment ref="H13" authorId="0" shapeId="0" xr:uid="{9E7070FD-23DD-46E0-86A3-87FDB47BE317}">
      <text>
        <r>
          <rPr>
            <sz val="9"/>
            <color indexed="81"/>
            <rFont val="Tahoma"/>
            <family val="2"/>
          </rPr>
          <t>Solver found a solution. All constraints and optimality conditions are satisfied.</t>
        </r>
      </text>
    </comment>
    <comment ref="I13" authorId="0" shapeId="0" xr:uid="{3DA9D794-0B20-4729-BB2C-BE1A5EA17336}">
      <text>
        <r>
          <rPr>
            <sz val="9"/>
            <color indexed="81"/>
            <rFont val="Tahoma"/>
            <family val="2"/>
          </rPr>
          <t>Solver found a solution. All constraints and optimality conditions are satisfied.</t>
        </r>
      </text>
    </comment>
    <comment ref="J13" authorId="0" shapeId="0" xr:uid="{32F0C4AD-2B95-4FE5-AB80-C0F5AC88CE19}">
      <text>
        <r>
          <rPr>
            <sz val="9"/>
            <color indexed="81"/>
            <rFont val="Tahoma"/>
            <family val="2"/>
          </rPr>
          <t>Solver found a solution. All constraints and optimality conditions are satisfied.</t>
        </r>
      </text>
    </comment>
    <comment ref="K13" authorId="0" shapeId="0" xr:uid="{11913417-319E-4C20-BF35-37FA40D16787}">
      <text>
        <r>
          <rPr>
            <sz val="9"/>
            <color indexed="81"/>
            <rFont val="Tahoma"/>
            <family val="2"/>
          </rPr>
          <t>Solver found a solution. All constraints and optimality conditions are satisfied.</t>
        </r>
      </text>
    </comment>
    <comment ref="L13" authorId="0" shapeId="0" xr:uid="{49B4687E-CD31-4078-8EE5-05C2228337C4}">
      <text>
        <r>
          <rPr>
            <sz val="9"/>
            <color indexed="81"/>
            <rFont val="Tahoma"/>
            <family val="2"/>
          </rPr>
          <t>Solver found a solution. All constraints and optimality conditions are satisfied.</t>
        </r>
      </text>
    </comment>
    <comment ref="B14" authorId="0" shapeId="0" xr:uid="{A32B34F1-7D11-44C8-8D54-9FD834E41615}">
      <text>
        <r>
          <rPr>
            <sz val="9"/>
            <color indexed="81"/>
            <rFont val="Tahoma"/>
            <family val="2"/>
          </rPr>
          <t>Solver found a solution. All constraints and optimality conditions are satisfied.</t>
        </r>
      </text>
    </comment>
    <comment ref="C14" authorId="0" shapeId="0" xr:uid="{C7D48B10-0CFE-42A9-A6F8-937368D9350B}">
      <text>
        <r>
          <rPr>
            <sz val="9"/>
            <color indexed="81"/>
            <rFont val="Tahoma"/>
            <family val="2"/>
          </rPr>
          <t>Solver found a solution. All constraints and optimality conditions are satisfied.</t>
        </r>
      </text>
    </comment>
    <comment ref="D14" authorId="0" shapeId="0" xr:uid="{4F4676E6-0F75-465B-9D06-746A84025BEA}">
      <text>
        <r>
          <rPr>
            <sz val="9"/>
            <color indexed="81"/>
            <rFont val="Tahoma"/>
            <family val="2"/>
          </rPr>
          <t>Solver found a solution. All constraints and optimality conditions are satisfied.</t>
        </r>
      </text>
    </comment>
    <comment ref="E14" authorId="0" shapeId="0" xr:uid="{35703DAF-022A-47DC-9BB0-72822B8B8707}">
      <text>
        <r>
          <rPr>
            <sz val="9"/>
            <color indexed="81"/>
            <rFont val="Tahoma"/>
            <family val="2"/>
          </rPr>
          <t>Solver found a solution. All constraints and optimality conditions are satisfied.</t>
        </r>
      </text>
    </comment>
    <comment ref="F14" authorId="0" shapeId="0" xr:uid="{9AC4DFB9-1304-4813-8A15-2E6CD82015B5}">
      <text>
        <r>
          <rPr>
            <sz val="9"/>
            <color indexed="81"/>
            <rFont val="Tahoma"/>
            <family val="2"/>
          </rPr>
          <t>Solver found a solution. All constraints and optimality conditions are satisfied.</t>
        </r>
      </text>
    </comment>
    <comment ref="G14" authorId="0" shapeId="0" xr:uid="{E8501023-449C-4DDF-A330-BFA4CCD5B1D1}">
      <text>
        <r>
          <rPr>
            <sz val="9"/>
            <color indexed="81"/>
            <rFont val="Tahoma"/>
            <family val="2"/>
          </rPr>
          <t>Solver found a solution. All constraints and optimality conditions are satisfied.</t>
        </r>
      </text>
    </comment>
    <comment ref="H14" authorId="0" shapeId="0" xr:uid="{172B2DB0-2FAE-43F1-AA2E-8D420A83E8BA}">
      <text>
        <r>
          <rPr>
            <sz val="9"/>
            <color indexed="81"/>
            <rFont val="Tahoma"/>
            <family val="2"/>
          </rPr>
          <t>Solver found a solution. All constraints and optimality conditions are satisfied.</t>
        </r>
      </text>
    </comment>
    <comment ref="I14" authorId="0" shapeId="0" xr:uid="{7F6C817A-7018-4B84-BAF3-B7415A81A933}">
      <text>
        <r>
          <rPr>
            <sz val="9"/>
            <color indexed="81"/>
            <rFont val="Tahoma"/>
            <family val="2"/>
          </rPr>
          <t>Solver found a solution. All constraints and optimality conditions are satisfied.</t>
        </r>
      </text>
    </comment>
    <comment ref="J14" authorId="0" shapeId="0" xr:uid="{6AAE4AD5-BA92-450F-867C-6260AE8DED9A}">
      <text>
        <r>
          <rPr>
            <sz val="9"/>
            <color indexed="81"/>
            <rFont val="Tahoma"/>
            <family val="2"/>
          </rPr>
          <t>Solver found a solution. All constraints and optimality conditions are satisfied.</t>
        </r>
      </text>
    </comment>
    <comment ref="K14" authorId="0" shapeId="0" xr:uid="{7C259754-F92F-4637-A805-D67D947E5BF5}">
      <text>
        <r>
          <rPr>
            <sz val="9"/>
            <color indexed="81"/>
            <rFont val="Tahoma"/>
            <family val="2"/>
          </rPr>
          <t>Solver found a solution. All constraints and optimality conditions are satisfied.</t>
        </r>
      </text>
    </comment>
    <comment ref="L14" authorId="0" shapeId="0" xr:uid="{51D1DDEB-62C0-4686-B80D-0E8FBD7D3294}">
      <text>
        <r>
          <rPr>
            <sz val="9"/>
            <color indexed="81"/>
            <rFont val="Tahoma"/>
            <family val="2"/>
          </rPr>
          <t>Solver found a solution. All constraints and optimality conditions are satisfied.</t>
        </r>
      </text>
    </comment>
    <comment ref="B15" authorId="0" shapeId="0" xr:uid="{FC99097D-0601-4004-8016-8F4E9E41437B}">
      <text>
        <r>
          <rPr>
            <sz val="9"/>
            <color indexed="81"/>
            <rFont val="Tahoma"/>
            <family val="2"/>
          </rPr>
          <t>Solver found a solution. All constraints and optimality conditions are satisfied.</t>
        </r>
      </text>
    </comment>
    <comment ref="C15" authorId="0" shapeId="0" xr:uid="{0E5BEE43-C570-4DC0-B190-12761C0D857A}">
      <text>
        <r>
          <rPr>
            <sz val="9"/>
            <color indexed="81"/>
            <rFont val="Tahoma"/>
            <family val="2"/>
          </rPr>
          <t>Solver found a solution. All constraints and optimality conditions are satisfied.</t>
        </r>
      </text>
    </comment>
    <comment ref="D15" authorId="0" shapeId="0" xr:uid="{48280523-B6B0-4C51-AFC3-85B72832BDDA}">
      <text>
        <r>
          <rPr>
            <sz val="9"/>
            <color indexed="81"/>
            <rFont val="Tahoma"/>
            <family val="2"/>
          </rPr>
          <t>Solver found a solution. All constraints and optimality conditions are satisfied.</t>
        </r>
      </text>
    </comment>
    <comment ref="E15" authorId="0" shapeId="0" xr:uid="{2253E9BB-A982-4CEC-952F-DC582A0880A1}">
      <text>
        <r>
          <rPr>
            <sz val="9"/>
            <color indexed="81"/>
            <rFont val="Tahoma"/>
            <family val="2"/>
          </rPr>
          <t>Solver found a solution. All constraints and optimality conditions are satisfied.</t>
        </r>
      </text>
    </comment>
    <comment ref="F15" authorId="0" shapeId="0" xr:uid="{AAF927B7-4B71-45D8-8ACA-4C7A0579AC68}">
      <text>
        <r>
          <rPr>
            <sz val="9"/>
            <color indexed="81"/>
            <rFont val="Tahoma"/>
            <family val="2"/>
          </rPr>
          <t>Solver found a solution. All constraints and optimality conditions are satisfied.</t>
        </r>
      </text>
    </comment>
    <comment ref="G15" authorId="0" shapeId="0" xr:uid="{9CC8BCD5-D687-49E6-AAB3-FE6A1727D413}">
      <text>
        <r>
          <rPr>
            <sz val="9"/>
            <color indexed="81"/>
            <rFont val="Tahoma"/>
            <family val="2"/>
          </rPr>
          <t>Solver found a solution. All constraints and optimality conditions are satisfied.</t>
        </r>
      </text>
    </comment>
    <comment ref="H15" authorId="0" shapeId="0" xr:uid="{18B0B977-AFC9-4AD3-88B6-9017B5A9628F}">
      <text>
        <r>
          <rPr>
            <sz val="9"/>
            <color indexed="81"/>
            <rFont val="Tahoma"/>
            <family val="2"/>
          </rPr>
          <t>Solver found a solution. All constraints and optimality conditions are satisfied.</t>
        </r>
      </text>
    </comment>
    <comment ref="I15" authorId="0" shapeId="0" xr:uid="{A47FA57B-625F-4C22-B390-628532434ACF}">
      <text>
        <r>
          <rPr>
            <sz val="9"/>
            <color indexed="81"/>
            <rFont val="Tahoma"/>
            <family val="2"/>
          </rPr>
          <t>Solver found a solution. All constraints and optimality conditions are satisfied.</t>
        </r>
      </text>
    </comment>
    <comment ref="J15" authorId="0" shapeId="0" xr:uid="{E7BE70C6-8AD9-403C-B83C-6E9C18141E1C}">
      <text>
        <r>
          <rPr>
            <sz val="9"/>
            <color indexed="81"/>
            <rFont val="Tahoma"/>
            <family val="2"/>
          </rPr>
          <t>Solver found a solution. All constraints and optimality conditions are satisfied.</t>
        </r>
      </text>
    </comment>
    <comment ref="K15" authorId="0" shapeId="0" xr:uid="{5018FD2D-B23F-4C9C-9E2A-DC97567045DE}">
      <text>
        <r>
          <rPr>
            <sz val="9"/>
            <color indexed="81"/>
            <rFont val="Tahoma"/>
            <family val="2"/>
          </rPr>
          <t>Solver found a solution. All constraints and optimality conditions are satisfied.</t>
        </r>
      </text>
    </comment>
    <comment ref="L15" authorId="0" shapeId="0" xr:uid="{0BB744A6-1DB0-4782-851C-09B36F1E6DCB}">
      <text>
        <r>
          <rPr>
            <sz val="9"/>
            <color indexed="81"/>
            <rFont val="Tahoma"/>
            <family val="2"/>
          </rPr>
          <t>Solver found a solution. All constraints and optimality conditions are satisfied.</t>
        </r>
      </text>
    </comment>
    <comment ref="B16" authorId="0" shapeId="0" xr:uid="{7E38FEBA-CB4B-4B0C-B04B-A8F9B49A1B04}">
      <text>
        <r>
          <rPr>
            <sz val="9"/>
            <color indexed="81"/>
            <rFont val="Tahoma"/>
            <family val="2"/>
          </rPr>
          <t>Solver found a solution. All constraints and optimality conditions are satisfied.</t>
        </r>
      </text>
    </comment>
    <comment ref="C16" authorId="0" shapeId="0" xr:uid="{E5774FD6-2732-4D5C-BF7A-7EC84AC0F671}">
      <text>
        <r>
          <rPr>
            <sz val="9"/>
            <color indexed="81"/>
            <rFont val="Tahoma"/>
            <family val="2"/>
          </rPr>
          <t>Solver found a solution. All constraints and optimality conditions are satisfied.</t>
        </r>
      </text>
    </comment>
    <comment ref="D16" authorId="0" shapeId="0" xr:uid="{39D4E287-556E-4721-980A-3B76D7EC9AB9}">
      <text>
        <r>
          <rPr>
            <sz val="9"/>
            <color indexed="81"/>
            <rFont val="Tahoma"/>
            <family val="2"/>
          </rPr>
          <t>Solver found a solution. All constraints and optimality conditions are satisfied.</t>
        </r>
      </text>
    </comment>
    <comment ref="E16" authorId="0" shapeId="0" xr:uid="{4F8AF776-A98C-4F65-BA3E-FC953EE77648}">
      <text>
        <r>
          <rPr>
            <sz val="9"/>
            <color indexed="81"/>
            <rFont val="Tahoma"/>
            <family val="2"/>
          </rPr>
          <t>Solver found a solution. All constraints and optimality conditions are satisfied.</t>
        </r>
      </text>
    </comment>
    <comment ref="F16" authorId="0" shapeId="0" xr:uid="{ABC7E183-7B22-4F5D-A709-0D9C30B57D10}">
      <text>
        <r>
          <rPr>
            <sz val="9"/>
            <color indexed="81"/>
            <rFont val="Tahoma"/>
            <family val="2"/>
          </rPr>
          <t>Solver found a solution. All constraints and optimality conditions are satisfied.</t>
        </r>
      </text>
    </comment>
    <comment ref="G16" authorId="0" shapeId="0" xr:uid="{7E414775-D985-42B0-A123-29075F392A2C}">
      <text>
        <r>
          <rPr>
            <sz val="9"/>
            <color indexed="81"/>
            <rFont val="Tahoma"/>
            <family val="2"/>
          </rPr>
          <t>Solver found a solution. All constraints and optimality conditions are satisfied.</t>
        </r>
      </text>
    </comment>
    <comment ref="H16" authorId="0" shapeId="0" xr:uid="{7B986043-E0BE-460E-9233-996853537C7A}">
      <text>
        <r>
          <rPr>
            <sz val="9"/>
            <color indexed="81"/>
            <rFont val="Tahoma"/>
            <family val="2"/>
          </rPr>
          <t>Solver found a solution. All constraints and optimality conditions are satisfied.</t>
        </r>
      </text>
    </comment>
    <comment ref="I16" authorId="0" shapeId="0" xr:uid="{FCBC7C91-A993-427C-9100-96FA4F1F1D4E}">
      <text>
        <r>
          <rPr>
            <sz val="9"/>
            <color indexed="81"/>
            <rFont val="Tahoma"/>
            <family val="2"/>
          </rPr>
          <t>Solver found a solution. All constraints and optimality conditions are satisfied.</t>
        </r>
      </text>
    </comment>
    <comment ref="J16" authorId="0" shapeId="0" xr:uid="{CB2C464A-94EE-4638-8CD6-68890883A94F}">
      <text>
        <r>
          <rPr>
            <sz val="9"/>
            <color indexed="81"/>
            <rFont val="Tahoma"/>
            <family val="2"/>
          </rPr>
          <t>Solver found a solution. All constraints and optimality conditions are satisfied.</t>
        </r>
      </text>
    </comment>
    <comment ref="K16" authorId="0" shapeId="0" xr:uid="{BB31118C-8298-4A12-BEA5-7736EB73B439}">
      <text>
        <r>
          <rPr>
            <sz val="9"/>
            <color indexed="81"/>
            <rFont val="Tahoma"/>
            <family val="2"/>
          </rPr>
          <t>Solver found a solution. All constraints and optimality conditions are satisfied.</t>
        </r>
      </text>
    </comment>
    <comment ref="L16" authorId="0" shapeId="0" xr:uid="{85A74310-783F-48EC-9156-EBE09A21905A}">
      <text>
        <r>
          <rPr>
            <sz val="9"/>
            <color indexed="81"/>
            <rFont val="Tahoma"/>
            <family val="2"/>
          </rPr>
          <t>Solver found a solution. All constraints and optimality conditions are satisfied.</t>
        </r>
      </text>
    </comment>
    <comment ref="B17" authorId="0" shapeId="0" xr:uid="{1D10D2FA-BDA2-4609-AD0D-50048FE365A6}">
      <text>
        <r>
          <rPr>
            <sz val="9"/>
            <color indexed="81"/>
            <rFont val="Tahoma"/>
            <family val="2"/>
          </rPr>
          <t>Solver found a solution. All constraints and optimality conditions are satisfied.</t>
        </r>
      </text>
    </comment>
    <comment ref="C17" authorId="0" shapeId="0" xr:uid="{C6A4FD6B-24E6-4CFA-A820-B2D9F69B2151}">
      <text>
        <r>
          <rPr>
            <sz val="9"/>
            <color indexed="81"/>
            <rFont val="Tahoma"/>
            <family val="2"/>
          </rPr>
          <t>Solver found a solution. All constraints and optimality conditions are satisfied.</t>
        </r>
      </text>
    </comment>
    <comment ref="D17" authorId="0" shapeId="0" xr:uid="{24B1F291-B357-4671-8AC2-8588510F45EC}">
      <text>
        <r>
          <rPr>
            <sz val="9"/>
            <color indexed="81"/>
            <rFont val="Tahoma"/>
            <family val="2"/>
          </rPr>
          <t>Solver found a solution. All constraints and optimality conditions are satisfied.</t>
        </r>
      </text>
    </comment>
    <comment ref="E17" authorId="0" shapeId="0" xr:uid="{021DE471-09EE-429E-ACF0-59187C0FD5DC}">
      <text>
        <r>
          <rPr>
            <sz val="9"/>
            <color indexed="81"/>
            <rFont val="Tahoma"/>
            <family val="2"/>
          </rPr>
          <t>Solver found a solution. All constraints and optimality conditions are satisfied.</t>
        </r>
      </text>
    </comment>
    <comment ref="F17" authorId="0" shapeId="0" xr:uid="{FBB9F86B-D3D5-4781-8D23-D1954CE93023}">
      <text>
        <r>
          <rPr>
            <sz val="9"/>
            <color indexed="81"/>
            <rFont val="Tahoma"/>
            <family val="2"/>
          </rPr>
          <t>Solver found a solution. All constraints and optimality conditions are satisfied.</t>
        </r>
      </text>
    </comment>
    <comment ref="G17" authorId="0" shapeId="0" xr:uid="{140814F9-48AA-47EB-90EE-280C45E43581}">
      <text>
        <r>
          <rPr>
            <sz val="9"/>
            <color indexed="81"/>
            <rFont val="Tahoma"/>
            <family val="2"/>
          </rPr>
          <t>Solver found a solution. All constraints and optimality conditions are satisfied.</t>
        </r>
      </text>
    </comment>
    <comment ref="H17" authorId="0" shapeId="0" xr:uid="{F859FE10-B17E-496F-AD0E-52A4AC214CF9}">
      <text>
        <r>
          <rPr>
            <sz val="9"/>
            <color indexed="81"/>
            <rFont val="Tahoma"/>
            <family val="2"/>
          </rPr>
          <t>Solver found a solution. All constraints and optimality conditions are satisfied.</t>
        </r>
      </text>
    </comment>
    <comment ref="I17" authorId="0" shapeId="0" xr:uid="{404FFB78-8EEB-4F7F-8B73-0ADC35F139FF}">
      <text>
        <r>
          <rPr>
            <sz val="9"/>
            <color indexed="81"/>
            <rFont val="Tahoma"/>
            <family val="2"/>
          </rPr>
          <t>Solver found a solution. All constraints and optimality conditions are satisfied.</t>
        </r>
      </text>
    </comment>
    <comment ref="J17" authorId="0" shapeId="0" xr:uid="{F1604715-599C-4505-A10F-F1292E55FB73}">
      <text>
        <r>
          <rPr>
            <sz val="9"/>
            <color indexed="81"/>
            <rFont val="Tahoma"/>
            <family val="2"/>
          </rPr>
          <t>Solver found a solution. All constraints and optimality conditions are satisfied.</t>
        </r>
      </text>
    </comment>
    <comment ref="K17" authorId="0" shapeId="0" xr:uid="{3FF8AC58-98F9-4BEB-AC78-4888C89FD22E}">
      <text>
        <r>
          <rPr>
            <sz val="9"/>
            <color indexed="81"/>
            <rFont val="Tahoma"/>
            <family val="2"/>
          </rPr>
          <t>Solver found a solution. All constraints and optimality conditions are satisfied.</t>
        </r>
      </text>
    </comment>
    <comment ref="L17" authorId="0" shapeId="0" xr:uid="{7B034C9B-7E90-4FAD-8CE5-800C7BC10D79}">
      <text>
        <r>
          <rPr>
            <sz val="9"/>
            <color indexed="81"/>
            <rFont val="Tahoma"/>
            <family val="2"/>
          </rPr>
          <t>Solver found a solution. All constraints and optimality conditions are satisfied.</t>
        </r>
      </text>
    </comment>
    <comment ref="B18" authorId="0" shapeId="0" xr:uid="{73306F01-D3A3-40C3-A20B-7E9F7D58F4A6}">
      <text>
        <r>
          <rPr>
            <sz val="9"/>
            <color indexed="81"/>
            <rFont val="Tahoma"/>
            <family val="2"/>
          </rPr>
          <t>Solver found a solution. All constraints and optimality conditions are satisfied.</t>
        </r>
      </text>
    </comment>
    <comment ref="C18" authorId="0" shapeId="0" xr:uid="{4E517BBE-E017-4E88-A7A9-E547A131312F}">
      <text>
        <r>
          <rPr>
            <sz val="9"/>
            <color indexed="81"/>
            <rFont val="Tahoma"/>
            <family val="2"/>
          </rPr>
          <t>Solver found a solution. All constraints and optimality conditions are satisfied.</t>
        </r>
      </text>
    </comment>
    <comment ref="D18" authorId="0" shapeId="0" xr:uid="{D54ED180-123B-43EF-913A-02A6E8FF9682}">
      <text>
        <r>
          <rPr>
            <sz val="9"/>
            <color indexed="81"/>
            <rFont val="Tahoma"/>
            <family val="2"/>
          </rPr>
          <t>Solver found a solution. All constraints and optimality conditions are satisfied.</t>
        </r>
      </text>
    </comment>
    <comment ref="E18" authorId="0" shapeId="0" xr:uid="{0B27156E-7838-4B58-B0C2-65537CF1ADEC}">
      <text>
        <r>
          <rPr>
            <sz val="9"/>
            <color indexed="81"/>
            <rFont val="Tahoma"/>
            <family val="2"/>
          </rPr>
          <t>Solver found a solution. All constraints and optimality conditions are satisfied.</t>
        </r>
      </text>
    </comment>
    <comment ref="F18" authorId="0" shapeId="0" xr:uid="{04DC3799-85AC-4698-9E99-1DD8E3E1AC08}">
      <text>
        <r>
          <rPr>
            <sz val="9"/>
            <color indexed="81"/>
            <rFont val="Tahoma"/>
            <family val="2"/>
          </rPr>
          <t>Solver found a solution. All constraints and optimality conditions are satisfied.</t>
        </r>
      </text>
    </comment>
    <comment ref="G18" authorId="0" shapeId="0" xr:uid="{5AEE72E5-14E6-477E-9CFF-3ECEBB7902E4}">
      <text>
        <r>
          <rPr>
            <sz val="9"/>
            <color indexed="81"/>
            <rFont val="Tahoma"/>
            <family val="2"/>
          </rPr>
          <t>Solver found a solution. All constraints and optimality conditions are satisfied.</t>
        </r>
      </text>
    </comment>
    <comment ref="H18" authorId="0" shapeId="0" xr:uid="{5DE9FB4C-395F-4514-9C4E-097AAC964A27}">
      <text>
        <r>
          <rPr>
            <sz val="9"/>
            <color indexed="81"/>
            <rFont val="Tahoma"/>
            <family val="2"/>
          </rPr>
          <t>Solver found a solution. All constraints and optimality conditions are satisfied.</t>
        </r>
      </text>
    </comment>
    <comment ref="I18" authorId="0" shapeId="0" xr:uid="{D2079EE2-281A-40C9-9C82-07B59D5EFE20}">
      <text>
        <r>
          <rPr>
            <sz val="9"/>
            <color indexed="81"/>
            <rFont val="Tahoma"/>
            <family val="2"/>
          </rPr>
          <t>Solver found a solution. All constraints and optimality conditions are satisfied.</t>
        </r>
      </text>
    </comment>
    <comment ref="J18" authorId="0" shapeId="0" xr:uid="{C5CB5229-F4B2-49AD-97D3-FC6534F1D206}">
      <text>
        <r>
          <rPr>
            <sz val="9"/>
            <color indexed="81"/>
            <rFont val="Tahoma"/>
            <family val="2"/>
          </rPr>
          <t>Solver found a solution. All constraints and optimality conditions are satisfied.</t>
        </r>
      </text>
    </comment>
    <comment ref="K18" authorId="0" shapeId="0" xr:uid="{49A406B4-779B-44A1-ABE8-1322D34B1D00}">
      <text>
        <r>
          <rPr>
            <sz val="9"/>
            <color indexed="81"/>
            <rFont val="Tahoma"/>
            <family val="2"/>
          </rPr>
          <t>Solver found a solution. All constraints and optimality conditions are satisfied.</t>
        </r>
      </text>
    </comment>
    <comment ref="L18" authorId="0" shapeId="0" xr:uid="{03E65F47-EBCF-4F8E-A853-3EC5816BFCEF}">
      <text>
        <r>
          <rPr>
            <sz val="9"/>
            <color indexed="81"/>
            <rFont val="Tahoma"/>
            <family val="2"/>
          </rPr>
          <t>Solver found a solution. All constraints and optimality conditions are satisfied.</t>
        </r>
      </text>
    </comment>
    <comment ref="B19" authorId="0" shapeId="0" xr:uid="{EBB265A2-26DD-4304-9358-8E56E0339E0B}">
      <text>
        <r>
          <rPr>
            <sz val="9"/>
            <color indexed="81"/>
            <rFont val="Tahoma"/>
            <family val="2"/>
          </rPr>
          <t>Solver found a solution. All constraints and optimality conditions are satisfied.</t>
        </r>
      </text>
    </comment>
    <comment ref="C19" authorId="0" shapeId="0" xr:uid="{41753D0D-EB1A-4A8B-9810-DCA05C90A4BE}">
      <text>
        <r>
          <rPr>
            <sz val="9"/>
            <color indexed="81"/>
            <rFont val="Tahoma"/>
            <family val="2"/>
          </rPr>
          <t>Solver found a solution. All constraints and optimality conditions are satisfied.</t>
        </r>
      </text>
    </comment>
    <comment ref="D19" authorId="0" shapeId="0" xr:uid="{4800FB61-0791-4D73-9FA9-3625DD6E818C}">
      <text>
        <r>
          <rPr>
            <sz val="9"/>
            <color indexed="81"/>
            <rFont val="Tahoma"/>
            <family val="2"/>
          </rPr>
          <t>Solver found a solution. All constraints and optimality conditions are satisfied.</t>
        </r>
      </text>
    </comment>
    <comment ref="E19" authorId="0" shapeId="0" xr:uid="{AEA624A1-EA23-433A-8C1B-222C3B1823FF}">
      <text>
        <r>
          <rPr>
            <sz val="9"/>
            <color indexed="81"/>
            <rFont val="Tahoma"/>
            <family val="2"/>
          </rPr>
          <t>Solver found a solution. All constraints and optimality conditions are satisfied.</t>
        </r>
      </text>
    </comment>
    <comment ref="F19" authorId="0" shapeId="0" xr:uid="{6D6DB841-F452-4E3D-9CDF-B7D1F755C351}">
      <text>
        <r>
          <rPr>
            <sz val="9"/>
            <color indexed="81"/>
            <rFont val="Tahoma"/>
            <family val="2"/>
          </rPr>
          <t>Solver found a solution. All constraints and optimality conditions are satisfied.</t>
        </r>
      </text>
    </comment>
    <comment ref="G19" authorId="0" shapeId="0" xr:uid="{BF708202-6410-4D9C-A168-1D001454BC55}">
      <text>
        <r>
          <rPr>
            <sz val="9"/>
            <color indexed="81"/>
            <rFont val="Tahoma"/>
            <family val="2"/>
          </rPr>
          <t>Solver found a solution. All constraints and optimality conditions are satisfied.</t>
        </r>
      </text>
    </comment>
    <comment ref="H19" authorId="0" shapeId="0" xr:uid="{1E537C8C-BA50-469F-A6DA-D36461550473}">
      <text>
        <r>
          <rPr>
            <sz val="9"/>
            <color indexed="81"/>
            <rFont val="Tahoma"/>
            <family val="2"/>
          </rPr>
          <t>Solver found a solution. All constraints and optimality conditions are satisfied.</t>
        </r>
      </text>
    </comment>
    <comment ref="I19" authorId="0" shapeId="0" xr:uid="{7C76E499-DA05-4B67-9E6B-045CE88E44EC}">
      <text>
        <r>
          <rPr>
            <sz val="9"/>
            <color indexed="81"/>
            <rFont val="Tahoma"/>
            <family val="2"/>
          </rPr>
          <t>Solver found a solution. All constraints and optimality conditions are satisfied.</t>
        </r>
      </text>
    </comment>
    <comment ref="J19" authorId="0" shapeId="0" xr:uid="{9F396958-1BB2-4B35-8587-87F0B0916E54}">
      <text>
        <r>
          <rPr>
            <sz val="9"/>
            <color indexed="81"/>
            <rFont val="Tahoma"/>
            <family val="2"/>
          </rPr>
          <t>Solver found a solution. All constraints and optimality conditions are satisfied.</t>
        </r>
      </text>
    </comment>
    <comment ref="K19" authorId="0" shapeId="0" xr:uid="{B7AB3A48-7CCF-4614-8A8E-A797D9E1FD99}">
      <text>
        <r>
          <rPr>
            <sz val="9"/>
            <color indexed="81"/>
            <rFont val="Tahoma"/>
            <family val="2"/>
          </rPr>
          <t>Solver found a solution. All constraints and optimality conditions are satisfied.</t>
        </r>
      </text>
    </comment>
    <comment ref="L19" authorId="0" shapeId="0" xr:uid="{3A24F98C-02A6-4F92-9840-B72EDB4B81F1}">
      <text>
        <r>
          <rPr>
            <sz val="9"/>
            <color indexed="81"/>
            <rFont val="Tahoma"/>
            <family val="2"/>
          </rPr>
          <t>Solver found a solution. All constraints and optimality conditions are satisfied.</t>
        </r>
      </text>
    </comment>
    <comment ref="B22" authorId="0" shapeId="0" xr:uid="{F10FE105-2864-4B01-8EC5-AE5890B2DCE8}">
      <text>
        <r>
          <rPr>
            <sz val="9"/>
            <color indexed="81"/>
            <rFont val="Tahoma"/>
            <family val="2"/>
          </rPr>
          <t>Solver found a solution. All constraints and optimality conditions are satisfied.</t>
        </r>
      </text>
    </comment>
    <comment ref="C22" authorId="0" shapeId="0" xr:uid="{13209803-9249-40F4-B313-1B98DA19472F}">
      <text>
        <r>
          <rPr>
            <sz val="9"/>
            <color indexed="81"/>
            <rFont val="Tahoma"/>
            <family val="2"/>
          </rPr>
          <t>Solver found a solution. All constraints and optimality conditions are satisfied.</t>
        </r>
      </text>
    </comment>
    <comment ref="D22" authorId="0" shapeId="0" xr:uid="{64C385A4-2516-415F-984B-80A40A7BA357}">
      <text>
        <r>
          <rPr>
            <sz val="9"/>
            <color indexed="81"/>
            <rFont val="Tahoma"/>
            <family val="2"/>
          </rPr>
          <t>Solver found a solution. All constraints and optimality conditions are satisfied.</t>
        </r>
      </text>
    </comment>
    <comment ref="E22" authorId="0" shapeId="0" xr:uid="{A0C6391F-7BEA-4369-84B0-2A2E7B3FEE75}">
      <text>
        <r>
          <rPr>
            <sz val="9"/>
            <color indexed="81"/>
            <rFont val="Tahoma"/>
            <family val="2"/>
          </rPr>
          <t>Solver found a solution. All constraints and optimality conditions are satisfied.</t>
        </r>
      </text>
    </comment>
    <comment ref="F22" authorId="0" shapeId="0" xr:uid="{E17BB21C-A883-414D-A1E6-2E723A51E960}">
      <text>
        <r>
          <rPr>
            <sz val="9"/>
            <color indexed="81"/>
            <rFont val="Tahoma"/>
            <family val="2"/>
          </rPr>
          <t>Solver found a solution. All constraints and optimality conditions are satisfied.</t>
        </r>
      </text>
    </comment>
    <comment ref="G22" authorId="0" shapeId="0" xr:uid="{65907CD7-A7CA-4BA5-AD7B-EF4D8923A2F2}">
      <text>
        <r>
          <rPr>
            <sz val="9"/>
            <color indexed="81"/>
            <rFont val="Tahoma"/>
            <family val="2"/>
          </rPr>
          <t>Solver found a solution. All constraints and optimality conditions are satisfied.</t>
        </r>
      </text>
    </comment>
    <comment ref="H22" authorId="0" shapeId="0" xr:uid="{BB7A29DA-C346-4972-8DEF-13839674BBC8}">
      <text>
        <r>
          <rPr>
            <sz val="9"/>
            <color indexed="81"/>
            <rFont val="Tahoma"/>
            <family val="2"/>
          </rPr>
          <t>Solver found a solution. All constraints and optimality conditions are satisfied.</t>
        </r>
      </text>
    </comment>
    <comment ref="I22" authorId="0" shapeId="0" xr:uid="{700B33CB-81C0-4A8E-9190-09B0D2627728}">
      <text>
        <r>
          <rPr>
            <sz val="9"/>
            <color indexed="81"/>
            <rFont val="Tahoma"/>
            <family val="2"/>
          </rPr>
          <t>Solver found a solution. All constraints and optimality conditions are satisfied.</t>
        </r>
      </text>
    </comment>
    <comment ref="J22" authorId="0" shapeId="0" xr:uid="{3793557E-36F7-411B-B13B-BDFF5E04547F}">
      <text>
        <r>
          <rPr>
            <sz val="9"/>
            <color indexed="81"/>
            <rFont val="Tahoma"/>
            <family val="2"/>
          </rPr>
          <t>Solver found a solution. All constraints and optimality conditions are satisfied.</t>
        </r>
      </text>
    </comment>
    <comment ref="K22" authorId="0" shapeId="0" xr:uid="{6D48885F-D064-4AC5-9C6F-0D9215DCAD08}">
      <text>
        <r>
          <rPr>
            <sz val="9"/>
            <color indexed="81"/>
            <rFont val="Tahoma"/>
            <family val="2"/>
          </rPr>
          <t>Solver found a solution. All constraints and optimality conditions are satisfied.</t>
        </r>
      </text>
    </comment>
    <comment ref="L22" authorId="0" shapeId="0" xr:uid="{535CEF09-F09A-431C-80C2-4EB0347C293C}">
      <text>
        <r>
          <rPr>
            <sz val="9"/>
            <color indexed="81"/>
            <rFont val="Tahoma"/>
            <family val="2"/>
          </rPr>
          <t>Solver found a solution. All constraints and optimality conditions are satisfied.</t>
        </r>
      </text>
    </comment>
    <comment ref="B23" authorId="0" shapeId="0" xr:uid="{5B811224-D57B-4931-B40F-F95D7816FBAE}">
      <text>
        <r>
          <rPr>
            <sz val="9"/>
            <color indexed="81"/>
            <rFont val="Tahoma"/>
            <family val="2"/>
          </rPr>
          <t>Solver found a solution. All constraints and optimality conditions are satisfied.</t>
        </r>
      </text>
    </comment>
    <comment ref="C23" authorId="0" shapeId="0" xr:uid="{0B7A11DD-593D-4EE4-9CEC-A76305825F33}">
      <text>
        <r>
          <rPr>
            <sz val="9"/>
            <color indexed="81"/>
            <rFont val="Tahoma"/>
            <family val="2"/>
          </rPr>
          <t>Solver found a solution. All constraints and optimality conditions are satisfied.</t>
        </r>
      </text>
    </comment>
    <comment ref="D23" authorId="0" shapeId="0" xr:uid="{3076BF67-4DEC-4185-BC42-567FA3034061}">
      <text>
        <r>
          <rPr>
            <sz val="9"/>
            <color indexed="81"/>
            <rFont val="Tahoma"/>
            <family val="2"/>
          </rPr>
          <t>Solver found a solution. All constraints and optimality conditions are satisfied.</t>
        </r>
      </text>
    </comment>
    <comment ref="E23" authorId="0" shapeId="0" xr:uid="{79ACE8FA-A9C9-418B-828B-89A65D420CDD}">
      <text>
        <r>
          <rPr>
            <sz val="9"/>
            <color indexed="81"/>
            <rFont val="Tahoma"/>
            <family val="2"/>
          </rPr>
          <t>Solver found a solution. All constraints and optimality conditions are satisfied.</t>
        </r>
      </text>
    </comment>
    <comment ref="F23" authorId="0" shapeId="0" xr:uid="{7F2863C9-4395-4657-955C-FCEE31BC78DF}">
      <text>
        <r>
          <rPr>
            <sz val="9"/>
            <color indexed="81"/>
            <rFont val="Tahoma"/>
            <family val="2"/>
          </rPr>
          <t>Solver found a solution. All constraints and optimality conditions are satisfied.</t>
        </r>
      </text>
    </comment>
    <comment ref="G23" authorId="0" shapeId="0" xr:uid="{04EFFDB6-5A35-4811-80BF-082757DF7AE7}">
      <text>
        <r>
          <rPr>
            <sz val="9"/>
            <color indexed="81"/>
            <rFont val="Tahoma"/>
            <family val="2"/>
          </rPr>
          <t>Solver found a solution. All constraints and optimality conditions are satisfied.</t>
        </r>
      </text>
    </comment>
    <comment ref="H23" authorId="0" shapeId="0" xr:uid="{01C72CB4-F402-41AA-A4CD-FF590D2FA31E}">
      <text>
        <r>
          <rPr>
            <sz val="9"/>
            <color indexed="81"/>
            <rFont val="Tahoma"/>
            <family val="2"/>
          </rPr>
          <t>Solver found a solution. All constraints and optimality conditions are satisfied.</t>
        </r>
      </text>
    </comment>
    <comment ref="I23" authorId="0" shapeId="0" xr:uid="{625EEAFD-0674-4B5A-BF16-F91BE98F221B}">
      <text>
        <r>
          <rPr>
            <sz val="9"/>
            <color indexed="81"/>
            <rFont val="Tahoma"/>
            <family val="2"/>
          </rPr>
          <t>Solver found a solution. All constraints and optimality conditions are satisfied.</t>
        </r>
      </text>
    </comment>
    <comment ref="J23" authorId="0" shapeId="0" xr:uid="{FF547388-7DED-4E1A-B61F-806517C38CAB}">
      <text>
        <r>
          <rPr>
            <sz val="9"/>
            <color indexed="81"/>
            <rFont val="Tahoma"/>
            <family val="2"/>
          </rPr>
          <t>Solver found a solution. All constraints and optimality conditions are satisfied.</t>
        </r>
      </text>
    </comment>
    <comment ref="K23" authorId="0" shapeId="0" xr:uid="{99F70884-A267-4A62-B9B8-F79D14225080}">
      <text>
        <r>
          <rPr>
            <sz val="9"/>
            <color indexed="81"/>
            <rFont val="Tahoma"/>
            <family val="2"/>
          </rPr>
          <t>Solver found a solution. All constraints and optimality conditions are satisfied.</t>
        </r>
      </text>
    </comment>
    <comment ref="L23" authorId="0" shapeId="0" xr:uid="{FD7A727A-7B10-43FC-A75F-8C03437EC19B}">
      <text>
        <r>
          <rPr>
            <sz val="9"/>
            <color indexed="81"/>
            <rFont val="Tahoma"/>
            <family val="2"/>
          </rPr>
          <t>Solver found a solution. All constraints and optimality conditions are satisfied.</t>
        </r>
      </text>
    </comment>
    <comment ref="B24" authorId="0" shapeId="0" xr:uid="{D3EBCC3A-3CC7-4525-9D77-BAF172FF487C}">
      <text>
        <r>
          <rPr>
            <sz val="9"/>
            <color indexed="81"/>
            <rFont val="Tahoma"/>
            <family val="2"/>
          </rPr>
          <t>Solver found a solution. All constraints and optimality conditions are satisfied.</t>
        </r>
      </text>
    </comment>
    <comment ref="C24" authorId="0" shapeId="0" xr:uid="{CBCB8441-855E-416C-8FB9-5679EEC246F8}">
      <text>
        <r>
          <rPr>
            <sz val="9"/>
            <color indexed="81"/>
            <rFont val="Tahoma"/>
            <family val="2"/>
          </rPr>
          <t>Solver found a solution. All constraints and optimality conditions are satisfied.</t>
        </r>
      </text>
    </comment>
    <comment ref="D24" authorId="0" shapeId="0" xr:uid="{F3C8A9E2-B4B3-428E-80D3-F5EA409F5200}">
      <text>
        <r>
          <rPr>
            <sz val="9"/>
            <color indexed="81"/>
            <rFont val="Tahoma"/>
            <family val="2"/>
          </rPr>
          <t>Solver found a solution. All constraints and optimality conditions are satisfied.</t>
        </r>
      </text>
    </comment>
    <comment ref="E24" authorId="0" shapeId="0" xr:uid="{B50B887E-A4DC-4892-BAA6-B104A93CA049}">
      <text>
        <r>
          <rPr>
            <sz val="9"/>
            <color indexed="81"/>
            <rFont val="Tahoma"/>
            <family val="2"/>
          </rPr>
          <t>Solver found a solution. All constraints and optimality conditions are satisfied.</t>
        </r>
      </text>
    </comment>
    <comment ref="F24" authorId="0" shapeId="0" xr:uid="{0F85A1A8-36C7-40B7-A5E9-020001C6DFB1}">
      <text>
        <r>
          <rPr>
            <sz val="9"/>
            <color indexed="81"/>
            <rFont val="Tahoma"/>
            <family val="2"/>
          </rPr>
          <t>Solver found a solution. All constraints and optimality conditions are satisfied.</t>
        </r>
      </text>
    </comment>
    <comment ref="G24" authorId="0" shapeId="0" xr:uid="{77A6315D-E2A3-4AF0-85A9-98B636261544}">
      <text>
        <r>
          <rPr>
            <sz val="9"/>
            <color indexed="81"/>
            <rFont val="Tahoma"/>
            <family val="2"/>
          </rPr>
          <t>Solver found a solution. All constraints and optimality conditions are satisfied.</t>
        </r>
      </text>
    </comment>
    <comment ref="H24" authorId="0" shapeId="0" xr:uid="{14F2C55D-EE2E-4DE2-AF60-06BA3DCED169}">
      <text>
        <r>
          <rPr>
            <sz val="9"/>
            <color indexed="81"/>
            <rFont val="Tahoma"/>
            <family val="2"/>
          </rPr>
          <t>Solver found a solution. All constraints and optimality conditions are satisfied.</t>
        </r>
      </text>
    </comment>
    <comment ref="I24" authorId="0" shapeId="0" xr:uid="{5E8C9472-684A-4CB2-AFE5-51B6DEE2745A}">
      <text>
        <r>
          <rPr>
            <sz val="9"/>
            <color indexed="81"/>
            <rFont val="Tahoma"/>
            <family val="2"/>
          </rPr>
          <t>Solver found a solution. All constraints and optimality conditions are satisfied.</t>
        </r>
      </text>
    </comment>
    <comment ref="J24" authorId="0" shapeId="0" xr:uid="{9378D2E0-6872-4600-B9B9-B2798D7A46EF}">
      <text>
        <r>
          <rPr>
            <sz val="9"/>
            <color indexed="81"/>
            <rFont val="Tahoma"/>
            <family val="2"/>
          </rPr>
          <t>Solver found a solution. All constraints and optimality conditions are satisfied.</t>
        </r>
      </text>
    </comment>
    <comment ref="K24" authorId="0" shapeId="0" xr:uid="{1E3BE748-B6E3-48E9-B45C-E811914529D5}">
      <text>
        <r>
          <rPr>
            <sz val="9"/>
            <color indexed="81"/>
            <rFont val="Tahoma"/>
            <family val="2"/>
          </rPr>
          <t>Solver found a solution. All constraints and optimality conditions are satisfied.</t>
        </r>
      </text>
    </comment>
    <comment ref="L24" authorId="0" shapeId="0" xr:uid="{F2E547A2-F89B-4EF5-A1C8-482A146CBE90}">
      <text>
        <r>
          <rPr>
            <sz val="9"/>
            <color indexed="81"/>
            <rFont val="Tahoma"/>
            <family val="2"/>
          </rPr>
          <t>Solver found a solution. All constraints and optimality conditions are satisfied.</t>
        </r>
      </text>
    </comment>
    <comment ref="B25" authorId="0" shapeId="0" xr:uid="{1AF746B5-9DFB-43D3-ACF8-B557BA39B93C}">
      <text>
        <r>
          <rPr>
            <sz val="9"/>
            <color indexed="81"/>
            <rFont val="Tahoma"/>
            <family val="2"/>
          </rPr>
          <t>Solver found a solution. All constraints and optimality conditions are satisfied.</t>
        </r>
      </text>
    </comment>
    <comment ref="C25" authorId="0" shapeId="0" xr:uid="{FC3B70E4-1375-4274-86A8-18618CE71A22}">
      <text>
        <r>
          <rPr>
            <sz val="9"/>
            <color indexed="81"/>
            <rFont val="Tahoma"/>
            <family val="2"/>
          </rPr>
          <t>Solver found a solution. All constraints and optimality conditions are satisfied.</t>
        </r>
      </text>
    </comment>
    <comment ref="D25" authorId="0" shapeId="0" xr:uid="{CD7BA86E-2932-4950-BD51-9EC0DA514A54}">
      <text>
        <r>
          <rPr>
            <sz val="9"/>
            <color indexed="81"/>
            <rFont val="Tahoma"/>
            <family val="2"/>
          </rPr>
          <t>Solver found a solution. All constraints and optimality conditions are satisfied.</t>
        </r>
      </text>
    </comment>
    <comment ref="E25" authorId="0" shapeId="0" xr:uid="{B8488156-04FE-45DF-95AC-D5E8DC90AAC2}">
      <text>
        <r>
          <rPr>
            <sz val="9"/>
            <color indexed="81"/>
            <rFont val="Tahoma"/>
            <family val="2"/>
          </rPr>
          <t>Solver found a solution. All constraints and optimality conditions are satisfied.</t>
        </r>
      </text>
    </comment>
    <comment ref="F25" authorId="0" shapeId="0" xr:uid="{0DF647F6-05BE-4B00-9445-0748C6877D7C}">
      <text>
        <r>
          <rPr>
            <sz val="9"/>
            <color indexed="81"/>
            <rFont val="Tahoma"/>
            <family val="2"/>
          </rPr>
          <t>Solver found a solution. All constraints and optimality conditions are satisfied.</t>
        </r>
      </text>
    </comment>
    <comment ref="G25" authorId="0" shapeId="0" xr:uid="{471358A2-A2EC-4172-9DCD-40221D0B0383}">
      <text>
        <r>
          <rPr>
            <sz val="9"/>
            <color indexed="81"/>
            <rFont val="Tahoma"/>
            <family val="2"/>
          </rPr>
          <t>Solver found a solution. All constraints and optimality conditions are satisfied.</t>
        </r>
      </text>
    </comment>
    <comment ref="H25" authorId="0" shapeId="0" xr:uid="{47BB5396-A794-47A2-A157-0ECD54139D2D}">
      <text>
        <r>
          <rPr>
            <sz val="9"/>
            <color indexed="81"/>
            <rFont val="Tahoma"/>
            <family val="2"/>
          </rPr>
          <t>Solver found a solution. All constraints and optimality conditions are satisfied.</t>
        </r>
      </text>
    </comment>
    <comment ref="I25" authorId="0" shapeId="0" xr:uid="{75291370-390E-4377-B3DC-6DC87FC51280}">
      <text>
        <r>
          <rPr>
            <sz val="9"/>
            <color indexed="81"/>
            <rFont val="Tahoma"/>
            <family val="2"/>
          </rPr>
          <t>Solver found a solution. All constraints and optimality conditions are satisfied.</t>
        </r>
      </text>
    </comment>
    <comment ref="J25" authorId="0" shapeId="0" xr:uid="{1B4E6280-CD50-4509-8281-2D989DD5D55C}">
      <text>
        <r>
          <rPr>
            <sz val="9"/>
            <color indexed="81"/>
            <rFont val="Tahoma"/>
            <family val="2"/>
          </rPr>
          <t>Solver found a solution. All constraints and optimality conditions are satisfied.</t>
        </r>
      </text>
    </comment>
    <comment ref="K25" authorId="0" shapeId="0" xr:uid="{A2B27236-937A-4664-A52C-C4C86E0A3845}">
      <text>
        <r>
          <rPr>
            <sz val="9"/>
            <color indexed="81"/>
            <rFont val="Tahoma"/>
            <family val="2"/>
          </rPr>
          <t>Solver found a solution. All constraints and optimality conditions are satisfied.</t>
        </r>
      </text>
    </comment>
    <comment ref="L25" authorId="0" shapeId="0" xr:uid="{14A21BA9-5BC5-44EF-9073-79978E4C3D03}">
      <text>
        <r>
          <rPr>
            <sz val="9"/>
            <color indexed="81"/>
            <rFont val="Tahoma"/>
            <family val="2"/>
          </rPr>
          <t>Solver found a solution. All constraints and optimality conditions are satisfied.</t>
        </r>
      </text>
    </comment>
    <comment ref="B26" authorId="0" shapeId="0" xr:uid="{D3BDBBEA-E1F2-435A-AF70-FFCA03909E26}">
      <text>
        <r>
          <rPr>
            <sz val="9"/>
            <color indexed="81"/>
            <rFont val="Tahoma"/>
            <family val="2"/>
          </rPr>
          <t>Solver found a solution. All constraints and optimality conditions are satisfied.</t>
        </r>
      </text>
    </comment>
    <comment ref="C26" authorId="0" shapeId="0" xr:uid="{E922E19F-F26E-4BFB-85C8-5DE0A0098164}">
      <text>
        <r>
          <rPr>
            <sz val="9"/>
            <color indexed="81"/>
            <rFont val="Tahoma"/>
            <family val="2"/>
          </rPr>
          <t>Solver found a solution. All constraints and optimality conditions are satisfied.</t>
        </r>
      </text>
    </comment>
    <comment ref="D26" authorId="0" shapeId="0" xr:uid="{5DE8A494-F9EC-4557-9182-336C9C5F2A07}">
      <text>
        <r>
          <rPr>
            <sz val="9"/>
            <color indexed="81"/>
            <rFont val="Tahoma"/>
            <family val="2"/>
          </rPr>
          <t>Solver found a solution. All constraints and optimality conditions are satisfied.</t>
        </r>
      </text>
    </comment>
    <comment ref="E26" authorId="0" shapeId="0" xr:uid="{4C1C0A14-3206-4DED-95E1-2359F1E84334}">
      <text>
        <r>
          <rPr>
            <sz val="9"/>
            <color indexed="81"/>
            <rFont val="Tahoma"/>
            <family val="2"/>
          </rPr>
          <t>Solver found a solution. All constraints and optimality conditions are satisfied.</t>
        </r>
      </text>
    </comment>
    <comment ref="F26" authorId="0" shapeId="0" xr:uid="{2800DDA8-9122-4AF4-A36D-562DE4D3D5AE}">
      <text>
        <r>
          <rPr>
            <sz val="9"/>
            <color indexed="81"/>
            <rFont val="Tahoma"/>
            <family val="2"/>
          </rPr>
          <t>Solver found a solution. All constraints and optimality conditions are satisfied.</t>
        </r>
      </text>
    </comment>
    <comment ref="G26" authorId="0" shapeId="0" xr:uid="{3FA5A8E3-0278-411D-81E4-5B717E60FF27}">
      <text>
        <r>
          <rPr>
            <sz val="9"/>
            <color indexed="81"/>
            <rFont val="Tahoma"/>
            <family val="2"/>
          </rPr>
          <t>Solver found a solution. All constraints and optimality conditions are satisfied.</t>
        </r>
      </text>
    </comment>
    <comment ref="H26" authorId="0" shapeId="0" xr:uid="{5A360702-645B-40A1-8AB4-B9CB895ADBD2}">
      <text>
        <r>
          <rPr>
            <sz val="9"/>
            <color indexed="81"/>
            <rFont val="Tahoma"/>
            <family val="2"/>
          </rPr>
          <t>Solver found a solution. All constraints and optimality conditions are satisfied.</t>
        </r>
      </text>
    </comment>
    <comment ref="I26" authorId="0" shapeId="0" xr:uid="{3B0CD687-EA54-4C60-A439-27EEE8B90318}">
      <text>
        <r>
          <rPr>
            <sz val="9"/>
            <color indexed="81"/>
            <rFont val="Tahoma"/>
            <family val="2"/>
          </rPr>
          <t>Solver found a solution. All constraints and optimality conditions are satisfied.</t>
        </r>
      </text>
    </comment>
    <comment ref="J26" authorId="0" shapeId="0" xr:uid="{98F547B7-9D1A-4F3F-B19A-CCB94508F0B7}">
      <text>
        <r>
          <rPr>
            <sz val="9"/>
            <color indexed="81"/>
            <rFont val="Tahoma"/>
            <family val="2"/>
          </rPr>
          <t>Solver found a solution. All constraints and optimality conditions are satisfied.</t>
        </r>
      </text>
    </comment>
    <comment ref="K26" authorId="0" shapeId="0" xr:uid="{114181B4-85B0-4AE4-BD53-573066E8C044}">
      <text>
        <r>
          <rPr>
            <sz val="9"/>
            <color indexed="81"/>
            <rFont val="Tahoma"/>
            <family val="2"/>
          </rPr>
          <t>Solver found a solution. All constraints and optimality conditions are satisfied.</t>
        </r>
      </text>
    </comment>
    <comment ref="L26" authorId="0" shapeId="0" xr:uid="{1F61CAA8-8AC7-4FB8-B3FC-846267C8ADB0}">
      <text>
        <r>
          <rPr>
            <sz val="9"/>
            <color indexed="81"/>
            <rFont val="Tahoma"/>
            <family val="2"/>
          </rPr>
          <t>Solver found a solution. All constraints and optimality conditions are satisfied.</t>
        </r>
      </text>
    </comment>
    <comment ref="B27" authorId="0" shapeId="0" xr:uid="{93B7A5D2-2B42-4632-8E94-81C08875F82C}">
      <text>
        <r>
          <rPr>
            <sz val="9"/>
            <color indexed="81"/>
            <rFont val="Tahoma"/>
            <family val="2"/>
          </rPr>
          <t>Solver found a solution. All constraints and optimality conditions are satisfied.</t>
        </r>
      </text>
    </comment>
    <comment ref="C27" authorId="0" shapeId="0" xr:uid="{5051FC2B-1F98-4CB6-B29B-86E345955670}">
      <text>
        <r>
          <rPr>
            <sz val="9"/>
            <color indexed="81"/>
            <rFont val="Tahoma"/>
            <family val="2"/>
          </rPr>
          <t>Solver found a solution. All constraints and optimality conditions are satisfied.</t>
        </r>
      </text>
    </comment>
    <comment ref="D27" authorId="0" shapeId="0" xr:uid="{B5675F3E-53D2-42ED-9DC8-DD7E77AE5EDE}">
      <text>
        <r>
          <rPr>
            <sz val="9"/>
            <color indexed="81"/>
            <rFont val="Tahoma"/>
            <family val="2"/>
          </rPr>
          <t>Solver found a solution. All constraints and optimality conditions are satisfied.</t>
        </r>
      </text>
    </comment>
    <comment ref="E27" authorId="0" shapeId="0" xr:uid="{5BC08CA8-3A0B-489D-9782-0C5ED18C18B2}">
      <text>
        <r>
          <rPr>
            <sz val="9"/>
            <color indexed="81"/>
            <rFont val="Tahoma"/>
            <family val="2"/>
          </rPr>
          <t>Solver found a solution. All constraints and optimality conditions are satisfied.</t>
        </r>
      </text>
    </comment>
    <comment ref="F27" authorId="0" shapeId="0" xr:uid="{12EC7E3E-C5BE-4BB7-9891-BC89C839E22B}">
      <text>
        <r>
          <rPr>
            <sz val="9"/>
            <color indexed="81"/>
            <rFont val="Tahoma"/>
            <family val="2"/>
          </rPr>
          <t>Solver found a solution. All constraints and optimality conditions are satisfied.</t>
        </r>
      </text>
    </comment>
    <comment ref="G27" authorId="0" shapeId="0" xr:uid="{EF8413BD-095F-4AB5-9537-6C0059902E7F}">
      <text>
        <r>
          <rPr>
            <sz val="9"/>
            <color indexed="81"/>
            <rFont val="Tahoma"/>
            <family val="2"/>
          </rPr>
          <t>Solver found a solution. All constraints and optimality conditions are satisfied.</t>
        </r>
      </text>
    </comment>
    <comment ref="H27" authorId="0" shapeId="0" xr:uid="{0DD8BB28-9501-4B79-AC45-ABB900728949}">
      <text>
        <r>
          <rPr>
            <sz val="9"/>
            <color indexed="81"/>
            <rFont val="Tahoma"/>
            <family val="2"/>
          </rPr>
          <t>Solver found a solution. All constraints and optimality conditions are satisfied.</t>
        </r>
      </text>
    </comment>
    <comment ref="I27" authorId="0" shapeId="0" xr:uid="{29E4B038-29EE-4218-834D-635D1A32DF10}">
      <text>
        <r>
          <rPr>
            <sz val="9"/>
            <color indexed="81"/>
            <rFont val="Tahoma"/>
            <family val="2"/>
          </rPr>
          <t>Solver found a solution. All constraints and optimality conditions are satisfied.</t>
        </r>
      </text>
    </comment>
    <comment ref="J27" authorId="0" shapeId="0" xr:uid="{536F831E-AAB8-4A37-9BB7-AB371E2CBC41}">
      <text>
        <r>
          <rPr>
            <sz val="9"/>
            <color indexed="81"/>
            <rFont val="Tahoma"/>
            <family val="2"/>
          </rPr>
          <t>Solver found a solution. All constraints and optimality conditions are satisfied.</t>
        </r>
      </text>
    </comment>
    <comment ref="K27" authorId="0" shapeId="0" xr:uid="{6B721E18-F781-4855-8946-3194B84535CD}">
      <text>
        <r>
          <rPr>
            <sz val="9"/>
            <color indexed="81"/>
            <rFont val="Tahoma"/>
            <family val="2"/>
          </rPr>
          <t>Solver found a solution. All constraints and optimality conditions are satisfied.</t>
        </r>
      </text>
    </comment>
    <comment ref="L27" authorId="0" shapeId="0" xr:uid="{7CAE31AC-1662-454D-B6CB-DABF5864EC77}">
      <text>
        <r>
          <rPr>
            <sz val="9"/>
            <color indexed="81"/>
            <rFont val="Tahoma"/>
            <family val="2"/>
          </rPr>
          <t>Solver found a solution. All constraints and optimality conditions are satisfied.</t>
        </r>
      </text>
    </comment>
    <comment ref="B28" authorId="0" shapeId="0" xr:uid="{6785EAFF-0A2B-48EA-9024-A76398266A66}">
      <text>
        <r>
          <rPr>
            <sz val="9"/>
            <color indexed="81"/>
            <rFont val="Tahoma"/>
            <family val="2"/>
          </rPr>
          <t>Solver found a solution. All constraints and optimality conditions are satisfied.</t>
        </r>
      </text>
    </comment>
    <comment ref="C28" authorId="0" shapeId="0" xr:uid="{48616CF2-A829-4E3D-AAC2-61176BAEE02F}">
      <text>
        <r>
          <rPr>
            <sz val="9"/>
            <color indexed="81"/>
            <rFont val="Tahoma"/>
            <family val="2"/>
          </rPr>
          <t>Solver found a solution. All constraints and optimality conditions are satisfied.</t>
        </r>
      </text>
    </comment>
    <comment ref="D28" authorId="0" shapeId="0" xr:uid="{284C2D73-C033-4627-9A72-C0FDEE87B675}">
      <text>
        <r>
          <rPr>
            <sz val="9"/>
            <color indexed="81"/>
            <rFont val="Tahoma"/>
            <family val="2"/>
          </rPr>
          <t>Solver found a solution. All constraints and optimality conditions are satisfied.</t>
        </r>
      </text>
    </comment>
    <comment ref="E28" authorId="0" shapeId="0" xr:uid="{C46A2B28-7DA1-4E52-B109-E6DFCE115C82}">
      <text>
        <r>
          <rPr>
            <sz val="9"/>
            <color indexed="81"/>
            <rFont val="Tahoma"/>
            <family val="2"/>
          </rPr>
          <t>Solver found a solution. All constraints and optimality conditions are satisfied.</t>
        </r>
      </text>
    </comment>
    <comment ref="F28" authorId="0" shapeId="0" xr:uid="{0D842A1D-774C-4E8F-9417-CB4692BAA0B4}">
      <text>
        <r>
          <rPr>
            <sz val="9"/>
            <color indexed="81"/>
            <rFont val="Tahoma"/>
            <family val="2"/>
          </rPr>
          <t>Solver found a solution. All constraints and optimality conditions are satisfied.</t>
        </r>
      </text>
    </comment>
    <comment ref="G28" authorId="0" shapeId="0" xr:uid="{D37972B4-B3C4-4BC0-A94D-4F5FA426CB9A}">
      <text>
        <r>
          <rPr>
            <sz val="9"/>
            <color indexed="81"/>
            <rFont val="Tahoma"/>
            <family val="2"/>
          </rPr>
          <t>Solver found a solution. All constraints and optimality conditions are satisfied.</t>
        </r>
      </text>
    </comment>
    <comment ref="H28" authorId="0" shapeId="0" xr:uid="{8282A76F-ECA5-4B15-9FD4-2F154ADD775A}">
      <text>
        <r>
          <rPr>
            <sz val="9"/>
            <color indexed="81"/>
            <rFont val="Tahoma"/>
            <family val="2"/>
          </rPr>
          <t>Solver found a solution. All constraints and optimality conditions are satisfied.</t>
        </r>
      </text>
    </comment>
    <comment ref="I28" authorId="0" shapeId="0" xr:uid="{4BEF716B-4378-412D-94F2-599FC6FC5284}">
      <text>
        <r>
          <rPr>
            <sz val="9"/>
            <color indexed="81"/>
            <rFont val="Tahoma"/>
            <family val="2"/>
          </rPr>
          <t>Solver found a solution. All constraints and optimality conditions are satisfied.</t>
        </r>
      </text>
    </comment>
    <comment ref="J28" authorId="0" shapeId="0" xr:uid="{09EF1419-1C9F-499F-8C48-CA7D14A23A2B}">
      <text>
        <r>
          <rPr>
            <sz val="9"/>
            <color indexed="81"/>
            <rFont val="Tahoma"/>
            <family val="2"/>
          </rPr>
          <t>Solver found a solution. All constraints and optimality conditions are satisfied.</t>
        </r>
      </text>
    </comment>
    <comment ref="K28" authorId="0" shapeId="0" xr:uid="{F47F9DC9-B23A-4B4C-90F0-D53A99190AFC}">
      <text>
        <r>
          <rPr>
            <sz val="9"/>
            <color indexed="81"/>
            <rFont val="Tahoma"/>
            <family val="2"/>
          </rPr>
          <t>Solver found a solution. All constraints and optimality conditions are satisfied.</t>
        </r>
      </text>
    </comment>
    <comment ref="L28" authorId="0" shapeId="0" xr:uid="{636660E7-845F-437E-BDEC-498A34B7BD5B}">
      <text>
        <r>
          <rPr>
            <sz val="9"/>
            <color indexed="81"/>
            <rFont val="Tahoma"/>
            <family val="2"/>
          </rPr>
          <t>Solver found a solution. All constraints and optimality conditions are satisfied.</t>
        </r>
      </text>
    </comment>
    <comment ref="B29" authorId="0" shapeId="0" xr:uid="{10B14693-DAC4-46A4-A9CF-CAEB7AA8DE55}">
      <text>
        <r>
          <rPr>
            <sz val="9"/>
            <color indexed="81"/>
            <rFont val="Tahoma"/>
            <family val="2"/>
          </rPr>
          <t>Solver found a solution. All constraints and optimality conditions are satisfied.</t>
        </r>
      </text>
    </comment>
    <comment ref="C29" authorId="0" shapeId="0" xr:uid="{BEB32738-5059-4911-B3F3-4C89094BA641}">
      <text>
        <r>
          <rPr>
            <sz val="9"/>
            <color indexed="81"/>
            <rFont val="Tahoma"/>
            <family val="2"/>
          </rPr>
          <t>Solver found a solution. All constraints and optimality conditions are satisfied.</t>
        </r>
      </text>
    </comment>
    <comment ref="D29" authorId="0" shapeId="0" xr:uid="{454FF28E-A901-4F65-A9EE-3A7554DF413C}">
      <text>
        <r>
          <rPr>
            <sz val="9"/>
            <color indexed="81"/>
            <rFont val="Tahoma"/>
            <family val="2"/>
          </rPr>
          <t>Solver found a solution. All constraints and optimality conditions are satisfied.</t>
        </r>
      </text>
    </comment>
    <comment ref="E29" authorId="0" shapeId="0" xr:uid="{E0104CF9-A0F6-48B4-ACCB-E6ED941D123A}">
      <text>
        <r>
          <rPr>
            <sz val="9"/>
            <color indexed="81"/>
            <rFont val="Tahoma"/>
            <family val="2"/>
          </rPr>
          <t>Solver found a solution. All constraints and optimality conditions are satisfied.</t>
        </r>
      </text>
    </comment>
    <comment ref="F29" authorId="0" shapeId="0" xr:uid="{DA6FDD98-9895-4B44-8116-7C6AB9EA4E3A}">
      <text>
        <r>
          <rPr>
            <sz val="9"/>
            <color indexed="81"/>
            <rFont val="Tahoma"/>
            <family val="2"/>
          </rPr>
          <t>Solver found a solution. All constraints and optimality conditions are satisfied.</t>
        </r>
      </text>
    </comment>
    <comment ref="G29" authorId="0" shapeId="0" xr:uid="{B4FC334C-9A60-4544-8BDF-16B0D90A71D2}">
      <text>
        <r>
          <rPr>
            <sz val="9"/>
            <color indexed="81"/>
            <rFont val="Tahoma"/>
            <family val="2"/>
          </rPr>
          <t>Solver found a solution. All constraints and optimality conditions are satisfied.</t>
        </r>
      </text>
    </comment>
    <comment ref="H29" authorId="0" shapeId="0" xr:uid="{C165B16E-3673-4529-8A5A-157555375A80}">
      <text>
        <r>
          <rPr>
            <sz val="9"/>
            <color indexed="81"/>
            <rFont val="Tahoma"/>
            <family val="2"/>
          </rPr>
          <t>Solver found a solution. All constraints and optimality conditions are satisfied.</t>
        </r>
      </text>
    </comment>
    <comment ref="I29" authorId="0" shapeId="0" xr:uid="{36304ED8-F19A-4E2B-A82E-8DD718ED3DBC}">
      <text>
        <r>
          <rPr>
            <sz val="9"/>
            <color indexed="81"/>
            <rFont val="Tahoma"/>
            <family val="2"/>
          </rPr>
          <t>Solver found a solution. All constraints and optimality conditions are satisfied.</t>
        </r>
      </text>
    </comment>
    <comment ref="J29" authorId="0" shapeId="0" xr:uid="{49A10025-BC33-4EE2-813A-8C76E4AA73AB}">
      <text>
        <r>
          <rPr>
            <sz val="9"/>
            <color indexed="81"/>
            <rFont val="Tahoma"/>
            <family val="2"/>
          </rPr>
          <t>Solver found a solution. All constraints and optimality conditions are satisfied.</t>
        </r>
      </text>
    </comment>
    <comment ref="K29" authorId="0" shapeId="0" xr:uid="{A4FBB3B7-07A8-4B07-AE2B-92547116FABA}">
      <text>
        <r>
          <rPr>
            <sz val="9"/>
            <color indexed="81"/>
            <rFont val="Tahoma"/>
            <family val="2"/>
          </rPr>
          <t>Solver found a solution. All constraints and optimality conditions are satisfied.</t>
        </r>
      </text>
    </comment>
    <comment ref="L29" authorId="0" shapeId="0" xr:uid="{089686A5-C6F8-49C2-BDDA-057B623B711C}">
      <text>
        <r>
          <rPr>
            <sz val="9"/>
            <color indexed="81"/>
            <rFont val="Tahoma"/>
            <family val="2"/>
          </rPr>
          <t>Solver found a solution. All constraints and optimality conditions are satisfied.</t>
        </r>
      </text>
    </comment>
    <comment ref="B30" authorId="0" shapeId="0" xr:uid="{18D789C9-B237-4B43-AFE1-4272D0A103BF}">
      <text>
        <r>
          <rPr>
            <sz val="9"/>
            <color indexed="81"/>
            <rFont val="Tahoma"/>
            <family val="2"/>
          </rPr>
          <t>Solver found a solution. All constraints and optimality conditions are satisfied.</t>
        </r>
      </text>
    </comment>
    <comment ref="C30" authorId="0" shapeId="0" xr:uid="{6A4697FB-3B01-4FFE-ACA4-503E234B2D1A}">
      <text>
        <r>
          <rPr>
            <sz val="9"/>
            <color indexed="81"/>
            <rFont val="Tahoma"/>
            <family val="2"/>
          </rPr>
          <t>Solver found a solution. All constraints and optimality conditions are satisfied.</t>
        </r>
      </text>
    </comment>
    <comment ref="D30" authorId="0" shapeId="0" xr:uid="{AB4886D8-B5DE-4DD0-AC7B-6AEB2DF186DD}">
      <text>
        <r>
          <rPr>
            <sz val="9"/>
            <color indexed="81"/>
            <rFont val="Tahoma"/>
            <family val="2"/>
          </rPr>
          <t>Solver found a solution. All constraints and optimality conditions are satisfied.</t>
        </r>
      </text>
    </comment>
    <comment ref="E30" authorId="0" shapeId="0" xr:uid="{DE67E441-5991-4A1F-9E61-1F61A918685B}">
      <text>
        <r>
          <rPr>
            <sz val="9"/>
            <color indexed="81"/>
            <rFont val="Tahoma"/>
            <family val="2"/>
          </rPr>
          <t>Solver found a solution. All constraints and optimality conditions are satisfied.</t>
        </r>
      </text>
    </comment>
    <comment ref="F30" authorId="0" shapeId="0" xr:uid="{F199FE07-30A3-4FDF-9404-F28EEB7BC4C6}">
      <text>
        <r>
          <rPr>
            <sz val="9"/>
            <color indexed="81"/>
            <rFont val="Tahoma"/>
            <family val="2"/>
          </rPr>
          <t>Solver found a solution. All constraints and optimality conditions are satisfied.</t>
        </r>
      </text>
    </comment>
    <comment ref="G30" authorId="0" shapeId="0" xr:uid="{E3ADAAAC-3FCD-46F3-A7DF-1DD3E36F67CD}">
      <text>
        <r>
          <rPr>
            <sz val="9"/>
            <color indexed="81"/>
            <rFont val="Tahoma"/>
            <family val="2"/>
          </rPr>
          <t>Solver found a solution. All constraints and optimality conditions are satisfied.</t>
        </r>
      </text>
    </comment>
    <comment ref="H30" authorId="0" shapeId="0" xr:uid="{4D4317B4-56EB-435E-BE6C-AF17089B55FB}">
      <text>
        <r>
          <rPr>
            <sz val="9"/>
            <color indexed="81"/>
            <rFont val="Tahoma"/>
            <family val="2"/>
          </rPr>
          <t>Solver found a solution. All constraints and optimality conditions are satisfied.</t>
        </r>
      </text>
    </comment>
    <comment ref="I30" authorId="0" shapeId="0" xr:uid="{ADB0F14B-2CE5-442D-BF02-D295F7326005}">
      <text>
        <r>
          <rPr>
            <sz val="9"/>
            <color indexed="81"/>
            <rFont val="Tahoma"/>
            <family val="2"/>
          </rPr>
          <t>Solver found a solution. All constraints and optimality conditions are satisfied.</t>
        </r>
      </text>
    </comment>
    <comment ref="J30" authorId="0" shapeId="0" xr:uid="{BB44C904-3ED0-4052-B572-B2012738E0D8}">
      <text>
        <r>
          <rPr>
            <sz val="9"/>
            <color indexed="81"/>
            <rFont val="Tahoma"/>
            <family val="2"/>
          </rPr>
          <t>Solver found a solution. All constraints and optimality conditions are satisfied.</t>
        </r>
      </text>
    </comment>
    <comment ref="K30" authorId="0" shapeId="0" xr:uid="{FA83BB6D-F69D-4FFA-B158-3083E099F2C2}">
      <text>
        <r>
          <rPr>
            <sz val="9"/>
            <color indexed="81"/>
            <rFont val="Tahoma"/>
            <family val="2"/>
          </rPr>
          <t>Solver found a solution. All constraints and optimality conditions are satisfied.</t>
        </r>
      </text>
    </comment>
    <comment ref="L30" authorId="0" shapeId="0" xr:uid="{880453E3-A78C-4B11-A346-4B17101E0F41}">
      <text>
        <r>
          <rPr>
            <sz val="9"/>
            <color indexed="81"/>
            <rFont val="Tahoma"/>
            <family val="2"/>
          </rPr>
          <t>Solver found a solution. All constraints and optimality conditions are satisfied.</t>
        </r>
      </text>
    </comment>
    <comment ref="B31" authorId="0" shapeId="0" xr:uid="{D10B29D4-58D1-4C03-A4D2-C13E0000A5CF}">
      <text>
        <r>
          <rPr>
            <sz val="9"/>
            <color indexed="81"/>
            <rFont val="Tahoma"/>
            <family val="2"/>
          </rPr>
          <t>Solver found a solution. All constraints and optimality conditions are satisfied.</t>
        </r>
      </text>
    </comment>
    <comment ref="C31" authorId="0" shapeId="0" xr:uid="{C07FD010-9348-4B89-B336-5CD412B4439A}">
      <text>
        <r>
          <rPr>
            <sz val="9"/>
            <color indexed="81"/>
            <rFont val="Tahoma"/>
            <family val="2"/>
          </rPr>
          <t>Solver found a solution. All constraints and optimality conditions are satisfied.</t>
        </r>
      </text>
    </comment>
    <comment ref="D31" authorId="0" shapeId="0" xr:uid="{AC945B88-EA99-4528-8123-8DC2D4FA7BFF}">
      <text>
        <r>
          <rPr>
            <sz val="9"/>
            <color indexed="81"/>
            <rFont val="Tahoma"/>
            <family val="2"/>
          </rPr>
          <t>Solver found a solution. All constraints and optimality conditions are satisfied.</t>
        </r>
      </text>
    </comment>
    <comment ref="E31" authorId="0" shapeId="0" xr:uid="{B1DD2037-19E6-4110-9DBA-94E9C2075EC7}">
      <text>
        <r>
          <rPr>
            <sz val="9"/>
            <color indexed="81"/>
            <rFont val="Tahoma"/>
            <family val="2"/>
          </rPr>
          <t>Solver found a solution. All constraints and optimality conditions are satisfied.</t>
        </r>
      </text>
    </comment>
    <comment ref="F31" authorId="0" shapeId="0" xr:uid="{5E2BB8C2-9B1E-47CB-AA0C-5D840E113A57}">
      <text>
        <r>
          <rPr>
            <sz val="9"/>
            <color indexed="81"/>
            <rFont val="Tahoma"/>
            <family val="2"/>
          </rPr>
          <t>Solver found a solution. All constraints and optimality conditions are satisfied.</t>
        </r>
      </text>
    </comment>
    <comment ref="G31" authorId="0" shapeId="0" xr:uid="{B5202458-57AD-43FA-B06E-F5AF3BFFB39C}">
      <text>
        <r>
          <rPr>
            <sz val="9"/>
            <color indexed="81"/>
            <rFont val="Tahoma"/>
            <family val="2"/>
          </rPr>
          <t>Solver found a solution. All constraints and optimality conditions are satisfied.</t>
        </r>
      </text>
    </comment>
    <comment ref="H31" authorId="0" shapeId="0" xr:uid="{4D4F2DE8-0DE9-4FD9-B88B-4724C0BA5A5D}">
      <text>
        <r>
          <rPr>
            <sz val="9"/>
            <color indexed="81"/>
            <rFont val="Tahoma"/>
            <family val="2"/>
          </rPr>
          <t>Solver found a solution. All constraints and optimality conditions are satisfied.</t>
        </r>
      </text>
    </comment>
    <comment ref="I31" authorId="0" shapeId="0" xr:uid="{04CCC05D-BED7-437C-8F02-C9710996CDA8}">
      <text>
        <r>
          <rPr>
            <sz val="9"/>
            <color indexed="81"/>
            <rFont val="Tahoma"/>
            <family val="2"/>
          </rPr>
          <t>Solver found a solution. All constraints and optimality conditions are satisfied.</t>
        </r>
      </text>
    </comment>
    <comment ref="J31" authorId="0" shapeId="0" xr:uid="{8C3A7AF9-56A7-4ED1-9632-D8C3BBE3BD1A}">
      <text>
        <r>
          <rPr>
            <sz val="9"/>
            <color indexed="81"/>
            <rFont val="Tahoma"/>
            <family val="2"/>
          </rPr>
          <t>Solver found a solution. All constraints and optimality conditions are satisfied.</t>
        </r>
      </text>
    </comment>
    <comment ref="K31" authorId="0" shapeId="0" xr:uid="{48A5A82F-50EC-4166-BCFB-924EE6B2FC8C}">
      <text>
        <r>
          <rPr>
            <sz val="9"/>
            <color indexed="81"/>
            <rFont val="Tahoma"/>
            <family val="2"/>
          </rPr>
          <t>Solver found a solution. All constraints and optimality conditions are satisfied.</t>
        </r>
      </text>
    </comment>
    <comment ref="L31" authorId="0" shapeId="0" xr:uid="{D2597B16-B34A-4B99-BA69-DDEAA31E4059}">
      <text>
        <r>
          <rPr>
            <sz val="9"/>
            <color indexed="81"/>
            <rFont val="Tahoma"/>
            <family val="2"/>
          </rPr>
          <t>Solver found a solution. All constraints and optimality conditions are satisfied.</t>
        </r>
      </text>
    </comment>
    <comment ref="B32" authorId="0" shapeId="0" xr:uid="{3B9CC2C0-B463-412F-8016-A8946330F093}">
      <text>
        <r>
          <rPr>
            <sz val="9"/>
            <color indexed="81"/>
            <rFont val="Tahoma"/>
            <family val="2"/>
          </rPr>
          <t>Solver found a solution. All constraints and optimality conditions are satisfied.</t>
        </r>
      </text>
    </comment>
    <comment ref="C32" authorId="0" shapeId="0" xr:uid="{E676D26B-0C30-4600-93A0-C76253E0C981}">
      <text>
        <r>
          <rPr>
            <sz val="9"/>
            <color indexed="81"/>
            <rFont val="Tahoma"/>
            <family val="2"/>
          </rPr>
          <t>Solver found a solution. All constraints and optimality conditions are satisfied.</t>
        </r>
      </text>
    </comment>
    <comment ref="D32" authorId="0" shapeId="0" xr:uid="{691B0711-4D1A-462F-A951-670ECB2B997E}">
      <text>
        <r>
          <rPr>
            <sz val="9"/>
            <color indexed="81"/>
            <rFont val="Tahoma"/>
            <family val="2"/>
          </rPr>
          <t>Solver found a solution. All constraints and optimality conditions are satisfied.</t>
        </r>
      </text>
    </comment>
    <comment ref="E32" authorId="0" shapeId="0" xr:uid="{AD414BA3-96F3-4BC8-A381-ED228C0FD2E1}">
      <text>
        <r>
          <rPr>
            <sz val="9"/>
            <color indexed="81"/>
            <rFont val="Tahoma"/>
            <family val="2"/>
          </rPr>
          <t>Solver found a solution. All constraints and optimality conditions are satisfied.</t>
        </r>
      </text>
    </comment>
    <comment ref="F32" authorId="0" shapeId="0" xr:uid="{2FD17851-C761-43E3-8F95-F426423823B8}">
      <text>
        <r>
          <rPr>
            <sz val="9"/>
            <color indexed="81"/>
            <rFont val="Tahoma"/>
            <family val="2"/>
          </rPr>
          <t>Solver found a solution. All constraints and optimality conditions are satisfied.</t>
        </r>
      </text>
    </comment>
    <comment ref="G32" authorId="0" shapeId="0" xr:uid="{6A439927-EA0F-46A6-B914-1C1F66AE855F}">
      <text>
        <r>
          <rPr>
            <sz val="9"/>
            <color indexed="81"/>
            <rFont val="Tahoma"/>
            <family val="2"/>
          </rPr>
          <t>Solver found a solution. All constraints and optimality conditions are satisfied.</t>
        </r>
      </text>
    </comment>
    <comment ref="H32" authorId="0" shapeId="0" xr:uid="{FDA4E209-9FE7-4FEC-B0B2-3897E095064B}">
      <text>
        <r>
          <rPr>
            <sz val="9"/>
            <color indexed="81"/>
            <rFont val="Tahoma"/>
            <family val="2"/>
          </rPr>
          <t>Solver found a solution. All constraints and optimality conditions are satisfied.</t>
        </r>
      </text>
    </comment>
    <comment ref="I32" authorId="0" shapeId="0" xr:uid="{3BEDC410-16E2-4243-A368-F91F8589447C}">
      <text>
        <r>
          <rPr>
            <sz val="9"/>
            <color indexed="81"/>
            <rFont val="Tahoma"/>
            <family val="2"/>
          </rPr>
          <t>Solver found a solution. All constraints and optimality conditions are satisfied.</t>
        </r>
      </text>
    </comment>
    <comment ref="J32" authorId="0" shapeId="0" xr:uid="{944BD68E-13FE-4D09-8D8B-75E05C19BDEF}">
      <text>
        <r>
          <rPr>
            <sz val="9"/>
            <color indexed="81"/>
            <rFont val="Tahoma"/>
            <family val="2"/>
          </rPr>
          <t>Solver found a solution. All constraints and optimality conditions are satisfied.</t>
        </r>
      </text>
    </comment>
    <comment ref="K32" authorId="0" shapeId="0" xr:uid="{7F2DE2F7-43BE-43E0-A407-50BB43680334}">
      <text>
        <r>
          <rPr>
            <sz val="9"/>
            <color indexed="81"/>
            <rFont val="Tahoma"/>
            <family val="2"/>
          </rPr>
          <t>Solver found a solution. All constraints and optimality conditions are satisfied.</t>
        </r>
      </text>
    </comment>
    <comment ref="L32" authorId="0" shapeId="0" xr:uid="{0ECE6342-C794-4DE2-9768-17F9C2C7E5D9}">
      <text>
        <r>
          <rPr>
            <sz val="9"/>
            <color indexed="81"/>
            <rFont val="Tahoma"/>
            <family val="2"/>
          </rPr>
          <t>Solver found a solution. All constraints and optimality conditions are satisfied.</t>
        </r>
      </text>
    </comment>
    <comment ref="B33" authorId="0" shapeId="0" xr:uid="{18C6614B-A0E7-4ECA-8D52-514196A7CC3E}">
      <text>
        <r>
          <rPr>
            <sz val="9"/>
            <color indexed="81"/>
            <rFont val="Tahoma"/>
            <family val="2"/>
          </rPr>
          <t>Solver found a solution. All constraints and optimality conditions are satisfied.</t>
        </r>
      </text>
    </comment>
    <comment ref="C33" authorId="0" shapeId="0" xr:uid="{BC775DF2-8A98-4D41-96EE-21114A2348D9}">
      <text>
        <r>
          <rPr>
            <sz val="9"/>
            <color indexed="81"/>
            <rFont val="Tahoma"/>
            <family val="2"/>
          </rPr>
          <t>Solver found a solution. All constraints and optimality conditions are satisfied.</t>
        </r>
      </text>
    </comment>
    <comment ref="D33" authorId="0" shapeId="0" xr:uid="{5D07C461-6B48-4BB4-914A-BBB5B0533DD5}">
      <text>
        <r>
          <rPr>
            <sz val="9"/>
            <color indexed="81"/>
            <rFont val="Tahoma"/>
            <family val="2"/>
          </rPr>
          <t>Solver found a solution. All constraints and optimality conditions are satisfied.</t>
        </r>
      </text>
    </comment>
    <comment ref="E33" authorId="0" shapeId="0" xr:uid="{CD576450-71CD-43E5-B424-36845A16658B}">
      <text>
        <r>
          <rPr>
            <sz val="9"/>
            <color indexed="81"/>
            <rFont val="Tahoma"/>
            <family val="2"/>
          </rPr>
          <t>Solver found a solution. All constraints and optimality conditions are satisfied.</t>
        </r>
      </text>
    </comment>
    <comment ref="F33" authorId="0" shapeId="0" xr:uid="{4517E668-23F0-4B69-BC5F-DCE0D24927CB}">
      <text>
        <r>
          <rPr>
            <sz val="9"/>
            <color indexed="81"/>
            <rFont val="Tahoma"/>
            <family val="2"/>
          </rPr>
          <t>Solver found a solution. All constraints and optimality conditions are satisfied.</t>
        </r>
      </text>
    </comment>
    <comment ref="G33" authorId="0" shapeId="0" xr:uid="{FAA59C7F-9A56-40A0-9DD8-61595147271F}">
      <text>
        <r>
          <rPr>
            <sz val="9"/>
            <color indexed="81"/>
            <rFont val="Tahoma"/>
            <family val="2"/>
          </rPr>
          <t>Solver found a solution. All constraints and optimality conditions are satisfied.</t>
        </r>
      </text>
    </comment>
    <comment ref="H33" authorId="0" shapeId="0" xr:uid="{15F1E517-C50A-450A-9901-F3B0C32DA254}">
      <text>
        <r>
          <rPr>
            <sz val="9"/>
            <color indexed="81"/>
            <rFont val="Tahoma"/>
            <family val="2"/>
          </rPr>
          <t>Solver found a solution. All constraints and optimality conditions are satisfied.</t>
        </r>
      </text>
    </comment>
    <comment ref="I33" authorId="0" shapeId="0" xr:uid="{65FF4446-4980-4EA0-BC93-8C94F8DAFCF3}">
      <text>
        <r>
          <rPr>
            <sz val="9"/>
            <color indexed="81"/>
            <rFont val="Tahoma"/>
            <family val="2"/>
          </rPr>
          <t>Solver found a solution. All constraints and optimality conditions are satisfied.</t>
        </r>
      </text>
    </comment>
    <comment ref="J33" authorId="0" shapeId="0" xr:uid="{FD3B929D-BA41-49BD-A188-9671D682CB39}">
      <text>
        <r>
          <rPr>
            <sz val="9"/>
            <color indexed="81"/>
            <rFont val="Tahoma"/>
            <family val="2"/>
          </rPr>
          <t>Solver found a solution. All constraints and optimality conditions are satisfied.</t>
        </r>
      </text>
    </comment>
    <comment ref="K33" authorId="0" shapeId="0" xr:uid="{2715CF30-4378-4C6E-9E1A-5F6697F05E4D}">
      <text>
        <r>
          <rPr>
            <sz val="9"/>
            <color indexed="81"/>
            <rFont val="Tahoma"/>
            <family val="2"/>
          </rPr>
          <t>Solver found a solution. All constraints and optimality conditions are satisfied.</t>
        </r>
      </text>
    </comment>
    <comment ref="L33" authorId="0" shapeId="0" xr:uid="{1F4AA9E2-8F9B-4314-98D9-C2DE614CF4F3}">
      <text>
        <r>
          <rPr>
            <sz val="9"/>
            <color indexed="81"/>
            <rFont val="Tahoma"/>
            <family val="2"/>
          </rPr>
          <t>Solver found a solution. All constraints and optimality conditions are satisfied.</t>
        </r>
      </text>
    </comment>
    <comment ref="B34" authorId="0" shapeId="0" xr:uid="{0FFDCD5D-DF65-495B-98EE-E2A74D8B6EFD}">
      <text>
        <r>
          <rPr>
            <sz val="9"/>
            <color indexed="81"/>
            <rFont val="Tahoma"/>
            <family val="2"/>
          </rPr>
          <t>Solver found a solution. All constraints and optimality conditions are satisfied.</t>
        </r>
      </text>
    </comment>
    <comment ref="C34" authorId="0" shapeId="0" xr:uid="{E7F68B33-02E4-45D2-A433-4373249592FE}">
      <text>
        <r>
          <rPr>
            <sz val="9"/>
            <color indexed="81"/>
            <rFont val="Tahoma"/>
            <family val="2"/>
          </rPr>
          <t>Solver found a solution. All constraints and optimality conditions are satisfied.</t>
        </r>
      </text>
    </comment>
    <comment ref="D34" authorId="0" shapeId="0" xr:uid="{D58B6BDE-A8EF-4946-8FD4-588497DFEA36}">
      <text>
        <r>
          <rPr>
            <sz val="9"/>
            <color indexed="81"/>
            <rFont val="Tahoma"/>
            <family val="2"/>
          </rPr>
          <t>Solver found a solution. All constraints and optimality conditions are satisfied.</t>
        </r>
      </text>
    </comment>
    <comment ref="E34" authorId="0" shapeId="0" xr:uid="{438549AB-98C3-4F5F-AA54-C08AF1791897}">
      <text>
        <r>
          <rPr>
            <sz val="9"/>
            <color indexed="81"/>
            <rFont val="Tahoma"/>
            <family val="2"/>
          </rPr>
          <t>Solver found a solution. All constraints and optimality conditions are satisfied.</t>
        </r>
      </text>
    </comment>
    <comment ref="F34" authorId="0" shapeId="0" xr:uid="{A6BB2CA2-8517-40ED-A695-3EA6FF72717D}">
      <text>
        <r>
          <rPr>
            <sz val="9"/>
            <color indexed="81"/>
            <rFont val="Tahoma"/>
            <family val="2"/>
          </rPr>
          <t>Solver found a solution. All constraints and optimality conditions are satisfied.</t>
        </r>
      </text>
    </comment>
    <comment ref="G34" authorId="0" shapeId="0" xr:uid="{26CBA2FD-7793-4F06-9510-9A8632A52A54}">
      <text>
        <r>
          <rPr>
            <sz val="9"/>
            <color indexed="81"/>
            <rFont val="Tahoma"/>
            <family val="2"/>
          </rPr>
          <t>Solver found a solution. All constraints and optimality conditions are satisfied.</t>
        </r>
      </text>
    </comment>
    <comment ref="H34" authorId="0" shapeId="0" xr:uid="{15A0986B-0C09-4676-9BA0-9C213E558090}">
      <text>
        <r>
          <rPr>
            <sz val="9"/>
            <color indexed="81"/>
            <rFont val="Tahoma"/>
            <family val="2"/>
          </rPr>
          <t>Solver found a solution. All constraints and optimality conditions are satisfied.</t>
        </r>
      </text>
    </comment>
    <comment ref="I34" authorId="0" shapeId="0" xr:uid="{F24ABFC9-F256-4CA7-811C-281F20F2050E}">
      <text>
        <r>
          <rPr>
            <sz val="9"/>
            <color indexed="81"/>
            <rFont val="Tahoma"/>
            <family val="2"/>
          </rPr>
          <t>Solver found a solution. All constraints and optimality conditions are satisfied.</t>
        </r>
      </text>
    </comment>
    <comment ref="J34" authorId="0" shapeId="0" xr:uid="{16093A33-1A24-4F7A-A292-728677DCD754}">
      <text>
        <r>
          <rPr>
            <sz val="9"/>
            <color indexed="81"/>
            <rFont val="Tahoma"/>
            <family val="2"/>
          </rPr>
          <t>Solver found a solution. All constraints and optimality conditions are satisfied.</t>
        </r>
      </text>
    </comment>
    <comment ref="K34" authorId="0" shapeId="0" xr:uid="{0FDFE984-87A8-4D27-8517-782DEFD27CB7}">
      <text>
        <r>
          <rPr>
            <sz val="9"/>
            <color indexed="81"/>
            <rFont val="Tahoma"/>
            <family val="2"/>
          </rPr>
          <t>Solver found a solution. All constraints and optimality conditions are satisfied.</t>
        </r>
      </text>
    </comment>
    <comment ref="L34" authorId="0" shapeId="0" xr:uid="{04BC2F8A-A6D7-4B64-9814-A346E17ACBAF}">
      <text>
        <r>
          <rPr>
            <sz val="9"/>
            <color indexed="81"/>
            <rFont val="Tahoma"/>
            <family val="2"/>
          </rPr>
          <t>Solver found a solution. All constraints and optimality conditions are satisfied.</t>
        </r>
      </text>
    </comment>
    <comment ref="B35" authorId="0" shapeId="0" xr:uid="{B4D0333C-3486-41A8-9693-6DBCE8D4ACE3}">
      <text>
        <r>
          <rPr>
            <sz val="9"/>
            <color indexed="81"/>
            <rFont val="Tahoma"/>
            <family val="2"/>
          </rPr>
          <t>Solver found a solution. All constraints and optimality conditions are satisfied.</t>
        </r>
      </text>
    </comment>
    <comment ref="C35" authorId="0" shapeId="0" xr:uid="{C047E87E-B665-404B-B066-147F120F02AC}">
      <text>
        <r>
          <rPr>
            <sz val="9"/>
            <color indexed="81"/>
            <rFont val="Tahoma"/>
            <family val="2"/>
          </rPr>
          <t>Solver found a solution. All constraints and optimality conditions are satisfied.</t>
        </r>
      </text>
    </comment>
    <comment ref="D35" authorId="0" shapeId="0" xr:uid="{1E7427BF-DF03-4A0E-8D2E-7D0148238A0C}">
      <text>
        <r>
          <rPr>
            <sz val="9"/>
            <color indexed="81"/>
            <rFont val="Tahoma"/>
            <family val="2"/>
          </rPr>
          <t>Solver found a solution. All constraints and optimality conditions are satisfied.</t>
        </r>
      </text>
    </comment>
    <comment ref="E35" authorId="0" shapeId="0" xr:uid="{3DBA4608-825C-484C-B069-77D4D2306DDC}">
      <text>
        <r>
          <rPr>
            <sz val="9"/>
            <color indexed="81"/>
            <rFont val="Tahoma"/>
            <family val="2"/>
          </rPr>
          <t>Solver found a solution. All constraints and optimality conditions are satisfied.</t>
        </r>
      </text>
    </comment>
    <comment ref="F35" authorId="0" shapeId="0" xr:uid="{C6805C0B-F58F-44BC-8B37-A033E37EAD62}">
      <text>
        <r>
          <rPr>
            <sz val="9"/>
            <color indexed="81"/>
            <rFont val="Tahoma"/>
            <family val="2"/>
          </rPr>
          <t>Solver found a solution. All constraints and optimality conditions are satisfied.</t>
        </r>
      </text>
    </comment>
    <comment ref="G35" authorId="0" shapeId="0" xr:uid="{6F315AE7-1885-45CD-BCC7-6B8855212A72}">
      <text>
        <r>
          <rPr>
            <sz val="9"/>
            <color indexed="81"/>
            <rFont val="Tahoma"/>
            <family val="2"/>
          </rPr>
          <t>Solver found a solution. All constraints and optimality conditions are satisfied.</t>
        </r>
      </text>
    </comment>
    <comment ref="H35" authorId="0" shapeId="0" xr:uid="{063FD7CF-0D79-4A4F-B903-7EDC8000BE55}">
      <text>
        <r>
          <rPr>
            <sz val="9"/>
            <color indexed="81"/>
            <rFont val="Tahoma"/>
            <family val="2"/>
          </rPr>
          <t>Solver found a solution. All constraints and optimality conditions are satisfied.</t>
        </r>
      </text>
    </comment>
    <comment ref="I35" authorId="0" shapeId="0" xr:uid="{0CDF09D2-B3A2-47CC-8EDC-CC2765ECADE7}">
      <text>
        <r>
          <rPr>
            <sz val="9"/>
            <color indexed="81"/>
            <rFont val="Tahoma"/>
            <family val="2"/>
          </rPr>
          <t>Solver found a solution. All constraints and optimality conditions are satisfied.</t>
        </r>
      </text>
    </comment>
    <comment ref="J35" authorId="0" shapeId="0" xr:uid="{E491D795-5510-4B22-93EC-366BEC84B479}">
      <text>
        <r>
          <rPr>
            <sz val="9"/>
            <color indexed="81"/>
            <rFont val="Tahoma"/>
            <family val="2"/>
          </rPr>
          <t>Solver found a solution. All constraints and optimality conditions are satisfied.</t>
        </r>
      </text>
    </comment>
    <comment ref="K35" authorId="0" shapeId="0" xr:uid="{8B547237-37E2-4AB3-B490-0AA8F24AD85E}">
      <text>
        <r>
          <rPr>
            <sz val="9"/>
            <color indexed="81"/>
            <rFont val="Tahoma"/>
            <family val="2"/>
          </rPr>
          <t>Solver found a solution. All constraints and optimality conditions are satisfied.</t>
        </r>
      </text>
    </comment>
    <comment ref="L35" authorId="0" shapeId="0" xr:uid="{8E77CDBC-EDDA-4442-BD39-BD03B14C0FDF}">
      <text>
        <r>
          <rPr>
            <sz val="9"/>
            <color indexed="81"/>
            <rFont val="Tahoma"/>
            <family val="2"/>
          </rPr>
          <t>Solver found a solution. All constraints and optimality conditions are satisfied.</t>
        </r>
      </text>
    </comment>
    <comment ref="B36" authorId="0" shapeId="0" xr:uid="{BAAEED78-A01F-4601-8653-1B4D1F4C7AA7}">
      <text>
        <r>
          <rPr>
            <sz val="9"/>
            <color indexed="81"/>
            <rFont val="Tahoma"/>
            <family val="2"/>
          </rPr>
          <t>Solver found a solution. All constraints and optimality conditions are satisfied.</t>
        </r>
      </text>
    </comment>
    <comment ref="C36" authorId="0" shapeId="0" xr:uid="{90E717C5-BAB9-4BD1-9E14-5B412F0B5F5C}">
      <text>
        <r>
          <rPr>
            <sz val="9"/>
            <color indexed="81"/>
            <rFont val="Tahoma"/>
            <family val="2"/>
          </rPr>
          <t>Solver found a solution. All constraints and optimality conditions are satisfied.</t>
        </r>
      </text>
    </comment>
    <comment ref="D36" authorId="0" shapeId="0" xr:uid="{4EC56FC2-6427-4551-853E-A4358998C418}">
      <text>
        <r>
          <rPr>
            <sz val="9"/>
            <color indexed="81"/>
            <rFont val="Tahoma"/>
            <family val="2"/>
          </rPr>
          <t>Solver found a solution. All constraints and optimality conditions are satisfied.</t>
        </r>
      </text>
    </comment>
    <comment ref="E36" authorId="0" shapeId="0" xr:uid="{7D34D0B8-984F-4D0C-A7CD-51A999C0BB51}">
      <text>
        <r>
          <rPr>
            <sz val="9"/>
            <color indexed="81"/>
            <rFont val="Tahoma"/>
            <family val="2"/>
          </rPr>
          <t>Solver found a solution. All constraints and optimality conditions are satisfied.</t>
        </r>
      </text>
    </comment>
    <comment ref="F36" authorId="0" shapeId="0" xr:uid="{6009DFA4-CCDC-4EAA-9930-375716703768}">
      <text>
        <r>
          <rPr>
            <sz val="9"/>
            <color indexed="81"/>
            <rFont val="Tahoma"/>
            <family val="2"/>
          </rPr>
          <t>Solver found a solution. All constraints and optimality conditions are satisfied.</t>
        </r>
      </text>
    </comment>
    <comment ref="G36" authorId="0" shapeId="0" xr:uid="{6AFE64B5-83B2-41BB-858E-465DCD86798B}">
      <text>
        <r>
          <rPr>
            <sz val="9"/>
            <color indexed="81"/>
            <rFont val="Tahoma"/>
            <family val="2"/>
          </rPr>
          <t>Solver found a solution. All constraints and optimality conditions are satisfied.</t>
        </r>
      </text>
    </comment>
    <comment ref="H36" authorId="0" shapeId="0" xr:uid="{793AEBD5-A61E-4CF1-98C0-9C6E92858008}">
      <text>
        <r>
          <rPr>
            <sz val="9"/>
            <color indexed="81"/>
            <rFont val="Tahoma"/>
            <family val="2"/>
          </rPr>
          <t>Solver found a solution. All constraints and optimality conditions are satisfied.</t>
        </r>
      </text>
    </comment>
    <comment ref="I36" authorId="0" shapeId="0" xr:uid="{806F74DD-8DA6-4345-BC7E-6A7BAFC1ECC0}">
      <text>
        <r>
          <rPr>
            <sz val="9"/>
            <color indexed="81"/>
            <rFont val="Tahoma"/>
            <family val="2"/>
          </rPr>
          <t>Solver found a solution. All constraints and optimality conditions are satisfied.</t>
        </r>
      </text>
    </comment>
    <comment ref="J36" authorId="0" shapeId="0" xr:uid="{EC259BE0-9BB5-430D-BCDB-8D78954E9E9D}">
      <text>
        <r>
          <rPr>
            <sz val="9"/>
            <color indexed="81"/>
            <rFont val="Tahoma"/>
            <family val="2"/>
          </rPr>
          <t>Solver found a solution. All constraints and optimality conditions are satisfied.</t>
        </r>
      </text>
    </comment>
    <comment ref="K36" authorId="0" shapeId="0" xr:uid="{EECB8642-5463-444C-A2AE-5A57B636C83C}">
      <text>
        <r>
          <rPr>
            <sz val="9"/>
            <color indexed="81"/>
            <rFont val="Tahoma"/>
            <family val="2"/>
          </rPr>
          <t>Solver found a solution. All constraints and optimality conditions are satisfied.</t>
        </r>
      </text>
    </comment>
    <comment ref="L36" authorId="0" shapeId="0" xr:uid="{5F05250B-0B0C-4608-B27A-EDE9ABCB1BF8}">
      <text>
        <r>
          <rPr>
            <sz val="9"/>
            <color indexed="81"/>
            <rFont val="Tahoma"/>
            <family val="2"/>
          </rPr>
          <t>Solver found a solution. All constraints and optimality conditions are satisfied.</t>
        </r>
      </text>
    </comment>
    <comment ref="B39" authorId="0" shapeId="0" xr:uid="{ED44DBFC-0EE1-4BB3-A469-3A7AF5B8BA10}">
      <text>
        <r>
          <rPr>
            <sz val="9"/>
            <color indexed="81"/>
            <rFont val="Tahoma"/>
            <family val="2"/>
          </rPr>
          <t>Solver found a solution. All constraints and optimality conditions are satisfied.</t>
        </r>
      </text>
    </comment>
    <comment ref="C39" authorId="0" shapeId="0" xr:uid="{427323E2-77E9-4115-A4AF-BCF1D1B342F6}">
      <text>
        <r>
          <rPr>
            <sz val="9"/>
            <color indexed="81"/>
            <rFont val="Tahoma"/>
            <family val="2"/>
          </rPr>
          <t>Solver found a solution. All constraints and optimality conditions are satisfied.</t>
        </r>
      </text>
    </comment>
    <comment ref="D39" authorId="0" shapeId="0" xr:uid="{364B61A7-EC5A-440A-8547-EF2A58279A28}">
      <text>
        <r>
          <rPr>
            <sz val="9"/>
            <color indexed="81"/>
            <rFont val="Tahoma"/>
            <family val="2"/>
          </rPr>
          <t>Solver found a solution. All constraints and optimality conditions are satisfied.</t>
        </r>
      </text>
    </comment>
    <comment ref="E39" authorId="0" shapeId="0" xr:uid="{E58EB918-CC66-4F1D-9B3C-CAFF7666E41E}">
      <text>
        <r>
          <rPr>
            <sz val="9"/>
            <color indexed="81"/>
            <rFont val="Tahoma"/>
            <family val="2"/>
          </rPr>
          <t>Solver found a solution. All constraints and optimality conditions are satisfied.</t>
        </r>
      </text>
    </comment>
    <comment ref="F39" authorId="0" shapeId="0" xr:uid="{C2441F8C-18F9-4B3E-A190-01F2851F68D9}">
      <text>
        <r>
          <rPr>
            <sz val="9"/>
            <color indexed="81"/>
            <rFont val="Tahoma"/>
            <family val="2"/>
          </rPr>
          <t>Solver found a solution. All constraints and optimality conditions are satisfied.</t>
        </r>
      </text>
    </comment>
    <comment ref="G39" authorId="0" shapeId="0" xr:uid="{D8C6E107-82C4-43D0-BBC6-30E596773E2E}">
      <text>
        <r>
          <rPr>
            <sz val="9"/>
            <color indexed="81"/>
            <rFont val="Tahoma"/>
            <family val="2"/>
          </rPr>
          <t>Solver found a solution. All constraints and optimality conditions are satisfied.</t>
        </r>
      </text>
    </comment>
    <comment ref="H39" authorId="0" shapeId="0" xr:uid="{371258EB-B743-4909-9E8A-EF519DD0E331}">
      <text>
        <r>
          <rPr>
            <sz val="9"/>
            <color indexed="81"/>
            <rFont val="Tahoma"/>
            <family val="2"/>
          </rPr>
          <t>Solver found a solution. All constraints and optimality conditions are satisfied.</t>
        </r>
      </text>
    </comment>
    <comment ref="I39" authorId="0" shapeId="0" xr:uid="{B47A18CC-9AD5-4801-AAB1-50B2BFBC2B3E}">
      <text>
        <r>
          <rPr>
            <sz val="9"/>
            <color indexed="81"/>
            <rFont val="Tahoma"/>
            <family val="2"/>
          </rPr>
          <t>Solver found a solution. All constraints and optimality conditions are satisfied.</t>
        </r>
      </text>
    </comment>
    <comment ref="J39" authorId="0" shapeId="0" xr:uid="{4BC660DC-9BE6-4EB2-A5E5-623FC27E0759}">
      <text>
        <r>
          <rPr>
            <sz val="9"/>
            <color indexed="81"/>
            <rFont val="Tahoma"/>
            <family val="2"/>
          </rPr>
          <t>Solver found a solution. All constraints and optimality conditions are satisfied.</t>
        </r>
      </text>
    </comment>
    <comment ref="K39" authorId="0" shapeId="0" xr:uid="{B7D4DC0F-A161-4397-969B-5CE3CD7B1DFD}">
      <text>
        <r>
          <rPr>
            <sz val="9"/>
            <color indexed="81"/>
            <rFont val="Tahoma"/>
            <family val="2"/>
          </rPr>
          <t>Solver found a solution. All constraints and optimality conditions are satisfied.</t>
        </r>
      </text>
    </comment>
    <comment ref="L39" authorId="0" shapeId="0" xr:uid="{1DC943C0-4CD4-4988-B5B3-CFEA10859FA2}">
      <text>
        <r>
          <rPr>
            <sz val="9"/>
            <color indexed="81"/>
            <rFont val="Tahoma"/>
            <family val="2"/>
          </rPr>
          <t>Solver found a solution. All constraints and optimality conditions are satisfied.</t>
        </r>
      </text>
    </comment>
    <comment ref="B40" authorId="0" shapeId="0" xr:uid="{6FA76FC1-8B6A-4752-ABDE-EB421033715E}">
      <text>
        <r>
          <rPr>
            <sz val="9"/>
            <color indexed="81"/>
            <rFont val="Tahoma"/>
            <family val="2"/>
          </rPr>
          <t>Solver found a solution. All constraints and optimality conditions are satisfied.</t>
        </r>
      </text>
    </comment>
    <comment ref="C40" authorId="0" shapeId="0" xr:uid="{6767DADD-D4E0-4BCB-B9C5-D2B29591A316}">
      <text>
        <r>
          <rPr>
            <sz val="9"/>
            <color indexed="81"/>
            <rFont val="Tahoma"/>
            <family val="2"/>
          </rPr>
          <t>Solver found a solution. All constraints and optimality conditions are satisfied.</t>
        </r>
      </text>
    </comment>
    <comment ref="D40" authorId="0" shapeId="0" xr:uid="{BFD1A364-725F-46CE-8BFC-85A2B9B9FD2F}">
      <text>
        <r>
          <rPr>
            <sz val="9"/>
            <color indexed="81"/>
            <rFont val="Tahoma"/>
            <family val="2"/>
          </rPr>
          <t>Solver found a solution. All constraints and optimality conditions are satisfied.</t>
        </r>
      </text>
    </comment>
    <comment ref="E40" authorId="0" shapeId="0" xr:uid="{505C8268-DAF8-410F-BCF0-89A8CEBBAF69}">
      <text>
        <r>
          <rPr>
            <sz val="9"/>
            <color indexed="81"/>
            <rFont val="Tahoma"/>
            <family val="2"/>
          </rPr>
          <t>Solver found a solution. All constraints and optimality conditions are satisfied.</t>
        </r>
      </text>
    </comment>
    <comment ref="F40" authorId="0" shapeId="0" xr:uid="{F09C5C37-1AE5-4FE3-AC11-6F9052E93AA0}">
      <text>
        <r>
          <rPr>
            <sz val="9"/>
            <color indexed="81"/>
            <rFont val="Tahoma"/>
            <family val="2"/>
          </rPr>
          <t>Solver found a solution. All constraints and optimality conditions are satisfied.</t>
        </r>
      </text>
    </comment>
    <comment ref="G40" authorId="0" shapeId="0" xr:uid="{093815E6-70F7-4392-919E-FCEAA80B65A7}">
      <text>
        <r>
          <rPr>
            <sz val="9"/>
            <color indexed="81"/>
            <rFont val="Tahoma"/>
            <family val="2"/>
          </rPr>
          <t>Solver found a solution. All constraints and optimality conditions are satisfied.</t>
        </r>
      </text>
    </comment>
    <comment ref="H40" authorId="0" shapeId="0" xr:uid="{9696AFA0-919D-4D01-B31E-547321DD3677}">
      <text>
        <r>
          <rPr>
            <sz val="9"/>
            <color indexed="81"/>
            <rFont val="Tahoma"/>
            <family val="2"/>
          </rPr>
          <t>Solver found a solution. All constraints and optimality conditions are satisfied.</t>
        </r>
      </text>
    </comment>
    <comment ref="I40" authorId="0" shapeId="0" xr:uid="{E52120FD-1155-4AD5-A184-E733E37B4EBE}">
      <text>
        <r>
          <rPr>
            <sz val="9"/>
            <color indexed="81"/>
            <rFont val="Tahoma"/>
            <family val="2"/>
          </rPr>
          <t>Solver found a solution. All constraints and optimality conditions are satisfied.</t>
        </r>
      </text>
    </comment>
    <comment ref="J40" authorId="0" shapeId="0" xr:uid="{A16D06EF-BAC6-4FEB-A737-E409ED379294}">
      <text>
        <r>
          <rPr>
            <sz val="9"/>
            <color indexed="81"/>
            <rFont val="Tahoma"/>
            <family val="2"/>
          </rPr>
          <t>Solver found a solution. All constraints and optimality conditions are satisfied.</t>
        </r>
      </text>
    </comment>
    <comment ref="K40" authorId="0" shapeId="0" xr:uid="{4B5154DF-0DE3-423C-82A0-350167C0FF66}">
      <text>
        <r>
          <rPr>
            <sz val="9"/>
            <color indexed="81"/>
            <rFont val="Tahoma"/>
            <family val="2"/>
          </rPr>
          <t>Solver found a solution. All constraints and optimality conditions are satisfied.</t>
        </r>
      </text>
    </comment>
    <comment ref="L40" authorId="0" shapeId="0" xr:uid="{60065FFC-0AB3-4C48-8D70-21D174505A23}">
      <text>
        <r>
          <rPr>
            <sz val="9"/>
            <color indexed="81"/>
            <rFont val="Tahoma"/>
            <family val="2"/>
          </rPr>
          <t>Solver found a solution. All constraints and optimality conditions are satisfied.</t>
        </r>
      </text>
    </comment>
    <comment ref="B41" authorId="0" shapeId="0" xr:uid="{E900BFC2-6B7E-4584-8F1C-5C8493ED30B8}">
      <text>
        <r>
          <rPr>
            <sz val="9"/>
            <color indexed="81"/>
            <rFont val="Tahoma"/>
            <family val="2"/>
          </rPr>
          <t>Solver found a solution. All constraints and optimality conditions are satisfied.</t>
        </r>
      </text>
    </comment>
    <comment ref="C41" authorId="0" shapeId="0" xr:uid="{E7079E5E-D1CB-4ADF-A910-8AAF5EC74F99}">
      <text>
        <r>
          <rPr>
            <sz val="9"/>
            <color indexed="81"/>
            <rFont val="Tahoma"/>
            <family val="2"/>
          </rPr>
          <t>Solver found a solution. All constraints and optimality conditions are satisfied.</t>
        </r>
      </text>
    </comment>
    <comment ref="D41" authorId="0" shapeId="0" xr:uid="{D5CBCC8D-68AD-4DA9-8032-6A006F052847}">
      <text>
        <r>
          <rPr>
            <sz val="9"/>
            <color indexed="81"/>
            <rFont val="Tahoma"/>
            <family val="2"/>
          </rPr>
          <t>Solver found a solution. All constraints and optimality conditions are satisfied.</t>
        </r>
      </text>
    </comment>
    <comment ref="E41" authorId="0" shapeId="0" xr:uid="{B75579B8-C65E-4779-BB16-FD46396AA0C5}">
      <text>
        <r>
          <rPr>
            <sz val="9"/>
            <color indexed="81"/>
            <rFont val="Tahoma"/>
            <family val="2"/>
          </rPr>
          <t>Solver found a solution. All constraints and optimality conditions are satisfied.</t>
        </r>
      </text>
    </comment>
    <comment ref="F41" authorId="0" shapeId="0" xr:uid="{DDC7531B-3337-4001-95AC-4E1325658AEB}">
      <text>
        <r>
          <rPr>
            <sz val="9"/>
            <color indexed="81"/>
            <rFont val="Tahoma"/>
            <family val="2"/>
          </rPr>
          <t>Solver found a solution. All constraints and optimality conditions are satisfied.</t>
        </r>
      </text>
    </comment>
    <comment ref="G41" authorId="0" shapeId="0" xr:uid="{67E506F8-E31D-47F1-BF3E-ED4F77501542}">
      <text>
        <r>
          <rPr>
            <sz val="9"/>
            <color indexed="81"/>
            <rFont val="Tahoma"/>
            <family val="2"/>
          </rPr>
          <t>Solver found a solution. All constraints and optimality conditions are satisfied.</t>
        </r>
      </text>
    </comment>
    <comment ref="H41" authorId="0" shapeId="0" xr:uid="{F84512E6-E45E-4935-8731-378AE91CD006}">
      <text>
        <r>
          <rPr>
            <sz val="9"/>
            <color indexed="81"/>
            <rFont val="Tahoma"/>
            <family val="2"/>
          </rPr>
          <t>Solver found a solution. All constraints and optimality conditions are satisfied.</t>
        </r>
      </text>
    </comment>
    <comment ref="I41" authorId="0" shapeId="0" xr:uid="{AA576E6D-E28B-423B-B90C-FE795BA49EAF}">
      <text>
        <r>
          <rPr>
            <sz val="9"/>
            <color indexed="81"/>
            <rFont val="Tahoma"/>
            <family val="2"/>
          </rPr>
          <t>Solver found a solution. All constraints and optimality conditions are satisfied.</t>
        </r>
      </text>
    </comment>
    <comment ref="J41" authorId="0" shapeId="0" xr:uid="{3D3547C4-DAD6-47CF-B169-362C24918F68}">
      <text>
        <r>
          <rPr>
            <sz val="9"/>
            <color indexed="81"/>
            <rFont val="Tahoma"/>
            <family val="2"/>
          </rPr>
          <t>Solver found a solution. All constraints and optimality conditions are satisfied.</t>
        </r>
      </text>
    </comment>
    <comment ref="K41" authorId="0" shapeId="0" xr:uid="{B7B3DD5A-A24C-4FAF-B8DA-412E4A9A4977}">
      <text>
        <r>
          <rPr>
            <sz val="9"/>
            <color indexed="81"/>
            <rFont val="Tahoma"/>
            <family val="2"/>
          </rPr>
          <t>Solver found a solution. All constraints and optimality conditions are satisfied.</t>
        </r>
      </text>
    </comment>
    <comment ref="L41" authorId="0" shapeId="0" xr:uid="{AFD02E5F-76B7-4378-BDB0-B7C3A44C4803}">
      <text>
        <r>
          <rPr>
            <sz val="9"/>
            <color indexed="81"/>
            <rFont val="Tahoma"/>
            <family val="2"/>
          </rPr>
          <t>Solver found a solution. All constraints and optimality conditions are satisfied.</t>
        </r>
      </text>
    </comment>
    <comment ref="B42" authorId="0" shapeId="0" xr:uid="{AAF2B37A-528E-45E1-848D-DD7FB14F32A9}">
      <text>
        <r>
          <rPr>
            <sz val="9"/>
            <color indexed="81"/>
            <rFont val="Tahoma"/>
            <family val="2"/>
          </rPr>
          <t>Solver found a solution. All constraints and optimality conditions are satisfied.</t>
        </r>
      </text>
    </comment>
    <comment ref="C42" authorId="0" shapeId="0" xr:uid="{0D48F634-2A2A-43BE-A522-CD1DFF6838CA}">
      <text>
        <r>
          <rPr>
            <sz val="9"/>
            <color indexed="81"/>
            <rFont val="Tahoma"/>
            <family val="2"/>
          </rPr>
          <t>Solver found a solution. All constraints and optimality conditions are satisfied.</t>
        </r>
      </text>
    </comment>
    <comment ref="D42" authorId="0" shapeId="0" xr:uid="{F218AC0D-877F-4FA8-8BA8-88409D741BB7}">
      <text>
        <r>
          <rPr>
            <sz val="9"/>
            <color indexed="81"/>
            <rFont val="Tahoma"/>
            <family val="2"/>
          </rPr>
          <t>Solver found a solution. All constraints and optimality conditions are satisfied.</t>
        </r>
      </text>
    </comment>
    <comment ref="E42" authorId="0" shapeId="0" xr:uid="{0608D2A1-B6D7-422A-8CAA-8C923439EF73}">
      <text>
        <r>
          <rPr>
            <sz val="9"/>
            <color indexed="81"/>
            <rFont val="Tahoma"/>
            <family val="2"/>
          </rPr>
          <t>Solver found a solution. All constraints and optimality conditions are satisfied.</t>
        </r>
      </text>
    </comment>
    <comment ref="F42" authorId="0" shapeId="0" xr:uid="{9ECEA7EC-E2EE-41A3-9C51-9C0A6526191B}">
      <text>
        <r>
          <rPr>
            <sz val="9"/>
            <color indexed="81"/>
            <rFont val="Tahoma"/>
            <family val="2"/>
          </rPr>
          <t>Solver found a solution. All constraints and optimality conditions are satisfied.</t>
        </r>
      </text>
    </comment>
    <comment ref="G42" authorId="0" shapeId="0" xr:uid="{D9F6B49D-356A-4CC3-9611-E5E917C8D1EB}">
      <text>
        <r>
          <rPr>
            <sz val="9"/>
            <color indexed="81"/>
            <rFont val="Tahoma"/>
            <family val="2"/>
          </rPr>
          <t>Solver found a solution. All constraints and optimality conditions are satisfied.</t>
        </r>
      </text>
    </comment>
    <comment ref="H42" authorId="0" shapeId="0" xr:uid="{3A06C010-5594-4AE1-BE21-BD989BE8435A}">
      <text>
        <r>
          <rPr>
            <sz val="9"/>
            <color indexed="81"/>
            <rFont val="Tahoma"/>
            <family val="2"/>
          </rPr>
          <t>Solver found a solution. All constraints and optimality conditions are satisfied.</t>
        </r>
      </text>
    </comment>
    <comment ref="I42" authorId="0" shapeId="0" xr:uid="{17375025-5D56-41D2-B30E-F9DA9D59DF28}">
      <text>
        <r>
          <rPr>
            <sz val="9"/>
            <color indexed="81"/>
            <rFont val="Tahoma"/>
            <family val="2"/>
          </rPr>
          <t>Solver found a solution. All constraints and optimality conditions are satisfied.</t>
        </r>
      </text>
    </comment>
    <comment ref="J42" authorId="0" shapeId="0" xr:uid="{2A89DD19-1F0E-438D-8D68-7867DB70A269}">
      <text>
        <r>
          <rPr>
            <sz val="9"/>
            <color indexed="81"/>
            <rFont val="Tahoma"/>
            <family val="2"/>
          </rPr>
          <t>Solver found a solution. All constraints and optimality conditions are satisfied.</t>
        </r>
      </text>
    </comment>
    <comment ref="K42" authorId="0" shapeId="0" xr:uid="{D27A4FD8-721E-4881-9E68-04B24F1E4827}">
      <text>
        <r>
          <rPr>
            <sz val="9"/>
            <color indexed="81"/>
            <rFont val="Tahoma"/>
            <family val="2"/>
          </rPr>
          <t>Solver found a solution. All constraints and optimality conditions are satisfied.</t>
        </r>
      </text>
    </comment>
    <comment ref="L42" authorId="0" shapeId="0" xr:uid="{CD23E118-B052-4B9B-BF7D-D0832C6534CA}">
      <text>
        <r>
          <rPr>
            <sz val="9"/>
            <color indexed="81"/>
            <rFont val="Tahoma"/>
            <family val="2"/>
          </rPr>
          <t>Solver found a solution. All constraints and optimality conditions are satisfied.</t>
        </r>
      </text>
    </comment>
    <comment ref="B43" authorId="0" shapeId="0" xr:uid="{6ED60FBD-4F1A-4173-BB6F-6344F1FDE6AF}">
      <text>
        <r>
          <rPr>
            <sz val="9"/>
            <color indexed="81"/>
            <rFont val="Tahoma"/>
            <family val="2"/>
          </rPr>
          <t>Solver found a solution. All constraints and optimality conditions are satisfied.</t>
        </r>
      </text>
    </comment>
    <comment ref="C43" authorId="0" shapeId="0" xr:uid="{91583D29-BA0C-4183-8416-F9A194C06FE6}">
      <text>
        <r>
          <rPr>
            <sz val="9"/>
            <color indexed="81"/>
            <rFont val="Tahoma"/>
            <family val="2"/>
          </rPr>
          <t>Solver found a solution. All constraints and optimality conditions are satisfied.</t>
        </r>
      </text>
    </comment>
    <comment ref="D43" authorId="0" shapeId="0" xr:uid="{28C859CC-52BB-4583-98B4-2AE88C5073AF}">
      <text>
        <r>
          <rPr>
            <sz val="9"/>
            <color indexed="81"/>
            <rFont val="Tahoma"/>
            <family val="2"/>
          </rPr>
          <t>Solver found a solution. All constraints and optimality conditions are satisfied.</t>
        </r>
      </text>
    </comment>
    <comment ref="E43" authorId="0" shapeId="0" xr:uid="{E817B70B-D8CF-4DF7-BE96-2434E065D75A}">
      <text>
        <r>
          <rPr>
            <sz val="9"/>
            <color indexed="81"/>
            <rFont val="Tahoma"/>
            <family val="2"/>
          </rPr>
          <t>Solver found a solution. All constraints and optimality conditions are satisfied.</t>
        </r>
      </text>
    </comment>
    <comment ref="F43" authorId="0" shapeId="0" xr:uid="{DA303915-79D3-4197-AC43-9B1438DFF0B7}">
      <text>
        <r>
          <rPr>
            <sz val="9"/>
            <color indexed="81"/>
            <rFont val="Tahoma"/>
            <family val="2"/>
          </rPr>
          <t>Solver found a solution. All constraints and optimality conditions are satisfied.</t>
        </r>
      </text>
    </comment>
    <comment ref="G43" authorId="0" shapeId="0" xr:uid="{CFD2E0A0-BF02-4D7C-A5B1-23044D2A5631}">
      <text>
        <r>
          <rPr>
            <sz val="9"/>
            <color indexed="81"/>
            <rFont val="Tahoma"/>
            <family val="2"/>
          </rPr>
          <t>Solver found a solution. All constraints and optimality conditions are satisfied.</t>
        </r>
      </text>
    </comment>
    <comment ref="H43" authorId="0" shapeId="0" xr:uid="{D3858AB3-7739-4050-AB93-E0329E1B095F}">
      <text>
        <r>
          <rPr>
            <sz val="9"/>
            <color indexed="81"/>
            <rFont val="Tahoma"/>
            <family val="2"/>
          </rPr>
          <t>Solver found a solution. All constraints and optimality conditions are satisfied.</t>
        </r>
      </text>
    </comment>
    <comment ref="I43" authorId="0" shapeId="0" xr:uid="{092A3192-842E-4FE0-99D2-DF3C4830A478}">
      <text>
        <r>
          <rPr>
            <sz val="9"/>
            <color indexed="81"/>
            <rFont val="Tahoma"/>
            <family val="2"/>
          </rPr>
          <t>Solver found a solution. All constraints and optimality conditions are satisfied.</t>
        </r>
      </text>
    </comment>
    <comment ref="J43" authorId="0" shapeId="0" xr:uid="{3C90FBDA-D797-4D6A-A838-B226BD9471A7}">
      <text>
        <r>
          <rPr>
            <sz val="9"/>
            <color indexed="81"/>
            <rFont val="Tahoma"/>
            <family val="2"/>
          </rPr>
          <t>Solver found a solution. All constraints and optimality conditions are satisfied.</t>
        </r>
      </text>
    </comment>
    <comment ref="K43" authorId="0" shapeId="0" xr:uid="{47710D03-7E40-4128-9CDB-76030E09ECAB}">
      <text>
        <r>
          <rPr>
            <sz val="9"/>
            <color indexed="81"/>
            <rFont val="Tahoma"/>
            <family val="2"/>
          </rPr>
          <t>Solver found a solution. All constraints and optimality conditions are satisfied.</t>
        </r>
      </text>
    </comment>
    <comment ref="L43" authorId="0" shapeId="0" xr:uid="{12825D48-ADC7-4563-B513-F34CC960C447}">
      <text>
        <r>
          <rPr>
            <sz val="9"/>
            <color indexed="81"/>
            <rFont val="Tahoma"/>
            <family val="2"/>
          </rPr>
          <t>Solver found a solution. All constraints and optimality conditions are satisfied.</t>
        </r>
      </text>
    </comment>
    <comment ref="B44" authorId="0" shapeId="0" xr:uid="{D184DBB2-6DAB-4DD3-AF30-AB48AB700C76}">
      <text>
        <r>
          <rPr>
            <sz val="9"/>
            <color indexed="81"/>
            <rFont val="Tahoma"/>
            <family val="2"/>
          </rPr>
          <t>Solver found a solution. All constraints and optimality conditions are satisfied.</t>
        </r>
      </text>
    </comment>
    <comment ref="C44" authorId="0" shapeId="0" xr:uid="{CD4E7932-D4DD-4C51-82BF-29D8287BCB1A}">
      <text>
        <r>
          <rPr>
            <sz val="9"/>
            <color indexed="81"/>
            <rFont val="Tahoma"/>
            <family val="2"/>
          </rPr>
          <t>Solver found a solution. All constraints and optimality conditions are satisfied.</t>
        </r>
      </text>
    </comment>
    <comment ref="D44" authorId="0" shapeId="0" xr:uid="{C0D803A0-1266-4676-BEA8-41C1630CAA5D}">
      <text>
        <r>
          <rPr>
            <sz val="9"/>
            <color indexed="81"/>
            <rFont val="Tahoma"/>
            <family val="2"/>
          </rPr>
          <t>Solver found a solution. All constraints and optimality conditions are satisfied.</t>
        </r>
      </text>
    </comment>
    <comment ref="E44" authorId="0" shapeId="0" xr:uid="{F6CB7F79-F203-43D3-B88D-B1B2458911A0}">
      <text>
        <r>
          <rPr>
            <sz val="9"/>
            <color indexed="81"/>
            <rFont val="Tahoma"/>
            <family val="2"/>
          </rPr>
          <t>Solver found a solution. All constraints and optimality conditions are satisfied.</t>
        </r>
      </text>
    </comment>
    <comment ref="F44" authorId="0" shapeId="0" xr:uid="{9272B59C-0315-4966-8D5B-8AD709245447}">
      <text>
        <r>
          <rPr>
            <sz val="9"/>
            <color indexed="81"/>
            <rFont val="Tahoma"/>
            <family val="2"/>
          </rPr>
          <t>Solver found a solution. All constraints and optimality conditions are satisfied.</t>
        </r>
      </text>
    </comment>
    <comment ref="G44" authorId="0" shapeId="0" xr:uid="{BFD79790-CAF9-45A1-BD52-95D2BF956494}">
      <text>
        <r>
          <rPr>
            <sz val="9"/>
            <color indexed="81"/>
            <rFont val="Tahoma"/>
            <family val="2"/>
          </rPr>
          <t>Solver found a solution. All constraints and optimality conditions are satisfied.</t>
        </r>
      </text>
    </comment>
    <comment ref="H44" authorId="0" shapeId="0" xr:uid="{FAD56559-2DA8-44E6-92A4-A6BD03F1A92D}">
      <text>
        <r>
          <rPr>
            <sz val="9"/>
            <color indexed="81"/>
            <rFont val="Tahoma"/>
            <family val="2"/>
          </rPr>
          <t>Solver found a solution. All constraints and optimality conditions are satisfied.</t>
        </r>
      </text>
    </comment>
    <comment ref="I44" authorId="0" shapeId="0" xr:uid="{09C98464-EE30-4FCD-A143-F27776382829}">
      <text>
        <r>
          <rPr>
            <sz val="9"/>
            <color indexed="81"/>
            <rFont val="Tahoma"/>
            <family val="2"/>
          </rPr>
          <t>Solver found a solution. All constraints and optimality conditions are satisfied.</t>
        </r>
      </text>
    </comment>
    <comment ref="J44" authorId="0" shapeId="0" xr:uid="{57C48F91-88FE-487E-B0AC-410E48368868}">
      <text>
        <r>
          <rPr>
            <sz val="9"/>
            <color indexed="81"/>
            <rFont val="Tahoma"/>
            <family val="2"/>
          </rPr>
          <t>Solver found a solution. All constraints and optimality conditions are satisfied.</t>
        </r>
      </text>
    </comment>
    <comment ref="K44" authorId="0" shapeId="0" xr:uid="{F8179AB3-A75A-4E73-8049-743A41ED32D4}">
      <text>
        <r>
          <rPr>
            <sz val="9"/>
            <color indexed="81"/>
            <rFont val="Tahoma"/>
            <family val="2"/>
          </rPr>
          <t>Solver found a solution. All constraints and optimality conditions are satisfied.</t>
        </r>
      </text>
    </comment>
    <comment ref="L44" authorId="0" shapeId="0" xr:uid="{A2AA100F-4576-4C27-841B-6B4645542781}">
      <text>
        <r>
          <rPr>
            <sz val="9"/>
            <color indexed="81"/>
            <rFont val="Tahoma"/>
            <family val="2"/>
          </rPr>
          <t>Solver found a solution. All constraints and optimality conditions are satisfied.</t>
        </r>
      </text>
    </comment>
    <comment ref="B45" authorId="0" shapeId="0" xr:uid="{CB0F9762-ABFD-4D8D-BA5E-9C75E7E4E667}">
      <text>
        <r>
          <rPr>
            <sz val="9"/>
            <color indexed="81"/>
            <rFont val="Tahoma"/>
            <family val="2"/>
          </rPr>
          <t>Solver found a solution. All constraints and optimality conditions are satisfied.</t>
        </r>
      </text>
    </comment>
    <comment ref="C45" authorId="0" shapeId="0" xr:uid="{27832E14-3CF7-4651-AA16-9258F6AE8D23}">
      <text>
        <r>
          <rPr>
            <sz val="9"/>
            <color indexed="81"/>
            <rFont val="Tahoma"/>
            <family val="2"/>
          </rPr>
          <t>Solver found a solution. All constraints and optimality conditions are satisfied.</t>
        </r>
      </text>
    </comment>
    <comment ref="D45" authorId="0" shapeId="0" xr:uid="{2BC041FD-2593-4AB8-9A24-AE5751273769}">
      <text>
        <r>
          <rPr>
            <sz val="9"/>
            <color indexed="81"/>
            <rFont val="Tahoma"/>
            <family val="2"/>
          </rPr>
          <t>Solver found a solution. All constraints and optimality conditions are satisfied.</t>
        </r>
      </text>
    </comment>
    <comment ref="E45" authorId="0" shapeId="0" xr:uid="{47209818-4881-4BCB-A679-BA3DB6B7E06C}">
      <text>
        <r>
          <rPr>
            <sz val="9"/>
            <color indexed="81"/>
            <rFont val="Tahoma"/>
            <family val="2"/>
          </rPr>
          <t>Solver found a solution. All constraints and optimality conditions are satisfied.</t>
        </r>
      </text>
    </comment>
    <comment ref="F45" authorId="0" shapeId="0" xr:uid="{3D1292ED-FB0C-487E-A592-D9E7E50BCEA7}">
      <text>
        <r>
          <rPr>
            <sz val="9"/>
            <color indexed="81"/>
            <rFont val="Tahoma"/>
            <family val="2"/>
          </rPr>
          <t>Solver found a solution. All constraints and optimality conditions are satisfied.</t>
        </r>
      </text>
    </comment>
    <comment ref="G45" authorId="0" shapeId="0" xr:uid="{DC7F86D9-D8BC-4F82-AF54-B83600140CDF}">
      <text>
        <r>
          <rPr>
            <sz val="9"/>
            <color indexed="81"/>
            <rFont val="Tahoma"/>
            <family val="2"/>
          </rPr>
          <t>Solver found a solution. All constraints and optimality conditions are satisfied.</t>
        </r>
      </text>
    </comment>
    <comment ref="H45" authorId="0" shapeId="0" xr:uid="{BAE6D4C3-59A6-4861-B71B-5F6BFCBF4C73}">
      <text>
        <r>
          <rPr>
            <sz val="9"/>
            <color indexed="81"/>
            <rFont val="Tahoma"/>
            <family val="2"/>
          </rPr>
          <t>Solver found a solution. All constraints and optimality conditions are satisfied.</t>
        </r>
      </text>
    </comment>
    <comment ref="I45" authorId="0" shapeId="0" xr:uid="{B996E439-5D56-4420-BD85-503C2067E5BC}">
      <text>
        <r>
          <rPr>
            <sz val="9"/>
            <color indexed="81"/>
            <rFont val="Tahoma"/>
            <family val="2"/>
          </rPr>
          <t>Solver found a solution. All constraints and optimality conditions are satisfied.</t>
        </r>
      </text>
    </comment>
    <comment ref="J45" authorId="0" shapeId="0" xr:uid="{9096C681-D530-4FD2-BA0C-5AFA135B77F0}">
      <text>
        <r>
          <rPr>
            <sz val="9"/>
            <color indexed="81"/>
            <rFont val="Tahoma"/>
            <family val="2"/>
          </rPr>
          <t>Solver found a solution. All constraints and optimality conditions are satisfied.</t>
        </r>
      </text>
    </comment>
    <comment ref="K45" authorId="0" shapeId="0" xr:uid="{DC8043F5-3B56-420C-93FE-9D72A824A154}">
      <text>
        <r>
          <rPr>
            <sz val="9"/>
            <color indexed="81"/>
            <rFont val="Tahoma"/>
            <family val="2"/>
          </rPr>
          <t>Solver found a solution. All constraints and optimality conditions are satisfied.</t>
        </r>
      </text>
    </comment>
    <comment ref="L45" authorId="0" shapeId="0" xr:uid="{E644573E-1C7E-472D-A637-279868F7FBF8}">
      <text>
        <r>
          <rPr>
            <sz val="9"/>
            <color indexed="81"/>
            <rFont val="Tahoma"/>
            <family val="2"/>
          </rPr>
          <t>Solver found a solution. All constraints and optimality conditions are satisfied.</t>
        </r>
      </text>
    </comment>
    <comment ref="B46" authorId="0" shapeId="0" xr:uid="{88B1E848-162F-4C56-BB54-277BA48B928A}">
      <text>
        <r>
          <rPr>
            <sz val="9"/>
            <color indexed="81"/>
            <rFont val="Tahoma"/>
            <family val="2"/>
          </rPr>
          <t>Solver found a solution. All constraints and optimality conditions are satisfied.</t>
        </r>
      </text>
    </comment>
    <comment ref="C46" authorId="0" shapeId="0" xr:uid="{9DA4B2DA-0BD4-401E-991B-A495A986FCCF}">
      <text>
        <r>
          <rPr>
            <sz val="9"/>
            <color indexed="81"/>
            <rFont val="Tahoma"/>
            <family val="2"/>
          </rPr>
          <t>Solver found a solution. All constraints and optimality conditions are satisfied.</t>
        </r>
      </text>
    </comment>
    <comment ref="D46" authorId="0" shapeId="0" xr:uid="{4B397A5E-7659-4222-B397-BD18A4A9695A}">
      <text>
        <r>
          <rPr>
            <sz val="9"/>
            <color indexed="81"/>
            <rFont val="Tahoma"/>
            <family val="2"/>
          </rPr>
          <t>Solver found a solution. All constraints and optimality conditions are satisfied.</t>
        </r>
      </text>
    </comment>
    <comment ref="E46" authorId="0" shapeId="0" xr:uid="{EFE7DF42-7D6C-457C-9E52-EA27FB595CEA}">
      <text>
        <r>
          <rPr>
            <sz val="9"/>
            <color indexed="81"/>
            <rFont val="Tahoma"/>
            <family val="2"/>
          </rPr>
          <t>Solver found a solution. All constraints and optimality conditions are satisfied.</t>
        </r>
      </text>
    </comment>
    <comment ref="F46" authorId="0" shapeId="0" xr:uid="{A60E172A-6BD5-4134-B632-952A2EB3FB2C}">
      <text>
        <r>
          <rPr>
            <sz val="9"/>
            <color indexed="81"/>
            <rFont val="Tahoma"/>
            <family val="2"/>
          </rPr>
          <t>Solver found a solution. All constraints and optimality conditions are satisfied.</t>
        </r>
      </text>
    </comment>
    <comment ref="G46" authorId="0" shapeId="0" xr:uid="{8F804072-90CE-4F51-BB69-57674CA885DC}">
      <text>
        <r>
          <rPr>
            <sz val="9"/>
            <color indexed="81"/>
            <rFont val="Tahoma"/>
            <family val="2"/>
          </rPr>
          <t>Solver found a solution. All constraints and optimality conditions are satisfied.</t>
        </r>
      </text>
    </comment>
    <comment ref="H46" authorId="0" shapeId="0" xr:uid="{4EB61D9A-0DA1-4E58-8E91-2E2CB6622290}">
      <text>
        <r>
          <rPr>
            <sz val="9"/>
            <color indexed="81"/>
            <rFont val="Tahoma"/>
            <family val="2"/>
          </rPr>
          <t>Solver found a solution. All constraints and optimality conditions are satisfied.</t>
        </r>
      </text>
    </comment>
    <comment ref="I46" authorId="0" shapeId="0" xr:uid="{D4DA580E-D5C7-4C3F-8E33-3A1F350DD328}">
      <text>
        <r>
          <rPr>
            <sz val="9"/>
            <color indexed="81"/>
            <rFont val="Tahoma"/>
            <family val="2"/>
          </rPr>
          <t>Solver found a solution. All constraints and optimality conditions are satisfied.</t>
        </r>
      </text>
    </comment>
    <comment ref="J46" authorId="0" shapeId="0" xr:uid="{4BD0ED21-A637-452B-B501-79BF16022B66}">
      <text>
        <r>
          <rPr>
            <sz val="9"/>
            <color indexed="81"/>
            <rFont val="Tahoma"/>
            <family val="2"/>
          </rPr>
          <t>Solver found a solution. All constraints and optimality conditions are satisfied.</t>
        </r>
      </text>
    </comment>
    <comment ref="K46" authorId="0" shapeId="0" xr:uid="{F7B2B35E-B8FA-45FC-B106-BBAA7E0A9802}">
      <text>
        <r>
          <rPr>
            <sz val="9"/>
            <color indexed="81"/>
            <rFont val="Tahoma"/>
            <family val="2"/>
          </rPr>
          <t>Solver found a solution. All constraints and optimality conditions are satisfied.</t>
        </r>
      </text>
    </comment>
    <comment ref="L46" authorId="0" shapeId="0" xr:uid="{DEFF73CD-F0E3-4481-AB16-3DF572B75126}">
      <text>
        <r>
          <rPr>
            <sz val="9"/>
            <color indexed="81"/>
            <rFont val="Tahoma"/>
            <family val="2"/>
          </rPr>
          <t>Solver found a solution. All constraints and optimality conditions are satisfied.</t>
        </r>
      </text>
    </comment>
    <comment ref="B47" authorId="0" shapeId="0" xr:uid="{64884AA7-0982-49B9-872A-3DCB661D8777}">
      <text>
        <r>
          <rPr>
            <sz val="9"/>
            <color indexed="81"/>
            <rFont val="Tahoma"/>
            <family val="2"/>
          </rPr>
          <t>Solver found a solution. All constraints and optimality conditions are satisfied.</t>
        </r>
      </text>
    </comment>
    <comment ref="C47" authorId="0" shapeId="0" xr:uid="{38DB93AA-89E7-4BB0-A2B7-8152ACEEF3E5}">
      <text>
        <r>
          <rPr>
            <sz val="9"/>
            <color indexed="81"/>
            <rFont val="Tahoma"/>
            <family val="2"/>
          </rPr>
          <t>Solver found a solution. All constraints and optimality conditions are satisfied.</t>
        </r>
      </text>
    </comment>
    <comment ref="D47" authorId="0" shapeId="0" xr:uid="{3B805FDE-6185-480C-A1C1-256157D73291}">
      <text>
        <r>
          <rPr>
            <sz val="9"/>
            <color indexed="81"/>
            <rFont val="Tahoma"/>
            <family val="2"/>
          </rPr>
          <t>Solver found a solution. All constraints and optimality conditions are satisfied.</t>
        </r>
      </text>
    </comment>
    <comment ref="E47" authorId="0" shapeId="0" xr:uid="{EDFF7261-BB49-4B50-8279-85D91E2B6824}">
      <text>
        <r>
          <rPr>
            <sz val="9"/>
            <color indexed="81"/>
            <rFont val="Tahoma"/>
            <family val="2"/>
          </rPr>
          <t>Solver found a solution. All constraints and optimality conditions are satisfied.</t>
        </r>
      </text>
    </comment>
    <comment ref="F47" authorId="0" shapeId="0" xr:uid="{CE4BEEB1-1E9F-479B-BB10-55E1EAA7D443}">
      <text>
        <r>
          <rPr>
            <sz val="9"/>
            <color indexed="81"/>
            <rFont val="Tahoma"/>
            <family val="2"/>
          </rPr>
          <t>Solver found a solution. All constraints and optimality conditions are satisfied.</t>
        </r>
      </text>
    </comment>
    <comment ref="G47" authorId="0" shapeId="0" xr:uid="{C7CE4308-6EBC-40A7-A4A5-644F650A5B7D}">
      <text>
        <r>
          <rPr>
            <sz val="9"/>
            <color indexed="81"/>
            <rFont val="Tahoma"/>
            <family val="2"/>
          </rPr>
          <t>Solver found a solution. All constraints and optimality conditions are satisfied.</t>
        </r>
      </text>
    </comment>
    <comment ref="H47" authorId="0" shapeId="0" xr:uid="{AF5D9423-ADDA-480F-91A7-2828A72DEFF3}">
      <text>
        <r>
          <rPr>
            <sz val="9"/>
            <color indexed="81"/>
            <rFont val="Tahoma"/>
            <family val="2"/>
          </rPr>
          <t>Solver found a solution. All constraints and optimality conditions are satisfied.</t>
        </r>
      </text>
    </comment>
    <comment ref="I47" authorId="0" shapeId="0" xr:uid="{88BB578A-2C4E-4ADD-8736-FC77B5E7F402}">
      <text>
        <r>
          <rPr>
            <sz val="9"/>
            <color indexed="81"/>
            <rFont val="Tahoma"/>
            <family val="2"/>
          </rPr>
          <t>Solver found a solution. All constraints and optimality conditions are satisfied.</t>
        </r>
      </text>
    </comment>
    <comment ref="J47" authorId="0" shapeId="0" xr:uid="{7C089E6D-1388-4310-8B89-526E144F89D6}">
      <text>
        <r>
          <rPr>
            <sz val="9"/>
            <color indexed="81"/>
            <rFont val="Tahoma"/>
            <family val="2"/>
          </rPr>
          <t>Solver found a solution. All constraints and optimality conditions are satisfied.</t>
        </r>
      </text>
    </comment>
    <comment ref="K47" authorId="0" shapeId="0" xr:uid="{778C44E1-6A02-46AF-AEE9-AB21401BF329}">
      <text>
        <r>
          <rPr>
            <sz val="9"/>
            <color indexed="81"/>
            <rFont val="Tahoma"/>
            <family val="2"/>
          </rPr>
          <t>Solver found a solution. All constraints and optimality conditions are satisfied.</t>
        </r>
      </text>
    </comment>
    <comment ref="L47" authorId="0" shapeId="0" xr:uid="{EEF31D41-FA03-40EA-BD4F-84168E6719F9}">
      <text>
        <r>
          <rPr>
            <sz val="9"/>
            <color indexed="81"/>
            <rFont val="Tahoma"/>
            <family val="2"/>
          </rPr>
          <t>Solver found a solution. All constraints and optimality conditions are satisfied.</t>
        </r>
      </text>
    </comment>
    <comment ref="B48" authorId="0" shapeId="0" xr:uid="{873BB850-09F9-4E27-9FE1-EA36ACDA77CB}">
      <text>
        <r>
          <rPr>
            <sz val="9"/>
            <color indexed="81"/>
            <rFont val="Tahoma"/>
            <family val="2"/>
          </rPr>
          <t>Solver found a solution. All constraints and optimality conditions are satisfied.</t>
        </r>
      </text>
    </comment>
    <comment ref="C48" authorId="0" shapeId="0" xr:uid="{2F1A5842-AF2C-420F-BB36-870A010137FD}">
      <text>
        <r>
          <rPr>
            <sz val="9"/>
            <color indexed="81"/>
            <rFont val="Tahoma"/>
            <family val="2"/>
          </rPr>
          <t>Solver found a solution. All constraints and optimality conditions are satisfied.</t>
        </r>
      </text>
    </comment>
    <comment ref="D48" authorId="0" shapeId="0" xr:uid="{E883046B-294C-4D23-A502-4E1059545E51}">
      <text>
        <r>
          <rPr>
            <sz val="9"/>
            <color indexed="81"/>
            <rFont val="Tahoma"/>
            <family val="2"/>
          </rPr>
          <t>Solver found a solution. All constraints and optimality conditions are satisfied.</t>
        </r>
      </text>
    </comment>
    <comment ref="E48" authorId="0" shapeId="0" xr:uid="{14560CCB-C798-4B77-BA5C-6AA86BE7BD78}">
      <text>
        <r>
          <rPr>
            <sz val="9"/>
            <color indexed="81"/>
            <rFont val="Tahoma"/>
            <family val="2"/>
          </rPr>
          <t>Solver found a solution. All constraints and optimality conditions are satisfied.</t>
        </r>
      </text>
    </comment>
    <comment ref="F48" authorId="0" shapeId="0" xr:uid="{97F25619-E553-45A4-8FF3-0495EC40EB57}">
      <text>
        <r>
          <rPr>
            <sz val="9"/>
            <color indexed="81"/>
            <rFont val="Tahoma"/>
            <family val="2"/>
          </rPr>
          <t>Solver found a solution. All constraints and optimality conditions are satisfied.</t>
        </r>
      </text>
    </comment>
    <comment ref="G48" authorId="0" shapeId="0" xr:uid="{79594122-9DA9-4EDC-9F1B-6AC42A4F2D7D}">
      <text>
        <r>
          <rPr>
            <sz val="9"/>
            <color indexed="81"/>
            <rFont val="Tahoma"/>
            <family val="2"/>
          </rPr>
          <t>Solver found a solution. All constraints and optimality conditions are satisfied.</t>
        </r>
      </text>
    </comment>
    <comment ref="H48" authorId="0" shapeId="0" xr:uid="{67AD8CB6-BEEA-47DC-83F6-633BDE8F3CD7}">
      <text>
        <r>
          <rPr>
            <sz val="9"/>
            <color indexed="81"/>
            <rFont val="Tahoma"/>
            <family val="2"/>
          </rPr>
          <t>Solver found a solution. All constraints and optimality conditions are satisfied.</t>
        </r>
      </text>
    </comment>
    <comment ref="I48" authorId="0" shapeId="0" xr:uid="{9CFFEFFD-2B4D-47C5-AE87-98D3ACF5DA65}">
      <text>
        <r>
          <rPr>
            <sz val="9"/>
            <color indexed="81"/>
            <rFont val="Tahoma"/>
            <family val="2"/>
          </rPr>
          <t>Solver found a solution. All constraints and optimality conditions are satisfied.</t>
        </r>
      </text>
    </comment>
    <comment ref="J48" authorId="0" shapeId="0" xr:uid="{021B44BD-6A52-42A6-A401-8C9D452C2ECE}">
      <text>
        <r>
          <rPr>
            <sz val="9"/>
            <color indexed="81"/>
            <rFont val="Tahoma"/>
            <family val="2"/>
          </rPr>
          <t>Solver found a solution. All constraints and optimality conditions are satisfied.</t>
        </r>
      </text>
    </comment>
    <comment ref="K48" authorId="0" shapeId="0" xr:uid="{4871E49F-014C-49B9-96A2-8E06EE259CE8}">
      <text>
        <r>
          <rPr>
            <sz val="9"/>
            <color indexed="81"/>
            <rFont val="Tahoma"/>
            <family val="2"/>
          </rPr>
          <t>Solver found a solution. All constraints and optimality conditions are satisfied.</t>
        </r>
      </text>
    </comment>
    <comment ref="L48" authorId="0" shapeId="0" xr:uid="{B74E3F58-CC79-4E74-ABD9-5B0D3F3C6B1D}">
      <text>
        <r>
          <rPr>
            <sz val="9"/>
            <color indexed="81"/>
            <rFont val="Tahoma"/>
            <family val="2"/>
          </rPr>
          <t>Solver found a solution. All constraints and optimality conditions are satisfied.</t>
        </r>
      </text>
    </comment>
    <comment ref="B49" authorId="0" shapeId="0" xr:uid="{1836976B-9761-41F9-B7A8-EE0DEC009BD5}">
      <text>
        <r>
          <rPr>
            <sz val="9"/>
            <color indexed="81"/>
            <rFont val="Tahoma"/>
            <family val="2"/>
          </rPr>
          <t>Solver found a solution. All constraints and optimality conditions are satisfied.</t>
        </r>
      </text>
    </comment>
    <comment ref="C49" authorId="0" shapeId="0" xr:uid="{77C27C00-4505-4AFA-965C-6552132300AE}">
      <text>
        <r>
          <rPr>
            <sz val="9"/>
            <color indexed="81"/>
            <rFont val="Tahoma"/>
            <family val="2"/>
          </rPr>
          <t>Solver found a solution. All constraints and optimality conditions are satisfied.</t>
        </r>
      </text>
    </comment>
    <comment ref="D49" authorId="0" shapeId="0" xr:uid="{FCAE70C8-A734-4A5C-AF85-7BDA31F37974}">
      <text>
        <r>
          <rPr>
            <sz val="9"/>
            <color indexed="81"/>
            <rFont val="Tahoma"/>
            <family val="2"/>
          </rPr>
          <t>Solver found a solution. All constraints and optimality conditions are satisfied.</t>
        </r>
      </text>
    </comment>
    <comment ref="E49" authorId="0" shapeId="0" xr:uid="{A5CBEED0-376C-431D-AC84-99941EBC85BC}">
      <text>
        <r>
          <rPr>
            <sz val="9"/>
            <color indexed="81"/>
            <rFont val="Tahoma"/>
            <family val="2"/>
          </rPr>
          <t>Solver found a solution. All constraints and optimality conditions are satisfied.</t>
        </r>
      </text>
    </comment>
    <comment ref="F49" authorId="0" shapeId="0" xr:uid="{80FC8FB2-1CE7-4FEF-8382-114370F5DF8F}">
      <text>
        <r>
          <rPr>
            <sz val="9"/>
            <color indexed="81"/>
            <rFont val="Tahoma"/>
            <family val="2"/>
          </rPr>
          <t>Solver found a solution. All constraints and optimality conditions are satisfied.</t>
        </r>
      </text>
    </comment>
    <comment ref="G49" authorId="0" shapeId="0" xr:uid="{F22C8C71-4BDD-4035-BBC2-372E03656F59}">
      <text>
        <r>
          <rPr>
            <sz val="9"/>
            <color indexed="81"/>
            <rFont val="Tahoma"/>
            <family val="2"/>
          </rPr>
          <t>Solver found a solution. All constraints and optimality conditions are satisfied.</t>
        </r>
      </text>
    </comment>
    <comment ref="H49" authorId="0" shapeId="0" xr:uid="{046C1F32-8BD0-4B4D-8AB0-2A1E5458EDA9}">
      <text>
        <r>
          <rPr>
            <sz val="9"/>
            <color indexed="81"/>
            <rFont val="Tahoma"/>
            <family val="2"/>
          </rPr>
          <t>Solver found a solution. All constraints and optimality conditions are satisfied.</t>
        </r>
      </text>
    </comment>
    <comment ref="I49" authorId="0" shapeId="0" xr:uid="{DBFC9737-AEF9-4C7A-A997-44D390AE0A20}">
      <text>
        <r>
          <rPr>
            <sz val="9"/>
            <color indexed="81"/>
            <rFont val="Tahoma"/>
            <family val="2"/>
          </rPr>
          <t>Solver found a solution. All constraints and optimality conditions are satisfied.</t>
        </r>
      </text>
    </comment>
    <comment ref="J49" authorId="0" shapeId="0" xr:uid="{0D5A2451-1AFA-4077-B166-CBDE8BCA488B}">
      <text>
        <r>
          <rPr>
            <sz val="9"/>
            <color indexed="81"/>
            <rFont val="Tahoma"/>
            <family val="2"/>
          </rPr>
          <t>Solver found a solution. All constraints and optimality conditions are satisfied.</t>
        </r>
      </text>
    </comment>
    <comment ref="K49" authorId="0" shapeId="0" xr:uid="{6D6C31BF-179B-4FAB-A490-5CD42D66D3B3}">
      <text>
        <r>
          <rPr>
            <sz val="9"/>
            <color indexed="81"/>
            <rFont val="Tahoma"/>
            <family val="2"/>
          </rPr>
          <t>Solver found a solution. All constraints and optimality conditions are satisfied.</t>
        </r>
      </text>
    </comment>
    <comment ref="L49" authorId="0" shapeId="0" xr:uid="{A998FED3-9335-43E7-9817-4BE0A41FCA1E}">
      <text>
        <r>
          <rPr>
            <sz val="9"/>
            <color indexed="81"/>
            <rFont val="Tahoma"/>
            <family val="2"/>
          </rPr>
          <t>Solver found a solution. All constraints and optimality conditions are satisfied.</t>
        </r>
      </text>
    </comment>
    <comment ref="B50" authorId="0" shapeId="0" xr:uid="{157AE77C-0918-47D3-A075-AC188F24B1B2}">
      <text>
        <r>
          <rPr>
            <sz val="9"/>
            <color indexed="81"/>
            <rFont val="Tahoma"/>
            <family val="2"/>
          </rPr>
          <t>Solver found a solution. All constraints and optimality conditions are satisfied.</t>
        </r>
      </text>
    </comment>
    <comment ref="C50" authorId="0" shapeId="0" xr:uid="{FBCF8526-4BCA-40F0-9168-788EE9E281C0}">
      <text>
        <r>
          <rPr>
            <sz val="9"/>
            <color indexed="81"/>
            <rFont val="Tahoma"/>
            <family val="2"/>
          </rPr>
          <t>Solver found a solution. All constraints and optimality conditions are satisfied.</t>
        </r>
      </text>
    </comment>
    <comment ref="D50" authorId="0" shapeId="0" xr:uid="{C598A797-B099-4C44-9FD0-14CA8C496A05}">
      <text>
        <r>
          <rPr>
            <sz val="9"/>
            <color indexed="81"/>
            <rFont val="Tahoma"/>
            <family val="2"/>
          </rPr>
          <t>Solver found a solution. All constraints and optimality conditions are satisfied.</t>
        </r>
      </text>
    </comment>
    <comment ref="E50" authorId="0" shapeId="0" xr:uid="{A58A8480-0324-4B65-82CF-5C139802C257}">
      <text>
        <r>
          <rPr>
            <sz val="9"/>
            <color indexed="81"/>
            <rFont val="Tahoma"/>
            <family val="2"/>
          </rPr>
          <t>Solver found a solution. All constraints and optimality conditions are satisfied.</t>
        </r>
      </text>
    </comment>
    <comment ref="F50" authorId="0" shapeId="0" xr:uid="{ECD270BB-D0A9-4BCA-8066-7D379E788318}">
      <text>
        <r>
          <rPr>
            <sz val="9"/>
            <color indexed="81"/>
            <rFont val="Tahoma"/>
            <family val="2"/>
          </rPr>
          <t>Solver found a solution. All constraints and optimality conditions are satisfied.</t>
        </r>
      </text>
    </comment>
    <comment ref="G50" authorId="0" shapeId="0" xr:uid="{A604C038-5A72-437B-86BC-2CFF3DC54E40}">
      <text>
        <r>
          <rPr>
            <sz val="9"/>
            <color indexed="81"/>
            <rFont val="Tahoma"/>
            <family val="2"/>
          </rPr>
          <t>Solver found a solution. All constraints and optimality conditions are satisfied.</t>
        </r>
      </text>
    </comment>
    <comment ref="H50" authorId="0" shapeId="0" xr:uid="{7E718CA4-682F-4663-80C1-2E2E67247DA4}">
      <text>
        <r>
          <rPr>
            <sz val="9"/>
            <color indexed="81"/>
            <rFont val="Tahoma"/>
            <family val="2"/>
          </rPr>
          <t>Solver found a solution. All constraints and optimality conditions are satisfied.</t>
        </r>
      </text>
    </comment>
    <comment ref="I50" authorId="0" shapeId="0" xr:uid="{D4AB15FC-ED3E-4026-924C-A95CCB847E28}">
      <text>
        <r>
          <rPr>
            <sz val="9"/>
            <color indexed="81"/>
            <rFont val="Tahoma"/>
            <family val="2"/>
          </rPr>
          <t>Solver found a solution. All constraints and optimality conditions are satisfied.</t>
        </r>
      </text>
    </comment>
    <comment ref="J50" authorId="0" shapeId="0" xr:uid="{F7A1236E-136F-42C7-977C-A9662FEC71BC}">
      <text>
        <r>
          <rPr>
            <sz val="9"/>
            <color indexed="81"/>
            <rFont val="Tahoma"/>
            <family val="2"/>
          </rPr>
          <t>Solver found a solution. All constraints and optimality conditions are satisfied.</t>
        </r>
      </text>
    </comment>
    <comment ref="K50" authorId="0" shapeId="0" xr:uid="{ED198E8F-E74A-43C0-9F5C-9B474D713074}">
      <text>
        <r>
          <rPr>
            <sz val="9"/>
            <color indexed="81"/>
            <rFont val="Tahoma"/>
            <family val="2"/>
          </rPr>
          <t>Solver found a solution. All constraints and optimality conditions are satisfied.</t>
        </r>
      </text>
    </comment>
    <comment ref="L50" authorId="0" shapeId="0" xr:uid="{F58D69C5-27AE-4B26-8B4A-B8FE28EC1BCD}">
      <text>
        <r>
          <rPr>
            <sz val="9"/>
            <color indexed="81"/>
            <rFont val="Tahoma"/>
            <family val="2"/>
          </rPr>
          <t>Solver found a solution. All constraints and optimality conditions are satisfied.</t>
        </r>
      </text>
    </comment>
    <comment ref="B51" authorId="0" shapeId="0" xr:uid="{C84E3490-116E-4CFE-88FD-16DDEB10F9E2}">
      <text>
        <r>
          <rPr>
            <sz val="9"/>
            <color indexed="81"/>
            <rFont val="Tahoma"/>
            <family val="2"/>
          </rPr>
          <t>Solver found a solution. All constraints and optimality conditions are satisfied.</t>
        </r>
      </text>
    </comment>
    <comment ref="C51" authorId="0" shapeId="0" xr:uid="{BAA3335D-614D-4116-9285-C8A616EE4DCD}">
      <text>
        <r>
          <rPr>
            <sz val="9"/>
            <color indexed="81"/>
            <rFont val="Tahoma"/>
            <family val="2"/>
          </rPr>
          <t>Solver found a solution. All constraints and optimality conditions are satisfied.</t>
        </r>
      </text>
    </comment>
    <comment ref="D51" authorId="0" shapeId="0" xr:uid="{C29E5307-8F1B-4157-9723-A0A9F782328A}">
      <text>
        <r>
          <rPr>
            <sz val="9"/>
            <color indexed="81"/>
            <rFont val="Tahoma"/>
            <family val="2"/>
          </rPr>
          <t>Solver found a solution. All constraints and optimality conditions are satisfied.</t>
        </r>
      </text>
    </comment>
    <comment ref="E51" authorId="0" shapeId="0" xr:uid="{90F5B8FF-11E2-4C23-8128-37F095678C75}">
      <text>
        <r>
          <rPr>
            <sz val="9"/>
            <color indexed="81"/>
            <rFont val="Tahoma"/>
            <family val="2"/>
          </rPr>
          <t>Solver found a solution. All constraints and optimality conditions are satisfied.</t>
        </r>
      </text>
    </comment>
    <comment ref="F51" authorId="0" shapeId="0" xr:uid="{03003908-950F-415C-AD25-2D77CBA5157D}">
      <text>
        <r>
          <rPr>
            <sz val="9"/>
            <color indexed="81"/>
            <rFont val="Tahoma"/>
            <family val="2"/>
          </rPr>
          <t>Solver found a solution. All constraints and optimality conditions are satisfied.</t>
        </r>
      </text>
    </comment>
    <comment ref="G51" authorId="0" shapeId="0" xr:uid="{842B95D7-A9DD-4560-A344-7996BE026320}">
      <text>
        <r>
          <rPr>
            <sz val="9"/>
            <color indexed="81"/>
            <rFont val="Tahoma"/>
            <family val="2"/>
          </rPr>
          <t>Solver found a solution. All constraints and optimality conditions are satisfied.</t>
        </r>
      </text>
    </comment>
    <comment ref="H51" authorId="0" shapeId="0" xr:uid="{71BF607F-C8CE-4BF7-95BB-A60CE09BED14}">
      <text>
        <r>
          <rPr>
            <sz val="9"/>
            <color indexed="81"/>
            <rFont val="Tahoma"/>
            <family val="2"/>
          </rPr>
          <t>Solver found a solution. All constraints and optimality conditions are satisfied.</t>
        </r>
      </text>
    </comment>
    <comment ref="I51" authorId="0" shapeId="0" xr:uid="{B3218E4C-6D48-47AE-AA8C-3B491DA32E41}">
      <text>
        <r>
          <rPr>
            <sz val="9"/>
            <color indexed="81"/>
            <rFont val="Tahoma"/>
            <family val="2"/>
          </rPr>
          <t>Solver found a solution. All constraints and optimality conditions are satisfied.</t>
        </r>
      </text>
    </comment>
    <comment ref="J51" authorId="0" shapeId="0" xr:uid="{F8290C7D-A7FD-490A-9478-16A32725F483}">
      <text>
        <r>
          <rPr>
            <sz val="9"/>
            <color indexed="81"/>
            <rFont val="Tahoma"/>
            <family val="2"/>
          </rPr>
          <t>Solver found a solution. All constraints and optimality conditions are satisfied.</t>
        </r>
      </text>
    </comment>
    <comment ref="K51" authorId="0" shapeId="0" xr:uid="{32AF61AC-7E6D-462B-B365-91788124FE0C}">
      <text>
        <r>
          <rPr>
            <sz val="9"/>
            <color indexed="81"/>
            <rFont val="Tahoma"/>
            <family val="2"/>
          </rPr>
          <t>Solver found a solution. All constraints and optimality conditions are satisfied.</t>
        </r>
      </text>
    </comment>
    <comment ref="L51" authorId="0" shapeId="0" xr:uid="{D4FB4AC7-E063-4131-8BA7-8409EA9D2736}">
      <text>
        <r>
          <rPr>
            <sz val="9"/>
            <color indexed="81"/>
            <rFont val="Tahoma"/>
            <family val="2"/>
          </rPr>
          <t>Solver found a solution. All constraints and optimality conditions are satisfied.</t>
        </r>
      </text>
    </comment>
    <comment ref="B52" authorId="0" shapeId="0" xr:uid="{825068A1-6CDA-4465-977E-D82E107D11D6}">
      <text>
        <r>
          <rPr>
            <sz val="9"/>
            <color indexed="81"/>
            <rFont val="Tahoma"/>
            <family val="2"/>
          </rPr>
          <t>Solver found a solution. All constraints and optimality conditions are satisfied.</t>
        </r>
      </text>
    </comment>
    <comment ref="C52" authorId="0" shapeId="0" xr:uid="{2F27A682-65F1-44F7-9B2D-2E46BCD1772B}">
      <text>
        <r>
          <rPr>
            <sz val="9"/>
            <color indexed="81"/>
            <rFont val="Tahoma"/>
            <family val="2"/>
          </rPr>
          <t>Solver found a solution. All constraints and optimality conditions are satisfied.</t>
        </r>
      </text>
    </comment>
    <comment ref="D52" authorId="0" shapeId="0" xr:uid="{32A5DDA3-5E12-4156-A5A6-DFD496F2E777}">
      <text>
        <r>
          <rPr>
            <sz val="9"/>
            <color indexed="81"/>
            <rFont val="Tahoma"/>
            <family val="2"/>
          </rPr>
          <t>Solver found a solution. All constraints and optimality conditions are satisfied.</t>
        </r>
      </text>
    </comment>
    <comment ref="E52" authorId="0" shapeId="0" xr:uid="{94C6E53D-EC41-4DEC-9C6B-F7A065FD368B}">
      <text>
        <r>
          <rPr>
            <sz val="9"/>
            <color indexed="81"/>
            <rFont val="Tahoma"/>
            <family val="2"/>
          </rPr>
          <t>Solver found a solution. All constraints and optimality conditions are satisfied.</t>
        </r>
      </text>
    </comment>
    <comment ref="F52" authorId="0" shapeId="0" xr:uid="{482C5199-0405-4082-A9FC-867BF133EC29}">
      <text>
        <r>
          <rPr>
            <sz val="9"/>
            <color indexed="81"/>
            <rFont val="Tahoma"/>
            <family val="2"/>
          </rPr>
          <t>Solver found a solution. All constraints and optimality conditions are satisfied.</t>
        </r>
      </text>
    </comment>
    <comment ref="G52" authorId="0" shapeId="0" xr:uid="{61CB2986-E3A1-47A5-8EC2-4A5B1361F869}">
      <text>
        <r>
          <rPr>
            <sz val="9"/>
            <color indexed="81"/>
            <rFont val="Tahoma"/>
            <family val="2"/>
          </rPr>
          <t>Solver found a solution. All constraints and optimality conditions are satisfied.</t>
        </r>
      </text>
    </comment>
    <comment ref="H52" authorId="0" shapeId="0" xr:uid="{D617A726-1ED7-416F-845C-54B7BCD9BEDE}">
      <text>
        <r>
          <rPr>
            <sz val="9"/>
            <color indexed="81"/>
            <rFont val="Tahoma"/>
            <family val="2"/>
          </rPr>
          <t>Solver found a solution. All constraints and optimality conditions are satisfied.</t>
        </r>
      </text>
    </comment>
    <comment ref="I52" authorId="0" shapeId="0" xr:uid="{CF618363-81DD-4C46-A102-05C84166A901}">
      <text>
        <r>
          <rPr>
            <sz val="9"/>
            <color indexed="81"/>
            <rFont val="Tahoma"/>
            <family val="2"/>
          </rPr>
          <t>Solver found a solution. All constraints and optimality conditions are satisfied.</t>
        </r>
      </text>
    </comment>
    <comment ref="J52" authorId="0" shapeId="0" xr:uid="{4E6CC49F-7B2D-4D5A-8C05-5B168174E0A7}">
      <text>
        <r>
          <rPr>
            <sz val="9"/>
            <color indexed="81"/>
            <rFont val="Tahoma"/>
            <family val="2"/>
          </rPr>
          <t>Solver found a solution. All constraints and optimality conditions are satisfied.</t>
        </r>
      </text>
    </comment>
    <comment ref="K52" authorId="0" shapeId="0" xr:uid="{0685F2C2-40AF-4518-B288-6C6F1FFC6A0B}">
      <text>
        <r>
          <rPr>
            <sz val="9"/>
            <color indexed="81"/>
            <rFont val="Tahoma"/>
            <family val="2"/>
          </rPr>
          <t>Solver found a solution. All constraints and optimality conditions are satisfied.</t>
        </r>
      </text>
    </comment>
    <comment ref="L52" authorId="0" shapeId="0" xr:uid="{4826FFE8-A243-4362-B1BD-4047971DA8FF}">
      <text>
        <r>
          <rPr>
            <sz val="9"/>
            <color indexed="81"/>
            <rFont val="Tahoma"/>
            <family val="2"/>
          </rPr>
          <t>Solver found a solution. All constraints and optimality conditions are satisfied.</t>
        </r>
      </text>
    </comment>
    <comment ref="B53" authorId="0" shapeId="0" xr:uid="{61C435C4-AA0B-48F4-8A41-0667DC7D53E8}">
      <text>
        <r>
          <rPr>
            <sz val="9"/>
            <color indexed="81"/>
            <rFont val="Tahoma"/>
            <family val="2"/>
          </rPr>
          <t>Solver found a solution. All constraints and optimality conditions are satisfied.</t>
        </r>
      </text>
    </comment>
    <comment ref="C53" authorId="0" shapeId="0" xr:uid="{8A6D518B-CB50-4336-9A61-0222C4D0E2FA}">
      <text>
        <r>
          <rPr>
            <sz val="9"/>
            <color indexed="81"/>
            <rFont val="Tahoma"/>
            <family val="2"/>
          </rPr>
          <t>Solver found a solution. All constraints and optimality conditions are satisfied.</t>
        </r>
      </text>
    </comment>
    <comment ref="D53" authorId="0" shapeId="0" xr:uid="{A3E91C2A-E482-40E7-AB34-D1B15A9FAC2A}">
      <text>
        <r>
          <rPr>
            <sz val="9"/>
            <color indexed="81"/>
            <rFont val="Tahoma"/>
            <family val="2"/>
          </rPr>
          <t>Solver found a solution. All constraints and optimality conditions are satisfied.</t>
        </r>
      </text>
    </comment>
    <comment ref="E53" authorId="0" shapeId="0" xr:uid="{9687CA3D-4F63-4794-9899-284FE8D42EBE}">
      <text>
        <r>
          <rPr>
            <sz val="9"/>
            <color indexed="81"/>
            <rFont val="Tahoma"/>
            <family val="2"/>
          </rPr>
          <t>Solver found a solution. All constraints and optimality conditions are satisfied.</t>
        </r>
      </text>
    </comment>
    <comment ref="F53" authorId="0" shapeId="0" xr:uid="{9080E454-669B-4BF8-A5DC-C1EE5ECF7908}">
      <text>
        <r>
          <rPr>
            <sz val="9"/>
            <color indexed="81"/>
            <rFont val="Tahoma"/>
            <family val="2"/>
          </rPr>
          <t>Solver found a solution. All constraints and optimality conditions are satisfied.</t>
        </r>
      </text>
    </comment>
    <comment ref="G53" authorId="0" shapeId="0" xr:uid="{727ED093-E3CE-4A4F-8DA1-5F11452C9C02}">
      <text>
        <r>
          <rPr>
            <sz val="9"/>
            <color indexed="81"/>
            <rFont val="Tahoma"/>
            <family val="2"/>
          </rPr>
          <t>Solver found a solution. All constraints and optimality conditions are satisfied.</t>
        </r>
      </text>
    </comment>
    <comment ref="H53" authorId="0" shapeId="0" xr:uid="{89D83916-E936-483C-BDF0-C2269982B6BC}">
      <text>
        <r>
          <rPr>
            <sz val="9"/>
            <color indexed="81"/>
            <rFont val="Tahoma"/>
            <family val="2"/>
          </rPr>
          <t>Solver found a solution. All constraints and optimality conditions are satisfied.</t>
        </r>
      </text>
    </comment>
    <comment ref="I53" authorId="0" shapeId="0" xr:uid="{5CB05B13-96B1-495A-974F-92D41A2606D6}">
      <text>
        <r>
          <rPr>
            <sz val="9"/>
            <color indexed="81"/>
            <rFont val="Tahoma"/>
            <family val="2"/>
          </rPr>
          <t>Solver found a solution. All constraints and optimality conditions are satisfied.</t>
        </r>
      </text>
    </comment>
    <comment ref="J53" authorId="0" shapeId="0" xr:uid="{CB480217-3612-416D-BE1B-C063BBBF3A0B}">
      <text>
        <r>
          <rPr>
            <sz val="9"/>
            <color indexed="81"/>
            <rFont val="Tahoma"/>
            <family val="2"/>
          </rPr>
          <t>Solver found a solution. All constraints and optimality conditions are satisfied.</t>
        </r>
      </text>
    </comment>
    <comment ref="K53" authorId="0" shapeId="0" xr:uid="{4DB1BC1B-D721-4E25-B097-441DBA078341}">
      <text>
        <r>
          <rPr>
            <sz val="9"/>
            <color indexed="81"/>
            <rFont val="Tahoma"/>
            <family val="2"/>
          </rPr>
          <t>Solver found a solution. All constraints and optimality conditions are satisfied.</t>
        </r>
      </text>
    </comment>
    <comment ref="L53" authorId="0" shapeId="0" xr:uid="{F0D5B6AA-FF90-4E82-9F5B-3AA07B217AA5}">
      <text>
        <r>
          <rPr>
            <sz val="9"/>
            <color indexed="81"/>
            <rFont val="Tahoma"/>
            <family val="2"/>
          </rPr>
          <t>Solver found a solution. All constraints and optimality conditions are satisfied.</t>
        </r>
      </text>
    </comment>
    <comment ref="B56" authorId="0" shapeId="0" xr:uid="{E5B2FA1E-DD06-4C5D-A751-47AD6C1C04F6}">
      <text>
        <r>
          <rPr>
            <sz val="9"/>
            <color indexed="81"/>
            <rFont val="Tahoma"/>
            <family val="2"/>
          </rPr>
          <t>Solver found a solution. All constraints and optimality conditions are satisfied.</t>
        </r>
      </text>
    </comment>
    <comment ref="C56" authorId="0" shapeId="0" xr:uid="{9775AE66-9902-4074-AB6E-B11F3E13DDD9}">
      <text>
        <r>
          <rPr>
            <sz val="9"/>
            <color indexed="81"/>
            <rFont val="Tahoma"/>
            <family val="2"/>
          </rPr>
          <t>Solver found a solution. All constraints and optimality conditions are satisfied.</t>
        </r>
      </text>
    </comment>
    <comment ref="D56" authorId="0" shapeId="0" xr:uid="{DE316075-0F48-4E64-A9DF-932A8D955CE1}">
      <text>
        <r>
          <rPr>
            <sz val="9"/>
            <color indexed="81"/>
            <rFont val="Tahoma"/>
            <family val="2"/>
          </rPr>
          <t>Solver found a solution. All constraints and optimality conditions are satisfied.</t>
        </r>
      </text>
    </comment>
    <comment ref="E56" authorId="0" shapeId="0" xr:uid="{87766D0D-2C08-4ED8-93B8-370C7EB41305}">
      <text>
        <r>
          <rPr>
            <sz val="9"/>
            <color indexed="81"/>
            <rFont val="Tahoma"/>
            <family val="2"/>
          </rPr>
          <t>Solver found a solution. All constraints and optimality conditions are satisfied.</t>
        </r>
      </text>
    </comment>
    <comment ref="F56" authorId="0" shapeId="0" xr:uid="{DF35E3D1-07C8-402F-98E1-8A24527D2C38}">
      <text>
        <r>
          <rPr>
            <sz val="9"/>
            <color indexed="81"/>
            <rFont val="Tahoma"/>
            <family val="2"/>
          </rPr>
          <t>Solver found a solution. All constraints and optimality conditions are satisfied.</t>
        </r>
      </text>
    </comment>
    <comment ref="G56" authorId="0" shapeId="0" xr:uid="{E9499101-A0C6-4022-A5D5-10320CE92DAE}">
      <text>
        <r>
          <rPr>
            <sz val="9"/>
            <color indexed="81"/>
            <rFont val="Tahoma"/>
            <family val="2"/>
          </rPr>
          <t>Solver found a solution. All constraints and optimality conditions are satisfied.</t>
        </r>
      </text>
    </comment>
    <comment ref="H56" authorId="0" shapeId="0" xr:uid="{D4B8F5BB-F62E-479E-AF3A-D9FBEDB488B0}">
      <text>
        <r>
          <rPr>
            <sz val="9"/>
            <color indexed="81"/>
            <rFont val="Tahoma"/>
            <family val="2"/>
          </rPr>
          <t>Solver found a solution. All constraints and optimality conditions are satisfied.</t>
        </r>
      </text>
    </comment>
    <comment ref="I56" authorId="0" shapeId="0" xr:uid="{4EA69723-E8B8-4FAB-8F11-7C34DD4ED43C}">
      <text>
        <r>
          <rPr>
            <sz val="9"/>
            <color indexed="81"/>
            <rFont val="Tahoma"/>
            <family val="2"/>
          </rPr>
          <t>Solver found a solution. All constraints and optimality conditions are satisfied.</t>
        </r>
      </text>
    </comment>
    <comment ref="J56" authorId="0" shapeId="0" xr:uid="{CC30F885-55D3-45C7-96C9-68675F78D6B9}">
      <text>
        <r>
          <rPr>
            <sz val="9"/>
            <color indexed="81"/>
            <rFont val="Tahoma"/>
            <family val="2"/>
          </rPr>
          <t>Solver found a solution. All constraints and optimality conditions are satisfied.</t>
        </r>
      </text>
    </comment>
    <comment ref="K56" authorId="0" shapeId="0" xr:uid="{39940E1C-7277-4A21-9302-6878D5C491D4}">
      <text>
        <r>
          <rPr>
            <sz val="9"/>
            <color indexed="81"/>
            <rFont val="Tahoma"/>
            <family val="2"/>
          </rPr>
          <t>Solver found a solution. All constraints and optimality conditions are satisfied.</t>
        </r>
      </text>
    </comment>
    <comment ref="L56" authorId="0" shapeId="0" xr:uid="{C6F3B494-DDC2-4BA9-971B-6AF8AA6ACB6A}">
      <text>
        <r>
          <rPr>
            <sz val="9"/>
            <color indexed="81"/>
            <rFont val="Tahoma"/>
            <family val="2"/>
          </rPr>
          <t>Solver found a solution. All constraints and optimality conditions are satisfied.</t>
        </r>
      </text>
    </comment>
    <comment ref="B57" authorId="0" shapeId="0" xr:uid="{3CA4C98A-95A8-438A-A09B-95B6396D7ED2}">
      <text>
        <r>
          <rPr>
            <sz val="9"/>
            <color indexed="81"/>
            <rFont val="Tahoma"/>
            <family val="2"/>
          </rPr>
          <t>Solver found a solution. All constraints and optimality conditions are satisfied.</t>
        </r>
      </text>
    </comment>
    <comment ref="C57" authorId="0" shapeId="0" xr:uid="{FA4FDC71-CBD9-4A8E-AAB9-F10C59AA3C00}">
      <text>
        <r>
          <rPr>
            <sz val="9"/>
            <color indexed="81"/>
            <rFont val="Tahoma"/>
            <family val="2"/>
          </rPr>
          <t>Solver found a solution. All constraints and optimality conditions are satisfied.</t>
        </r>
      </text>
    </comment>
    <comment ref="D57" authorId="0" shapeId="0" xr:uid="{6AC4A20F-B068-4B3A-9F67-4F004B66C9A4}">
      <text>
        <r>
          <rPr>
            <sz val="9"/>
            <color indexed="81"/>
            <rFont val="Tahoma"/>
            <family val="2"/>
          </rPr>
          <t>Solver found a solution. All constraints and optimality conditions are satisfied.</t>
        </r>
      </text>
    </comment>
    <comment ref="E57" authorId="0" shapeId="0" xr:uid="{C97E0237-5D59-4780-B8C0-3FFB9AA72B9E}">
      <text>
        <r>
          <rPr>
            <sz val="9"/>
            <color indexed="81"/>
            <rFont val="Tahoma"/>
            <family val="2"/>
          </rPr>
          <t>Solver found a solution. All constraints and optimality conditions are satisfied.</t>
        </r>
      </text>
    </comment>
    <comment ref="F57" authorId="0" shapeId="0" xr:uid="{CE35463C-17E7-44E3-8083-9FC6AD209A0D}">
      <text>
        <r>
          <rPr>
            <sz val="9"/>
            <color indexed="81"/>
            <rFont val="Tahoma"/>
            <family val="2"/>
          </rPr>
          <t>Solver found a solution. All constraints and optimality conditions are satisfied.</t>
        </r>
      </text>
    </comment>
    <comment ref="G57" authorId="0" shapeId="0" xr:uid="{6AB5763F-1ADF-4C5F-8340-7F467F92788B}">
      <text>
        <r>
          <rPr>
            <sz val="9"/>
            <color indexed="81"/>
            <rFont val="Tahoma"/>
            <family val="2"/>
          </rPr>
          <t>Solver found a solution. All constraints and optimality conditions are satisfied.</t>
        </r>
      </text>
    </comment>
    <comment ref="H57" authorId="0" shapeId="0" xr:uid="{3AF58153-7685-4162-96F5-9021F17A2849}">
      <text>
        <r>
          <rPr>
            <sz val="9"/>
            <color indexed="81"/>
            <rFont val="Tahoma"/>
            <family val="2"/>
          </rPr>
          <t>Solver found a solution. All constraints and optimality conditions are satisfied.</t>
        </r>
      </text>
    </comment>
    <comment ref="I57" authorId="0" shapeId="0" xr:uid="{6207C4E7-31E1-45E8-8EAE-DB7FCDDD3054}">
      <text>
        <r>
          <rPr>
            <sz val="9"/>
            <color indexed="81"/>
            <rFont val="Tahoma"/>
            <family val="2"/>
          </rPr>
          <t>Solver found a solution. All constraints and optimality conditions are satisfied.</t>
        </r>
      </text>
    </comment>
    <comment ref="J57" authorId="0" shapeId="0" xr:uid="{AF9071CE-B958-44AD-9625-D92824A89140}">
      <text>
        <r>
          <rPr>
            <sz val="9"/>
            <color indexed="81"/>
            <rFont val="Tahoma"/>
            <family val="2"/>
          </rPr>
          <t>Solver found a solution. All constraints and optimality conditions are satisfied.</t>
        </r>
      </text>
    </comment>
    <comment ref="K57" authorId="0" shapeId="0" xr:uid="{0FE50410-4AC1-4B3F-B677-DE5861912E31}">
      <text>
        <r>
          <rPr>
            <sz val="9"/>
            <color indexed="81"/>
            <rFont val="Tahoma"/>
            <family val="2"/>
          </rPr>
          <t>Solver found a solution. All constraints and optimality conditions are satisfied.</t>
        </r>
      </text>
    </comment>
    <comment ref="L57" authorId="0" shapeId="0" xr:uid="{67B40C45-BD2B-46E4-82BC-E419E4C59456}">
      <text>
        <r>
          <rPr>
            <sz val="9"/>
            <color indexed="81"/>
            <rFont val="Tahoma"/>
            <family val="2"/>
          </rPr>
          <t>Solver found a solution. All constraints and optimality conditions are satisfied.</t>
        </r>
      </text>
    </comment>
    <comment ref="B58" authorId="0" shapeId="0" xr:uid="{441525EC-0182-433B-BD7A-B86AECF8591B}">
      <text>
        <r>
          <rPr>
            <sz val="9"/>
            <color indexed="81"/>
            <rFont val="Tahoma"/>
            <family val="2"/>
          </rPr>
          <t>Solver found a solution. All constraints and optimality conditions are satisfied.</t>
        </r>
      </text>
    </comment>
    <comment ref="C58" authorId="0" shapeId="0" xr:uid="{CD04E56B-6F4A-440C-9474-3BF8D3E554E4}">
      <text>
        <r>
          <rPr>
            <sz val="9"/>
            <color indexed="81"/>
            <rFont val="Tahoma"/>
            <family val="2"/>
          </rPr>
          <t>Solver found a solution. All constraints and optimality conditions are satisfied.</t>
        </r>
      </text>
    </comment>
    <comment ref="D58" authorId="0" shapeId="0" xr:uid="{641C69C9-52A9-48F7-81E8-2F847755B696}">
      <text>
        <r>
          <rPr>
            <sz val="9"/>
            <color indexed="81"/>
            <rFont val="Tahoma"/>
            <family val="2"/>
          </rPr>
          <t>Solver found a solution. All constraints and optimality conditions are satisfied.</t>
        </r>
      </text>
    </comment>
    <comment ref="E58" authorId="0" shapeId="0" xr:uid="{C8597CB9-FB1B-43DD-8C6A-395F8E9C3CA4}">
      <text>
        <r>
          <rPr>
            <sz val="9"/>
            <color indexed="81"/>
            <rFont val="Tahoma"/>
            <family val="2"/>
          </rPr>
          <t>Solver found a solution. All constraints and optimality conditions are satisfied.</t>
        </r>
      </text>
    </comment>
    <comment ref="F58" authorId="0" shapeId="0" xr:uid="{0D59FDFC-862F-4FBC-831F-B8CD594E9192}">
      <text>
        <r>
          <rPr>
            <sz val="9"/>
            <color indexed="81"/>
            <rFont val="Tahoma"/>
            <family val="2"/>
          </rPr>
          <t>Solver found a solution. All constraints and optimality conditions are satisfied.</t>
        </r>
      </text>
    </comment>
    <comment ref="G58" authorId="0" shapeId="0" xr:uid="{4D621B46-2AA7-4009-80BD-4727277179CB}">
      <text>
        <r>
          <rPr>
            <sz val="9"/>
            <color indexed="81"/>
            <rFont val="Tahoma"/>
            <family val="2"/>
          </rPr>
          <t>Solver found a solution. All constraints and optimality conditions are satisfied.</t>
        </r>
      </text>
    </comment>
    <comment ref="H58" authorId="0" shapeId="0" xr:uid="{F5B4ABFF-0A73-4BEE-8251-86D5EFC59A3B}">
      <text>
        <r>
          <rPr>
            <sz val="9"/>
            <color indexed="81"/>
            <rFont val="Tahoma"/>
            <family val="2"/>
          </rPr>
          <t>Solver found a solution. All constraints and optimality conditions are satisfied.</t>
        </r>
      </text>
    </comment>
    <comment ref="I58" authorId="0" shapeId="0" xr:uid="{8B3B0964-1972-4861-9596-D70CD359B2ED}">
      <text>
        <r>
          <rPr>
            <sz val="9"/>
            <color indexed="81"/>
            <rFont val="Tahoma"/>
            <family val="2"/>
          </rPr>
          <t>Solver found a solution. All constraints and optimality conditions are satisfied.</t>
        </r>
      </text>
    </comment>
    <comment ref="J58" authorId="0" shapeId="0" xr:uid="{D85E397D-5AE5-441C-87B3-1C1E8CF5E078}">
      <text>
        <r>
          <rPr>
            <sz val="9"/>
            <color indexed="81"/>
            <rFont val="Tahoma"/>
            <family val="2"/>
          </rPr>
          <t>Solver found a solution. All constraints and optimality conditions are satisfied.</t>
        </r>
      </text>
    </comment>
    <comment ref="K58" authorId="0" shapeId="0" xr:uid="{44B0935B-CAD1-43FF-B864-E9545F1BD285}">
      <text>
        <r>
          <rPr>
            <sz val="9"/>
            <color indexed="81"/>
            <rFont val="Tahoma"/>
            <family val="2"/>
          </rPr>
          <t>Solver found a solution. All constraints and optimality conditions are satisfied.</t>
        </r>
      </text>
    </comment>
    <comment ref="L58" authorId="0" shapeId="0" xr:uid="{6BE79146-C859-417F-B440-6A91E51FE600}">
      <text>
        <r>
          <rPr>
            <sz val="9"/>
            <color indexed="81"/>
            <rFont val="Tahoma"/>
            <family val="2"/>
          </rPr>
          <t>Solver found a solution. All constraints and optimality conditions are satisfied.</t>
        </r>
      </text>
    </comment>
    <comment ref="B59" authorId="0" shapeId="0" xr:uid="{4744EB6E-C726-491D-B56D-D69CEC44E131}">
      <text>
        <r>
          <rPr>
            <sz val="9"/>
            <color indexed="81"/>
            <rFont val="Tahoma"/>
            <family val="2"/>
          </rPr>
          <t>Solver found a solution. All constraints and optimality conditions are satisfied.</t>
        </r>
      </text>
    </comment>
    <comment ref="C59" authorId="0" shapeId="0" xr:uid="{80C28DEE-86E7-4300-917A-A82F11AAA127}">
      <text>
        <r>
          <rPr>
            <sz val="9"/>
            <color indexed="81"/>
            <rFont val="Tahoma"/>
            <family val="2"/>
          </rPr>
          <t>Solver found a solution. All constraints and optimality conditions are satisfied.</t>
        </r>
      </text>
    </comment>
    <comment ref="D59" authorId="0" shapeId="0" xr:uid="{FD8FE746-5B62-4BE8-A62A-45DCA9DD9AAC}">
      <text>
        <r>
          <rPr>
            <sz val="9"/>
            <color indexed="81"/>
            <rFont val="Tahoma"/>
            <family val="2"/>
          </rPr>
          <t>Solver found a solution. All constraints and optimality conditions are satisfied.</t>
        </r>
      </text>
    </comment>
    <comment ref="E59" authorId="0" shapeId="0" xr:uid="{28EE12D0-8269-41C8-9783-20B747337604}">
      <text>
        <r>
          <rPr>
            <sz val="9"/>
            <color indexed="81"/>
            <rFont val="Tahoma"/>
            <family val="2"/>
          </rPr>
          <t>Solver found a solution. All constraints and optimality conditions are satisfied.</t>
        </r>
      </text>
    </comment>
    <comment ref="F59" authorId="0" shapeId="0" xr:uid="{60909FA4-1EBE-4EBA-889C-861097BD8ED7}">
      <text>
        <r>
          <rPr>
            <sz val="9"/>
            <color indexed="81"/>
            <rFont val="Tahoma"/>
            <family val="2"/>
          </rPr>
          <t>Solver found a solution. All constraints and optimality conditions are satisfied.</t>
        </r>
      </text>
    </comment>
    <comment ref="G59" authorId="0" shapeId="0" xr:uid="{27367BCD-C460-4B0C-A406-855C2545F5A6}">
      <text>
        <r>
          <rPr>
            <sz val="9"/>
            <color indexed="81"/>
            <rFont val="Tahoma"/>
            <family val="2"/>
          </rPr>
          <t>Solver found a solution. All constraints and optimality conditions are satisfied.</t>
        </r>
      </text>
    </comment>
    <comment ref="H59" authorId="0" shapeId="0" xr:uid="{D94A4B01-BE7B-4BE1-B746-017B20BA7F66}">
      <text>
        <r>
          <rPr>
            <sz val="9"/>
            <color indexed="81"/>
            <rFont val="Tahoma"/>
            <family val="2"/>
          </rPr>
          <t>Solver found a solution. All constraints and optimality conditions are satisfied.</t>
        </r>
      </text>
    </comment>
    <comment ref="I59" authorId="0" shapeId="0" xr:uid="{BA9CE67C-3039-44CE-8B17-DA037C39F149}">
      <text>
        <r>
          <rPr>
            <sz val="9"/>
            <color indexed="81"/>
            <rFont val="Tahoma"/>
            <family val="2"/>
          </rPr>
          <t>Solver found a solution. All constraints and optimality conditions are satisfied.</t>
        </r>
      </text>
    </comment>
    <comment ref="J59" authorId="0" shapeId="0" xr:uid="{B0BF7B1C-07A0-4202-9709-6D572DD440B6}">
      <text>
        <r>
          <rPr>
            <sz val="9"/>
            <color indexed="81"/>
            <rFont val="Tahoma"/>
            <family val="2"/>
          </rPr>
          <t>Solver found a solution. All constraints and optimality conditions are satisfied.</t>
        </r>
      </text>
    </comment>
    <comment ref="K59" authorId="0" shapeId="0" xr:uid="{17F20A47-E65D-4AE0-9D0E-FDBAEDC94CAE}">
      <text>
        <r>
          <rPr>
            <sz val="9"/>
            <color indexed="81"/>
            <rFont val="Tahoma"/>
            <family val="2"/>
          </rPr>
          <t>Solver found a solution. All constraints and optimality conditions are satisfied.</t>
        </r>
      </text>
    </comment>
    <comment ref="L59" authorId="0" shapeId="0" xr:uid="{D77B2C9D-6BBC-41AF-BC64-8134CA5EA68F}">
      <text>
        <r>
          <rPr>
            <sz val="9"/>
            <color indexed="81"/>
            <rFont val="Tahoma"/>
            <family val="2"/>
          </rPr>
          <t>Solver found a solution. All constraints and optimality conditions are satisfied.</t>
        </r>
      </text>
    </comment>
    <comment ref="B60" authorId="0" shapeId="0" xr:uid="{52982B98-F361-41CB-9119-0EC7EADE15FA}">
      <text>
        <r>
          <rPr>
            <sz val="9"/>
            <color indexed="81"/>
            <rFont val="Tahoma"/>
            <family val="2"/>
          </rPr>
          <t>Solver found a solution. All constraints and optimality conditions are satisfied.</t>
        </r>
      </text>
    </comment>
    <comment ref="C60" authorId="0" shapeId="0" xr:uid="{2A7DDBFC-A545-4CF6-B396-7BB1EFC29D62}">
      <text>
        <r>
          <rPr>
            <sz val="9"/>
            <color indexed="81"/>
            <rFont val="Tahoma"/>
            <family val="2"/>
          </rPr>
          <t>Solver found a solution. All constraints and optimality conditions are satisfied.</t>
        </r>
      </text>
    </comment>
    <comment ref="D60" authorId="0" shapeId="0" xr:uid="{A3780206-A57C-4469-A432-45485AA6EF11}">
      <text>
        <r>
          <rPr>
            <sz val="9"/>
            <color indexed="81"/>
            <rFont val="Tahoma"/>
            <family val="2"/>
          </rPr>
          <t>Solver found a solution. All constraints and optimality conditions are satisfied.</t>
        </r>
      </text>
    </comment>
    <comment ref="E60" authorId="0" shapeId="0" xr:uid="{76031B19-4FCE-4AA3-810A-6C374FAC6BDE}">
      <text>
        <r>
          <rPr>
            <sz val="9"/>
            <color indexed="81"/>
            <rFont val="Tahoma"/>
            <family val="2"/>
          </rPr>
          <t>Solver found a solution. All constraints and optimality conditions are satisfied.</t>
        </r>
      </text>
    </comment>
    <comment ref="F60" authorId="0" shapeId="0" xr:uid="{AC9F4FEF-F8AC-46EF-9588-9C7E6AAAD240}">
      <text>
        <r>
          <rPr>
            <sz val="9"/>
            <color indexed="81"/>
            <rFont val="Tahoma"/>
            <family val="2"/>
          </rPr>
          <t>Solver found a solution. All constraints and optimality conditions are satisfied.</t>
        </r>
      </text>
    </comment>
    <comment ref="G60" authorId="0" shapeId="0" xr:uid="{E02006B9-385D-4D9E-874E-E140F449CD4E}">
      <text>
        <r>
          <rPr>
            <sz val="9"/>
            <color indexed="81"/>
            <rFont val="Tahoma"/>
            <family val="2"/>
          </rPr>
          <t>Solver found a solution. All constraints and optimality conditions are satisfied.</t>
        </r>
      </text>
    </comment>
    <comment ref="H60" authorId="0" shapeId="0" xr:uid="{5F87C616-02D7-47E0-9A10-355B3CE45121}">
      <text>
        <r>
          <rPr>
            <sz val="9"/>
            <color indexed="81"/>
            <rFont val="Tahoma"/>
            <family val="2"/>
          </rPr>
          <t>Solver found a solution. All constraints and optimality conditions are satisfied.</t>
        </r>
      </text>
    </comment>
    <comment ref="I60" authorId="0" shapeId="0" xr:uid="{70028300-B1A1-4A54-B891-0036FAC8931B}">
      <text>
        <r>
          <rPr>
            <sz val="9"/>
            <color indexed="81"/>
            <rFont val="Tahoma"/>
            <family val="2"/>
          </rPr>
          <t>Solver found a solution. All constraints and optimality conditions are satisfied.</t>
        </r>
      </text>
    </comment>
    <comment ref="J60" authorId="0" shapeId="0" xr:uid="{2DEA5F05-406D-4844-B92E-9342AB3CA0FA}">
      <text>
        <r>
          <rPr>
            <sz val="9"/>
            <color indexed="81"/>
            <rFont val="Tahoma"/>
            <family val="2"/>
          </rPr>
          <t>Solver found a solution. All constraints and optimality conditions are satisfied.</t>
        </r>
      </text>
    </comment>
    <comment ref="K60" authorId="0" shapeId="0" xr:uid="{64380355-3DD5-44FC-AABC-D609F06502A0}">
      <text>
        <r>
          <rPr>
            <sz val="9"/>
            <color indexed="81"/>
            <rFont val="Tahoma"/>
            <family val="2"/>
          </rPr>
          <t>Solver found a solution. All constraints and optimality conditions are satisfied.</t>
        </r>
      </text>
    </comment>
    <comment ref="L60" authorId="0" shapeId="0" xr:uid="{8C2D5999-6D21-47FB-8FDF-B62276FA46C7}">
      <text>
        <r>
          <rPr>
            <sz val="9"/>
            <color indexed="81"/>
            <rFont val="Tahoma"/>
            <family val="2"/>
          </rPr>
          <t>Solver found a solution. All constraints and optimality conditions are satisfied.</t>
        </r>
      </text>
    </comment>
    <comment ref="B61" authorId="0" shapeId="0" xr:uid="{2A96FB0C-B832-4887-AD00-1B836BA60975}">
      <text>
        <r>
          <rPr>
            <sz val="9"/>
            <color indexed="81"/>
            <rFont val="Tahoma"/>
            <family val="2"/>
          </rPr>
          <t>Solver found a solution. All constraints and optimality conditions are satisfied.</t>
        </r>
      </text>
    </comment>
    <comment ref="C61" authorId="0" shapeId="0" xr:uid="{E6AE2FD5-16E1-42FA-BBC7-206C29B5A421}">
      <text>
        <r>
          <rPr>
            <sz val="9"/>
            <color indexed="81"/>
            <rFont val="Tahoma"/>
            <family val="2"/>
          </rPr>
          <t>Solver found a solution. All constraints and optimality conditions are satisfied.</t>
        </r>
      </text>
    </comment>
    <comment ref="D61" authorId="0" shapeId="0" xr:uid="{0A2A2836-65A4-48E1-BCF3-0B40D1EB07E6}">
      <text>
        <r>
          <rPr>
            <sz val="9"/>
            <color indexed="81"/>
            <rFont val="Tahoma"/>
            <family val="2"/>
          </rPr>
          <t>Solver found a solution. All constraints and optimality conditions are satisfied.</t>
        </r>
      </text>
    </comment>
    <comment ref="E61" authorId="0" shapeId="0" xr:uid="{46222EB0-5E5C-4B2F-8E5D-82ADA1D04EBE}">
      <text>
        <r>
          <rPr>
            <sz val="9"/>
            <color indexed="81"/>
            <rFont val="Tahoma"/>
            <family val="2"/>
          </rPr>
          <t>Solver found a solution. All constraints and optimality conditions are satisfied.</t>
        </r>
      </text>
    </comment>
    <comment ref="F61" authorId="0" shapeId="0" xr:uid="{6DF08F75-E4F3-493B-94A2-65EAF34DEF69}">
      <text>
        <r>
          <rPr>
            <sz val="9"/>
            <color indexed="81"/>
            <rFont val="Tahoma"/>
            <family val="2"/>
          </rPr>
          <t>Solver found a solution. All constraints and optimality conditions are satisfied.</t>
        </r>
      </text>
    </comment>
    <comment ref="G61" authorId="0" shapeId="0" xr:uid="{145960AF-CE09-4BB8-8594-CBB87DCEB44A}">
      <text>
        <r>
          <rPr>
            <sz val="9"/>
            <color indexed="81"/>
            <rFont val="Tahoma"/>
            <family val="2"/>
          </rPr>
          <t>Solver found a solution. All constraints and optimality conditions are satisfied.</t>
        </r>
      </text>
    </comment>
    <comment ref="H61" authorId="0" shapeId="0" xr:uid="{50A3E362-7900-47BB-BE8B-840A903F01C5}">
      <text>
        <r>
          <rPr>
            <sz val="9"/>
            <color indexed="81"/>
            <rFont val="Tahoma"/>
            <family val="2"/>
          </rPr>
          <t>Solver found a solution. All constraints and optimality conditions are satisfied.</t>
        </r>
      </text>
    </comment>
    <comment ref="I61" authorId="0" shapeId="0" xr:uid="{71E94974-70F2-427C-9867-55D55E9DE9D9}">
      <text>
        <r>
          <rPr>
            <sz val="9"/>
            <color indexed="81"/>
            <rFont val="Tahoma"/>
            <family val="2"/>
          </rPr>
          <t>Solver found a solution. All constraints and optimality conditions are satisfied.</t>
        </r>
      </text>
    </comment>
    <comment ref="J61" authorId="0" shapeId="0" xr:uid="{D186A42D-BAC4-4CAE-880E-E9018D311597}">
      <text>
        <r>
          <rPr>
            <sz val="9"/>
            <color indexed="81"/>
            <rFont val="Tahoma"/>
            <family val="2"/>
          </rPr>
          <t>Solver found a solution. All constraints and optimality conditions are satisfied.</t>
        </r>
      </text>
    </comment>
    <comment ref="K61" authorId="0" shapeId="0" xr:uid="{D810D72F-99A9-45D5-9866-C8E54CF97FDC}">
      <text>
        <r>
          <rPr>
            <sz val="9"/>
            <color indexed="81"/>
            <rFont val="Tahoma"/>
            <family val="2"/>
          </rPr>
          <t>Solver found a solution. All constraints and optimality conditions are satisfied.</t>
        </r>
      </text>
    </comment>
    <comment ref="L61" authorId="0" shapeId="0" xr:uid="{A7FE2E2E-6F4B-45D9-873D-46FBD15645C7}">
      <text>
        <r>
          <rPr>
            <sz val="9"/>
            <color indexed="81"/>
            <rFont val="Tahoma"/>
            <family val="2"/>
          </rPr>
          <t>Solver found a solution. All constraints and optimality conditions are satisfied.</t>
        </r>
      </text>
    </comment>
    <comment ref="B62" authorId="0" shapeId="0" xr:uid="{98A57757-5537-4E50-B498-529E3B5E27B6}">
      <text>
        <r>
          <rPr>
            <sz val="9"/>
            <color indexed="81"/>
            <rFont val="Tahoma"/>
            <family val="2"/>
          </rPr>
          <t>Solver found a solution. All constraints and optimality conditions are satisfied.</t>
        </r>
      </text>
    </comment>
    <comment ref="C62" authorId="0" shapeId="0" xr:uid="{ECF4B9E5-418A-43CB-AE22-4CC3B5A6A89A}">
      <text>
        <r>
          <rPr>
            <sz val="9"/>
            <color indexed="81"/>
            <rFont val="Tahoma"/>
            <family val="2"/>
          </rPr>
          <t>Solver found a solution. All constraints and optimality conditions are satisfied.</t>
        </r>
      </text>
    </comment>
    <comment ref="D62" authorId="0" shapeId="0" xr:uid="{51937244-03B2-4E6A-AF9F-5DBEF36F2946}">
      <text>
        <r>
          <rPr>
            <sz val="9"/>
            <color indexed="81"/>
            <rFont val="Tahoma"/>
            <family val="2"/>
          </rPr>
          <t>Solver found a solution. All constraints and optimality conditions are satisfied.</t>
        </r>
      </text>
    </comment>
    <comment ref="E62" authorId="0" shapeId="0" xr:uid="{4DF44B37-741B-4CE2-9E79-E91F0DB92787}">
      <text>
        <r>
          <rPr>
            <sz val="9"/>
            <color indexed="81"/>
            <rFont val="Tahoma"/>
            <family val="2"/>
          </rPr>
          <t>Solver found a solution. All constraints and optimality conditions are satisfied.</t>
        </r>
      </text>
    </comment>
    <comment ref="F62" authorId="0" shapeId="0" xr:uid="{D5EAAAE4-F6C7-4458-BC5A-D7E36454A08D}">
      <text>
        <r>
          <rPr>
            <sz val="9"/>
            <color indexed="81"/>
            <rFont val="Tahoma"/>
            <family val="2"/>
          </rPr>
          <t>Solver found a solution. All constraints and optimality conditions are satisfied.</t>
        </r>
      </text>
    </comment>
    <comment ref="G62" authorId="0" shapeId="0" xr:uid="{066BA844-709A-44D8-94D6-0AA98D079ED9}">
      <text>
        <r>
          <rPr>
            <sz val="9"/>
            <color indexed="81"/>
            <rFont val="Tahoma"/>
            <family val="2"/>
          </rPr>
          <t>Solver found a solution. All constraints and optimality conditions are satisfied.</t>
        </r>
      </text>
    </comment>
    <comment ref="H62" authorId="0" shapeId="0" xr:uid="{24137B73-C30B-4025-A0CF-3EAEFD3A6EE0}">
      <text>
        <r>
          <rPr>
            <sz val="9"/>
            <color indexed="81"/>
            <rFont val="Tahoma"/>
            <family val="2"/>
          </rPr>
          <t>Solver found a solution. All constraints and optimality conditions are satisfied.</t>
        </r>
      </text>
    </comment>
    <comment ref="I62" authorId="0" shapeId="0" xr:uid="{3C3CD1B6-51ED-4F7B-9BC7-0C7AE8D08F63}">
      <text>
        <r>
          <rPr>
            <sz val="9"/>
            <color indexed="81"/>
            <rFont val="Tahoma"/>
            <family val="2"/>
          </rPr>
          <t>Solver found a solution. All constraints and optimality conditions are satisfied.</t>
        </r>
      </text>
    </comment>
    <comment ref="J62" authorId="0" shapeId="0" xr:uid="{C02A8E3B-D80C-4025-B127-852227694A8A}">
      <text>
        <r>
          <rPr>
            <sz val="9"/>
            <color indexed="81"/>
            <rFont val="Tahoma"/>
            <family val="2"/>
          </rPr>
          <t>Solver found a solution. All constraints and optimality conditions are satisfied.</t>
        </r>
      </text>
    </comment>
    <comment ref="K62" authorId="0" shapeId="0" xr:uid="{7A42DA4B-6212-4D83-BA04-0F3382835216}">
      <text>
        <r>
          <rPr>
            <sz val="9"/>
            <color indexed="81"/>
            <rFont val="Tahoma"/>
            <family val="2"/>
          </rPr>
          <t>Solver found a solution. All constraints and optimality conditions are satisfied.</t>
        </r>
      </text>
    </comment>
    <comment ref="L62" authorId="0" shapeId="0" xr:uid="{5E3B9A71-46D4-449F-9C0C-1A8331D8C7D1}">
      <text>
        <r>
          <rPr>
            <sz val="9"/>
            <color indexed="81"/>
            <rFont val="Tahoma"/>
            <family val="2"/>
          </rPr>
          <t>Solver found a solution. All constraints and optimality conditions are satisfied.</t>
        </r>
      </text>
    </comment>
    <comment ref="B63" authorId="0" shapeId="0" xr:uid="{37250DC6-A3AC-4B32-A66A-42A314C5B7E2}">
      <text>
        <r>
          <rPr>
            <sz val="9"/>
            <color indexed="81"/>
            <rFont val="Tahoma"/>
            <family val="2"/>
          </rPr>
          <t>Solver found a solution. All constraints and optimality conditions are satisfied.</t>
        </r>
      </text>
    </comment>
    <comment ref="C63" authorId="0" shapeId="0" xr:uid="{4EA0C51E-1D75-4D59-822F-843B7578F6BF}">
      <text>
        <r>
          <rPr>
            <sz val="9"/>
            <color indexed="81"/>
            <rFont val="Tahoma"/>
            <family val="2"/>
          </rPr>
          <t>Solver found a solution. All constraints and optimality conditions are satisfied.</t>
        </r>
      </text>
    </comment>
    <comment ref="D63" authorId="0" shapeId="0" xr:uid="{C1C2BD40-4B5E-455C-9B55-4E15CA6FEC85}">
      <text>
        <r>
          <rPr>
            <sz val="9"/>
            <color indexed="81"/>
            <rFont val="Tahoma"/>
            <family val="2"/>
          </rPr>
          <t>Solver found a solution. All constraints and optimality conditions are satisfied.</t>
        </r>
      </text>
    </comment>
    <comment ref="E63" authorId="0" shapeId="0" xr:uid="{001BC589-E411-4DE2-B336-5F7C71B68D63}">
      <text>
        <r>
          <rPr>
            <sz val="9"/>
            <color indexed="81"/>
            <rFont val="Tahoma"/>
            <family val="2"/>
          </rPr>
          <t>Solver found a solution. All constraints and optimality conditions are satisfied.</t>
        </r>
      </text>
    </comment>
    <comment ref="F63" authorId="0" shapeId="0" xr:uid="{C95F9CE9-D087-4FE9-AA4D-5C97AD0DAB81}">
      <text>
        <r>
          <rPr>
            <sz val="9"/>
            <color indexed="81"/>
            <rFont val="Tahoma"/>
            <family val="2"/>
          </rPr>
          <t>Solver found a solution. All constraints and optimality conditions are satisfied.</t>
        </r>
      </text>
    </comment>
    <comment ref="G63" authorId="0" shapeId="0" xr:uid="{5D7DA514-A870-4756-9AF4-74DCF0B0B5F5}">
      <text>
        <r>
          <rPr>
            <sz val="9"/>
            <color indexed="81"/>
            <rFont val="Tahoma"/>
            <family val="2"/>
          </rPr>
          <t>Solver found a solution. All constraints and optimality conditions are satisfied.</t>
        </r>
      </text>
    </comment>
    <comment ref="H63" authorId="0" shapeId="0" xr:uid="{8FA8CE0B-435A-4D5A-A706-7BC97B67AA27}">
      <text>
        <r>
          <rPr>
            <sz val="9"/>
            <color indexed="81"/>
            <rFont val="Tahoma"/>
            <family val="2"/>
          </rPr>
          <t>Solver found a solution. All constraints and optimality conditions are satisfied.</t>
        </r>
      </text>
    </comment>
    <comment ref="I63" authorId="0" shapeId="0" xr:uid="{9380B3D3-3BEC-4F83-884E-B7B0DBD7D68E}">
      <text>
        <r>
          <rPr>
            <sz val="9"/>
            <color indexed="81"/>
            <rFont val="Tahoma"/>
            <family val="2"/>
          </rPr>
          <t>Solver found a solution. All constraints and optimality conditions are satisfied.</t>
        </r>
      </text>
    </comment>
    <comment ref="J63" authorId="0" shapeId="0" xr:uid="{3B8ADCFB-A836-4850-8B0A-DBD49EA5535A}">
      <text>
        <r>
          <rPr>
            <sz val="9"/>
            <color indexed="81"/>
            <rFont val="Tahoma"/>
            <family val="2"/>
          </rPr>
          <t>Solver found a solution. All constraints and optimality conditions are satisfied.</t>
        </r>
      </text>
    </comment>
    <comment ref="K63" authorId="0" shapeId="0" xr:uid="{FD67EF6A-B31F-4C95-A72F-4464B8F4BEEC}">
      <text>
        <r>
          <rPr>
            <sz val="9"/>
            <color indexed="81"/>
            <rFont val="Tahoma"/>
            <family val="2"/>
          </rPr>
          <t>Solver found a solution. All constraints and optimality conditions are satisfied.</t>
        </r>
      </text>
    </comment>
    <comment ref="L63" authorId="0" shapeId="0" xr:uid="{9E8C7893-8ADA-44B9-96E4-578714DD0A43}">
      <text>
        <r>
          <rPr>
            <sz val="9"/>
            <color indexed="81"/>
            <rFont val="Tahoma"/>
            <family val="2"/>
          </rPr>
          <t>Solver found a solution. All constraints and optimality conditions are satisfied.</t>
        </r>
      </text>
    </comment>
    <comment ref="B64" authorId="0" shapeId="0" xr:uid="{CC0874EC-2FD6-4ACB-82B5-19B1ACACEC4A}">
      <text>
        <r>
          <rPr>
            <sz val="9"/>
            <color indexed="81"/>
            <rFont val="Tahoma"/>
            <family val="2"/>
          </rPr>
          <t>Solver found a solution. All constraints and optimality conditions are satisfied.</t>
        </r>
      </text>
    </comment>
    <comment ref="C64" authorId="0" shapeId="0" xr:uid="{4E353C5B-FADC-45F1-81FB-D591727E1D6A}">
      <text>
        <r>
          <rPr>
            <sz val="9"/>
            <color indexed="81"/>
            <rFont val="Tahoma"/>
            <family val="2"/>
          </rPr>
          <t>Solver found a solution. All constraints and optimality conditions are satisfied.</t>
        </r>
      </text>
    </comment>
    <comment ref="D64" authorId="0" shapeId="0" xr:uid="{BE84F798-725A-4287-BE43-AA12A77B221D}">
      <text>
        <r>
          <rPr>
            <sz val="9"/>
            <color indexed="81"/>
            <rFont val="Tahoma"/>
            <family val="2"/>
          </rPr>
          <t>Solver found a solution. All constraints and optimality conditions are satisfied.</t>
        </r>
      </text>
    </comment>
    <comment ref="E64" authorId="0" shapeId="0" xr:uid="{EDBE2378-D7E1-488A-A519-18F3D5E50984}">
      <text>
        <r>
          <rPr>
            <sz val="9"/>
            <color indexed="81"/>
            <rFont val="Tahoma"/>
            <family val="2"/>
          </rPr>
          <t>Solver found a solution. All constraints and optimality conditions are satisfied.</t>
        </r>
      </text>
    </comment>
    <comment ref="F64" authorId="0" shapeId="0" xr:uid="{3334F0B4-91C9-4069-BBB7-4DA7012B5DE1}">
      <text>
        <r>
          <rPr>
            <sz val="9"/>
            <color indexed="81"/>
            <rFont val="Tahoma"/>
            <family val="2"/>
          </rPr>
          <t>Solver found a solution. All constraints and optimality conditions are satisfied.</t>
        </r>
      </text>
    </comment>
    <comment ref="G64" authorId="0" shapeId="0" xr:uid="{8F65259D-44EC-4BE4-B76E-AB6048E4F024}">
      <text>
        <r>
          <rPr>
            <sz val="9"/>
            <color indexed="81"/>
            <rFont val="Tahoma"/>
            <family val="2"/>
          </rPr>
          <t>Solver found a solution. All constraints and optimality conditions are satisfied.</t>
        </r>
      </text>
    </comment>
    <comment ref="H64" authorId="0" shapeId="0" xr:uid="{40E7AC34-9329-4F63-9006-EF16B1E7BB08}">
      <text>
        <r>
          <rPr>
            <sz val="9"/>
            <color indexed="81"/>
            <rFont val="Tahoma"/>
            <family val="2"/>
          </rPr>
          <t>Solver found a solution. All constraints and optimality conditions are satisfied.</t>
        </r>
      </text>
    </comment>
    <comment ref="I64" authorId="0" shapeId="0" xr:uid="{69EC26EC-4188-4ABB-8487-76E2D6682403}">
      <text>
        <r>
          <rPr>
            <sz val="9"/>
            <color indexed="81"/>
            <rFont val="Tahoma"/>
            <family val="2"/>
          </rPr>
          <t>Solver found a solution. All constraints and optimality conditions are satisfied.</t>
        </r>
      </text>
    </comment>
    <comment ref="J64" authorId="0" shapeId="0" xr:uid="{227C8B79-DE88-4EF2-82EF-3FDF995783D4}">
      <text>
        <r>
          <rPr>
            <sz val="9"/>
            <color indexed="81"/>
            <rFont val="Tahoma"/>
            <family val="2"/>
          </rPr>
          <t>Solver found a solution. All constraints and optimality conditions are satisfied.</t>
        </r>
      </text>
    </comment>
    <comment ref="K64" authorId="0" shapeId="0" xr:uid="{C91A1FAB-BCF2-4A6F-9445-D744DC44A710}">
      <text>
        <r>
          <rPr>
            <sz val="9"/>
            <color indexed="81"/>
            <rFont val="Tahoma"/>
            <family val="2"/>
          </rPr>
          <t>Solver found a solution. All constraints and optimality conditions are satisfied.</t>
        </r>
      </text>
    </comment>
    <comment ref="L64" authorId="0" shapeId="0" xr:uid="{C390B274-FBD1-4911-9CDF-97EBCF2DA92B}">
      <text>
        <r>
          <rPr>
            <sz val="9"/>
            <color indexed="81"/>
            <rFont val="Tahoma"/>
            <family val="2"/>
          </rPr>
          <t>Solver found a solution. All constraints and optimality conditions are satisfied.</t>
        </r>
      </text>
    </comment>
    <comment ref="B65" authorId="0" shapeId="0" xr:uid="{4557E441-F975-4957-8FD9-01783ABEFFF3}">
      <text>
        <r>
          <rPr>
            <sz val="9"/>
            <color indexed="81"/>
            <rFont val="Tahoma"/>
            <family val="2"/>
          </rPr>
          <t>Solver found a solution. All constraints and optimality conditions are satisfied.</t>
        </r>
      </text>
    </comment>
    <comment ref="C65" authorId="0" shapeId="0" xr:uid="{38B364BA-5CD1-4559-A689-FB4395920202}">
      <text>
        <r>
          <rPr>
            <sz val="9"/>
            <color indexed="81"/>
            <rFont val="Tahoma"/>
            <family val="2"/>
          </rPr>
          <t>Solver found a solution. All constraints and optimality conditions are satisfied.</t>
        </r>
      </text>
    </comment>
    <comment ref="D65" authorId="0" shapeId="0" xr:uid="{E2819E18-7AA2-4C2F-BFC0-47F394EA8D38}">
      <text>
        <r>
          <rPr>
            <sz val="9"/>
            <color indexed="81"/>
            <rFont val="Tahoma"/>
            <family val="2"/>
          </rPr>
          <t>Solver found a solution. All constraints and optimality conditions are satisfied.</t>
        </r>
      </text>
    </comment>
    <comment ref="E65" authorId="0" shapeId="0" xr:uid="{4FECEC8D-B64C-4967-BBC6-8468C2BC616B}">
      <text>
        <r>
          <rPr>
            <sz val="9"/>
            <color indexed="81"/>
            <rFont val="Tahoma"/>
            <family val="2"/>
          </rPr>
          <t>Solver found a solution. All constraints and optimality conditions are satisfied.</t>
        </r>
      </text>
    </comment>
    <comment ref="F65" authorId="0" shapeId="0" xr:uid="{43AE14A4-38A2-46E1-B923-907EE32BF6DB}">
      <text>
        <r>
          <rPr>
            <sz val="9"/>
            <color indexed="81"/>
            <rFont val="Tahoma"/>
            <family val="2"/>
          </rPr>
          <t>Solver found a solution. All constraints and optimality conditions are satisfied.</t>
        </r>
      </text>
    </comment>
    <comment ref="G65" authorId="0" shapeId="0" xr:uid="{5C73E5EA-07BB-4723-A01E-A8E633E1A8D9}">
      <text>
        <r>
          <rPr>
            <sz val="9"/>
            <color indexed="81"/>
            <rFont val="Tahoma"/>
            <family val="2"/>
          </rPr>
          <t>Solver found a solution. All constraints and optimality conditions are satisfied.</t>
        </r>
      </text>
    </comment>
    <comment ref="H65" authorId="0" shapeId="0" xr:uid="{F6837D7E-1555-4FE0-B181-5DF9E5E239BB}">
      <text>
        <r>
          <rPr>
            <sz val="9"/>
            <color indexed="81"/>
            <rFont val="Tahoma"/>
            <family val="2"/>
          </rPr>
          <t>Solver found a solution. All constraints and optimality conditions are satisfied.</t>
        </r>
      </text>
    </comment>
    <comment ref="I65" authorId="0" shapeId="0" xr:uid="{528137E6-9141-4381-B59C-D5D20CE44BF8}">
      <text>
        <r>
          <rPr>
            <sz val="9"/>
            <color indexed="81"/>
            <rFont val="Tahoma"/>
            <family val="2"/>
          </rPr>
          <t>Solver found a solution. All constraints and optimality conditions are satisfied.</t>
        </r>
      </text>
    </comment>
    <comment ref="J65" authorId="0" shapeId="0" xr:uid="{EFEF4E50-A317-4D7B-AAD8-4656A6AF5EB7}">
      <text>
        <r>
          <rPr>
            <sz val="9"/>
            <color indexed="81"/>
            <rFont val="Tahoma"/>
            <family val="2"/>
          </rPr>
          <t>Solver found a solution. All constraints and optimality conditions are satisfied.</t>
        </r>
      </text>
    </comment>
    <comment ref="K65" authorId="0" shapeId="0" xr:uid="{F2D3735C-1497-4DC2-B61A-7C744F2A93A3}">
      <text>
        <r>
          <rPr>
            <sz val="9"/>
            <color indexed="81"/>
            <rFont val="Tahoma"/>
            <family val="2"/>
          </rPr>
          <t>Solver found a solution. All constraints and optimality conditions are satisfied.</t>
        </r>
      </text>
    </comment>
    <comment ref="L65" authorId="0" shapeId="0" xr:uid="{BE3256A5-A9E4-4A56-B160-A797AE88D128}">
      <text>
        <r>
          <rPr>
            <sz val="9"/>
            <color indexed="81"/>
            <rFont val="Tahoma"/>
            <family val="2"/>
          </rPr>
          <t>Solver found a solution. All constraints and optimality conditions are satisfied.</t>
        </r>
      </text>
    </comment>
    <comment ref="B66" authorId="0" shapeId="0" xr:uid="{D3FFE6C4-44C9-4EFE-B54F-4E9B12867C03}">
      <text>
        <r>
          <rPr>
            <sz val="9"/>
            <color indexed="81"/>
            <rFont val="Tahoma"/>
            <family val="2"/>
          </rPr>
          <t>Solver found a solution. All constraints and optimality conditions are satisfied.</t>
        </r>
      </text>
    </comment>
    <comment ref="C66" authorId="0" shapeId="0" xr:uid="{F89C540A-AA48-40DF-B4D5-4CCCFFEAB5D5}">
      <text>
        <r>
          <rPr>
            <sz val="9"/>
            <color indexed="81"/>
            <rFont val="Tahoma"/>
            <family val="2"/>
          </rPr>
          <t>Solver found a solution. All constraints and optimality conditions are satisfied.</t>
        </r>
      </text>
    </comment>
    <comment ref="D66" authorId="0" shapeId="0" xr:uid="{6D8CC624-8D5A-4EEB-A2DA-75D865EC2876}">
      <text>
        <r>
          <rPr>
            <sz val="9"/>
            <color indexed="81"/>
            <rFont val="Tahoma"/>
            <family val="2"/>
          </rPr>
          <t>Solver found a solution. All constraints and optimality conditions are satisfied.</t>
        </r>
      </text>
    </comment>
    <comment ref="E66" authorId="0" shapeId="0" xr:uid="{DA8345BF-B433-4ED9-84F7-F9B0D1FA3BFF}">
      <text>
        <r>
          <rPr>
            <sz val="9"/>
            <color indexed="81"/>
            <rFont val="Tahoma"/>
            <family val="2"/>
          </rPr>
          <t>Solver found a solution. All constraints and optimality conditions are satisfied.</t>
        </r>
      </text>
    </comment>
    <comment ref="F66" authorId="0" shapeId="0" xr:uid="{871E3840-0442-4555-B4AA-8BD8F78F7E08}">
      <text>
        <r>
          <rPr>
            <sz val="9"/>
            <color indexed="81"/>
            <rFont val="Tahoma"/>
            <family val="2"/>
          </rPr>
          <t>Solver found a solution. All constraints and optimality conditions are satisfied.</t>
        </r>
      </text>
    </comment>
    <comment ref="G66" authorId="0" shapeId="0" xr:uid="{6CB30D3B-5388-47F6-87FA-75AF4D389D69}">
      <text>
        <r>
          <rPr>
            <sz val="9"/>
            <color indexed="81"/>
            <rFont val="Tahoma"/>
            <family val="2"/>
          </rPr>
          <t>Solver found a solution. All constraints and optimality conditions are satisfied.</t>
        </r>
      </text>
    </comment>
    <comment ref="H66" authorId="0" shapeId="0" xr:uid="{6E069BF7-611B-4564-B9B3-9AED475EEB4C}">
      <text>
        <r>
          <rPr>
            <sz val="9"/>
            <color indexed="81"/>
            <rFont val="Tahoma"/>
            <family val="2"/>
          </rPr>
          <t>Solver found a solution. All constraints and optimality conditions are satisfied.</t>
        </r>
      </text>
    </comment>
    <comment ref="I66" authorId="0" shapeId="0" xr:uid="{A8882137-0144-4D38-9B92-E471BDD1D293}">
      <text>
        <r>
          <rPr>
            <sz val="9"/>
            <color indexed="81"/>
            <rFont val="Tahoma"/>
            <family val="2"/>
          </rPr>
          <t>Solver found a solution. All constraints and optimality conditions are satisfied.</t>
        </r>
      </text>
    </comment>
    <comment ref="J66" authorId="0" shapeId="0" xr:uid="{0AA97FC2-2399-46C9-AF55-EB54C43E69D4}">
      <text>
        <r>
          <rPr>
            <sz val="9"/>
            <color indexed="81"/>
            <rFont val="Tahoma"/>
            <family val="2"/>
          </rPr>
          <t>Solver found a solution. All constraints and optimality conditions are satisfied.</t>
        </r>
      </text>
    </comment>
    <comment ref="K66" authorId="0" shapeId="0" xr:uid="{2D639368-C2A8-4AFE-8807-6329DF507AAD}">
      <text>
        <r>
          <rPr>
            <sz val="9"/>
            <color indexed="81"/>
            <rFont val="Tahoma"/>
            <family val="2"/>
          </rPr>
          <t>Solver found a solution. All constraints and optimality conditions are satisfied.</t>
        </r>
      </text>
    </comment>
    <comment ref="L66" authorId="0" shapeId="0" xr:uid="{569CDE91-7693-412B-B7FD-110DB25F1C9C}">
      <text>
        <r>
          <rPr>
            <sz val="9"/>
            <color indexed="81"/>
            <rFont val="Tahoma"/>
            <family val="2"/>
          </rPr>
          <t>Solver found a solution. All constraints and optimality conditions are satisfied.</t>
        </r>
      </text>
    </comment>
    <comment ref="B67" authorId="0" shapeId="0" xr:uid="{02AF08E9-ECF9-404D-B15E-1DC7EAE22B66}">
      <text>
        <r>
          <rPr>
            <sz val="9"/>
            <color indexed="81"/>
            <rFont val="Tahoma"/>
            <family val="2"/>
          </rPr>
          <t>Solver found a solution. All constraints and optimality conditions are satisfied.</t>
        </r>
      </text>
    </comment>
    <comment ref="C67" authorId="0" shapeId="0" xr:uid="{29F87E94-79ED-49D4-BD69-67B7354267AB}">
      <text>
        <r>
          <rPr>
            <sz val="9"/>
            <color indexed="81"/>
            <rFont val="Tahoma"/>
            <family val="2"/>
          </rPr>
          <t>Solver found a solution. All constraints and optimality conditions are satisfied.</t>
        </r>
      </text>
    </comment>
    <comment ref="D67" authorId="0" shapeId="0" xr:uid="{B529BB9B-874A-49C2-BFBC-06B9DA8289D4}">
      <text>
        <r>
          <rPr>
            <sz val="9"/>
            <color indexed="81"/>
            <rFont val="Tahoma"/>
            <family val="2"/>
          </rPr>
          <t>Solver found a solution. All constraints and optimality conditions are satisfied.</t>
        </r>
      </text>
    </comment>
    <comment ref="E67" authorId="0" shapeId="0" xr:uid="{B9140385-5507-4245-96CE-D6A3E6D16D61}">
      <text>
        <r>
          <rPr>
            <sz val="9"/>
            <color indexed="81"/>
            <rFont val="Tahoma"/>
            <family val="2"/>
          </rPr>
          <t>Solver found a solution. All constraints and optimality conditions are satisfied.</t>
        </r>
      </text>
    </comment>
    <comment ref="F67" authorId="0" shapeId="0" xr:uid="{96D3B926-886C-4197-80F0-ACEE261C83F5}">
      <text>
        <r>
          <rPr>
            <sz val="9"/>
            <color indexed="81"/>
            <rFont val="Tahoma"/>
            <family val="2"/>
          </rPr>
          <t>Solver found a solution. All constraints and optimality conditions are satisfied.</t>
        </r>
      </text>
    </comment>
    <comment ref="G67" authorId="0" shapeId="0" xr:uid="{755B7323-3D7B-444E-9F10-7B0433086BF4}">
      <text>
        <r>
          <rPr>
            <sz val="9"/>
            <color indexed="81"/>
            <rFont val="Tahoma"/>
            <family val="2"/>
          </rPr>
          <t>Solver found a solution. All constraints and optimality conditions are satisfied.</t>
        </r>
      </text>
    </comment>
    <comment ref="H67" authorId="0" shapeId="0" xr:uid="{16CA89EC-36D6-4707-A0CC-D46FECEC459F}">
      <text>
        <r>
          <rPr>
            <sz val="9"/>
            <color indexed="81"/>
            <rFont val="Tahoma"/>
            <family val="2"/>
          </rPr>
          <t>Solver found a solution. All constraints and optimality conditions are satisfied.</t>
        </r>
      </text>
    </comment>
    <comment ref="I67" authorId="0" shapeId="0" xr:uid="{6A8C309F-DA33-47AF-89B9-772AD94F79AF}">
      <text>
        <r>
          <rPr>
            <sz val="9"/>
            <color indexed="81"/>
            <rFont val="Tahoma"/>
            <family val="2"/>
          </rPr>
          <t>Solver found a solution. All constraints and optimality conditions are satisfied.</t>
        </r>
      </text>
    </comment>
    <comment ref="J67" authorId="0" shapeId="0" xr:uid="{205B6644-E58F-41E3-BCA4-53E21D03E740}">
      <text>
        <r>
          <rPr>
            <sz val="9"/>
            <color indexed="81"/>
            <rFont val="Tahoma"/>
            <family val="2"/>
          </rPr>
          <t>Solver found a solution. All constraints and optimality conditions are satisfied.</t>
        </r>
      </text>
    </comment>
    <comment ref="K67" authorId="0" shapeId="0" xr:uid="{AD149194-4F4A-408A-81AC-AF9C1913E2F1}">
      <text>
        <r>
          <rPr>
            <sz val="9"/>
            <color indexed="81"/>
            <rFont val="Tahoma"/>
            <family val="2"/>
          </rPr>
          <t>Solver found a solution. All constraints and optimality conditions are satisfied.</t>
        </r>
      </text>
    </comment>
    <comment ref="L67" authorId="0" shapeId="0" xr:uid="{F0718973-1098-4CBA-BA4B-8C64E4856A09}">
      <text>
        <r>
          <rPr>
            <sz val="9"/>
            <color indexed="81"/>
            <rFont val="Tahoma"/>
            <family val="2"/>
          </rPr>
          <t>Solver found a solution. All constraints and optimality conditions are satisfied.</t>
        </r>
      </text>
    </comment>
    <comment ref="B68" authorId="0" shapeId="0" xr:uid="{45E373DA-F76E-4552-9022-08F77968D9C8}">
      <text>
        <r>
          <rPr>
            <sz val="9"/>
            <color indexed="81"/>
            <rFont val="Tahoma"/>
            <family val="2"/>
          </rPr>
          <t>Solver found a solution. All constraints and optimality conditions are satisfied.</t>
        </r>
      </text>
    </comment>
    <comment ref="C68" authorId="0" shapeId="0" xr:uid="{3878CC46-F57A-46AE-97E5-A24214E7DC0F}">
      <text>
        <r>
          <rPr>
            <sz val="9"/>
            <color indexed="81"/>
            <rFont val="Tahoma"/>
            <family val="2"/>
          </rPr>
          <t>Solver found a solution. All constraints and optimality conditions are satisfied.</t>
        </r>
      </text>
    </comment>
    <comment ref="D68" authorId="0" shapeId="0" xr:uid="{1AA057FD-D364-4F57-B803-A48C200E0471}">
      <text>
        <r>
          <rPr>
            <sz val="9"/>
            <color indexed="81"/>
            <rFont val="Tahoma"/>
            <family val="2"/>
          </rPr>
          <t>Solver found a solution. All constraints and optimality conditions are satisfied.</t>
        </r>
      </text>
    </comment>
    <comment ref="E68" authorId="0" shapeId="0" xr:uid="{A2E1FA05-60A9-4C15-8B4C-30A6DC831828}">
      <text>
        <r>
          <rPr>
            <sz val="9"/>
            <color indexed="81"/>
            <rFont val="Tahoma"/>
            <family val="2"/>
          </rPr>
          <t>Solver found a solution. All constraints and optimality conditions are satisfied.</t>
        </r>
      </text>
    </comment>
    <comment ref="F68" authorId="0" shapeId="0" xr:uid="{77B2A532-ED1A-4642-9126-0FC5F8402B15}">
      <text>
        <r>
          <rPr>
            <sz val="9"/>
            <color indexed="81"/>
            <rFont val="Tahoma"/>
            <family val="2"/>
          </rPr>
          <t>Solver found a solution. All constraints and optimality conditions are satisfied.</t>
        </r>
      </text>
    </comment>
    <comment ref="G68" authorId="0" shapeId="0" xr:uid="{5728A879-8E68-4795-9396-CBA85D637AC9}">
      <text>
        <r>
          <rPr>
            <sz val="9"/>
            <color indexed="81"/>
            <rFont val="Tahoma"/>
            <family val="2"/>
          </rPr>
          <t>Solver found a solution. All constraints and optimality conditions are satisfied.</t>
        </r>
      </text>
    </comment>
    <comment ref="H68" authorId="0" shapeId="0" xr:uid="{E73C563B-A99E-4C50-B7A5-05479BF5611D}">
      <text>
        <r>
          <rPr>
            <sz val="9"/>
            <color indexed="81"/>
            <rFont val="Tahoma"/>
            <family val="2"/>
          </rPr>
          <t>Solver found a solution. All constraints and optimality conditions are satisfied.</t>
        </r>
      </text>
    </comment>
    <comment ref="I68" authorId="0" shapeId="0" xr:uid="{EB5A35AA-0D17-4D4B-BFB1-32BFCBEE3E63}">
      <text>
        <r>
          <rPr>
            <sz val="9"/>
            <color indexed="81"/>
            <rFont val="Tahoma"/>
            <family val="2"/>
          </rPr>
          <t>Solver found a solution. All constraints and optimality conditions are satisfied.</t>
        </r>
      </text>
    </comment>
    <comment ref="J68" authorId="0" shapeId="0" xr:uid="{48903AD7-A352-4BDA-A558-58EAA72DA867}">
      <text>
        <r>
          <rPr>
            <sz val="9"/>
            <color indexed="81"/>
            <rFont val="Tahoma"/>
            <family val="2"/>
          </rPr>
          <t>Solver found a solution. All constraints and optimality conditions are satisfied.</t>
        </r>
      </text>
    </comment>
    <comment ref="K68" authorId="0" shapeId="0" xr:uid="{5BF00E0A-A842-4F80-A5C1-307AB9939404}">
      <text>
        <r>
          <rPr>
            <sz val="9"/>
            <color indexed="81"/>
            <rFont val="Tahoma"/>
            <family val="2"/>
          </rPr>
          <t>Solver found a solution. All constraints and optimality conditions are satisfied.</t>
        </r>
      </text>
    </comment>
    <comment ref="L68" authorId="0" shapeId="0" xr:uid="{CB8AFA90-3B3E-4EBA-87D1-FB926E75F48A}">
      <text>
        <r>
          <rPr>
            <sz val="9"/>
            <color indexed="81"/>
            <rFont val="Tahoma"/>
            <family val="2"/>
          </rPr>
          <t>Solver found a solution. All constraints and optimality conditions are satisfied.</t>
        </r>
      </text>
    </comment>
    <comment ref="B69" authorId="0" shapeId="0" xr:uid="{FC569272-76F7-430B-AF5A-EBA501F8BCFB}">
      <text>
        <r>
          <rPr>
            <sz val="9"/>
            <color indexed="81"/>
            <rFont val="Tahoma"/>
            <family val="2"/>
          </rPr>
          <t>Solver found a solution. All constraints and optimality conditions are satisfied.</t>
        </r>
      </text>
    </comment>
    <comment ref="C69" authorId="0" shapeId="0" xr:uid="{24144792-8320-49A0-8930-54A00C370423}">
      <text>
        <r>
          <rPr>
            <sz val="9"/>
            <color indexed="81"/>
            <rFont val="Tahoma"/>
            <family val="2"/>
          </rPr>
          <t>Solver found a solution. All constraints and optimality conditions are satisfied.</t>
        </r>
      </text>
    </comment>
    <comment ref="D69" authorId="0" shapeId="0" xr:uid="{4246AA22-A4E6-4765-8A00-1F367AD918EB}">
      <text>
        <r>
          <rPr>
            <sz val="9"/>
            <color indexed="81"/>
            <rFont val="Tahoma"/>
            <family val="2"/>
          </rPr>
          <t>Solver found a solution. All constraints and optimality conditions are satisfied.</t>
        </r>
      </text>
    </comment>
    <comment ref="E69" authorId="0" shapeId="0" xr:uid="{CB93935B-3B3D-4FD0-BEF0-7336576B0440}">
      <text>
        <r>
          <rPr>
            <sz val="9"/>
            <color indexed="81"/>
            <rFont val="Tahoma"/>
            <family val="2"/>
          </rPr>
          <t>Solver found a solution. All constraints and optimality conditions are satisfied.</t>
        </r>
      </text>
    </comment>
    <comment ref="F69" authorId="0" shapeId="0" xr:uid="{7FF7876F-131C-4161-BD50-FFB64E31A072}">
      <text>
        <r>
          <rPr>
            <sz val="9"/>
            <color indexed="81"/>
            <rFont val="Tahoma"/>
            <family val="2"/>
          </rPr>
          <t>Solver found a solution. All constraints and optimality conditions are satisfied.</t>
        </r>
      </text>
    </comment>
    <comment ref="G69" authorId="0" shapeId="0" xr:uid="{0F777B08-22F0-408B-9101-105641083B62}">
      <text>
        <r>
          <rPr>
            <sz val="9"/>
            <color indexed="81"/>
            <rFont val="Tahoma"/>
            <family val="2"/>
          </rPr>
          <t>Solver found a solution. All constraints and optimality conditions are satisfied.</t>
        </r>
      </text>
    </comment>
    <comment ref="H69" authorId="0" shapeId="0" xr:uid="{2733C2D9-62FC-41BE-816D-369B8C910FF8}">
      <text>
        <r>
          <rPr>
            <sz val="9"/>
            <color indexed="81"/>
            <rFont val="Tahoma"/>
            <family val="2"/>
          </rPr>
          <t>Solver found a solution. All constraints and optimality conditions are satisfied.</t>
        </r>
      </text>
    </comment>
    <comment ref="I69" authorId="0" shapeId="0" xr:uid="{4B9CF1B7-4644-4280-94C3-221E898F050C}">
      <text>
        <r>
          <rPr>
            <sz val="9"/>
            <color indexed="81"/>
            <rFont val="Tahoma"/>
            <family val="2"/>
          </rPr>
          <t>Solver found a solution. All constraints and optimality conditions are satisfied.</t>
        </r>
      </text>
    </comment>
    <comment ref="J69" authorId="0" shapeId="0" xr:uid="{69DE535A-5EC8-49D3-85FB-6EAF3B2CEA87}">
      <text>
        <r>
          <rPr>
            <sz val="9"/>
            <color indexed="81"/>
            <rFont val="Tahoma"/>
            <family val="2"/>
          </rPr>
          <t>Solver found a solution. All constraints and optimality conditions are satisfied.</t>
        </r>
      </text>
    </comment>
    <comment ref="K69" authorId="0" shapeId="0" xr:uid="{24F7DC81-2CEC-47FF-9195-A0213F913487}">
      <text>
        <r>
          <rPr>
            <sz val="9"/>
            <color indexed="81"/>
            <rFont val="Tahoma"/>
            <family val="2"/>
          </rPr>
          <t>Solver found a solution. All constraints and optimality conditions are satisfied.</t>
        </r>
      </text>
    </comment>
    <comment ref="L69" authorId="0" shapeId="0" xr:uid="{7FA64748-9A2A-4764-BF29-6CBCA385B9F8}">
      <text>
        <r>
          <rPr>
            <sz val="9"/>
            <color indexed="81"/>
            <rFont val="Tahoma"/>
            <family val="2"/>
          </rPr>
          <t>Solver found a solution. All constraints and optimality conditions are satisfied.</t>
        </r>
      </text>
    </comment>
    <comment ref="B70" authorId="0" shapeId="0" xr:uid="{D552CF08-6CEF-4403-A3FC-15BE499AE948}">
      <text>
        <r>
          <rPr>
            <sz val="9"/>
            <color indexed="81"/>
            <rFont val="Tahoma"/>
            <family val="2"/>
          </rPr>
          <t>Solver found a solution. All constraints and optimality conditions are satisfied.</t>
        </r>
      </text>
    </comment>
    <comment ref="C70" authorId="0" shapeId="0" xr:uid="{7F3DD410-FF9F-492C-905B-BA9220E979B4}">
      <text>
        <r>
          <rPr>
            <sz val="9"/>
            <color indexed="81"/>
            <rFont val="Tahoma"/>
            <family val="2"/>
          </rPr>
          <t>Solver found a solution. All constraints and optimality conditions are satisfied.</t>
        </r>
      </text>
    </comment>
    <comment ref="D70" authorId="0" shapeId="0" xr:uid="{D29FA682-7DF0-480C-AD1A-F529541F2327}">
      <text>
        <r>
          <rPr>
            <sz val="9"/>
            <color indexed="81"/>
            <rFont val="Tahoma"/>
            <family val="2"/>
          </rPr>
          <t>Solver found a solution. All constraints and optimality conditions are satisfied.</t>
        </r>
      </text>
    </comment>
    <comment ref="E70" authorId="0" shapeId="0" xr:uid="{51174AC4-9459-4E9E-8548-563C5C62AAC2}">
      <text>
        <r>
          <rPr>
            <sz val="9"/>
            <color indexed="81"/>
            <rFont val="Tahoma"/>
            <family val="2"/>
          </rPr>
          <t>Solver found a solution. All constraints and optimality conditions are satisfied.</t>
        </r>
      </text>
    </comment>
    <comment ref="F70" authorId="0" shapeId="0" xr:uid="{611787A7-4554-4895-B54E-A5B1BB51E359}">
      <text>
        <r>
          <rPr>
            <sz val="9"/>
            <color indexed="81"/>
            <rFont val="Tahoma"/>
            <family val="2"/>
          </rPr>
          <t>Solver found a solution. All constraints and optimality conditions are satisfied.</t>
        </r>
      </text>
    </comment>
    <comment ref="G70" authorId="0" shapeId="0" xr:uid="{5112C936-DD41-452F-BDF9-88B628210CA9}">
      <text>
        <r>
          <rPr>
            <sz val="9"/>
            <color indexed="81"/>
            <rFont val="Tahoma"/>
            <family val="2"/>
          </rPr>
          <t>Solver found a solution. All constraints and optimality conditions are satisfied.</t>
        </r>
      </text>
    </comment>
    <comment ref="H70" authorId="0" shapeId="0" xr:uid="{66DA60C6-48E7-42F6-8F69-49B604848BC5}">
      <text>
        <r>
          <rPr>
            <sz val="9"/>
            <color indexed="81"/>
            <rFont val="Tahoma"/>
            <family val="2"/>
          </rPr>
          <t>Solver found a solution. All constraints and optimality conditions are satisfied.</t>
        </r>
      </text>
    </comment>
    <comment ref="I70" authorId="0" shapeId="0" xr:uid="{4AEA9A56-BF17-44DE-AC68-3F4D0CB9EB59}">
      <text>
        <r>
          <rPr>
            <sz val="9"/>
            <color indexed="81"/>
            <rFont val="Tahoma"/>
            <family val="2"/>
          </rPr>
          <t>Solver found a solution. All constraints and optimality conditions are satisfied.</t>
        </r>
      </text>
    </comment>
    <comment ref="J70" authorId="0" shapeId="0" xr:uid="{DF862E31-F865-4D9A-89E6-89D17F9DD083}">
      <text>
        <r>
          <rPr>
            <sz val="9"/>
            <color indexed="81"/>
            <rFont val="Tahoma"/>
            <family val="2"/>
          </rPr>
          <t>Solver found a solution. All constraints and optimality conditions are satisfied.</t>
        </r>
      </text>
    </comment>
    <comment ref="K70" authorId="0" shapeId="0" xr:uid="{26451A80-14F6-4913-8863-6982764519B1}">
      <text>
        <r>
          <rPr>
            <sz val="9"/>
            <color indexed="81"/>
            <rFont val="Tahoma"/>
            <family val="2"/>
          </rPr>
          <t>Solver found a solution. All constraints and optimality conditions are satisfied.</t>
        </r>
      </text>
    </comment>
    <comment ref="L70" authorId="0" shapeId="0" xr:uid="{5966E63B-E9A6-4CFA-88C7-90342253543D}">
      <text>
        <r>
          <rPr>
            <sz val="9"/>
            <color indexed="81"/>
            <rFont val="Tahoma"/>
            <family val="2"/>
          </rPr>
          <t>Solver found a solution. All constraints and optimality conditions are satisfied.</t>
        </r>
      </text>
    </comment>
    <comment ref="B73" authorId="0" shapeId="0" xr:uid="{61593561-2E86-4021-BE5A-09E238DFBD4D}">
      <text>
        <r>
          <rPr>
            <sz val="9"/>
            <color indexed="81"/>
            <rFont val="Tahoma"/>
            <family val="2"/>
          </rPr>
          <t>Solver found a solution. All constraints and optimality conditions are satisfied.</t>
        </r>
      </text>
    </comment>
    <comment ref="C73" authorId="0" shapeId="0" xr:uid="{8F0B60B4-F448-4B56-94BB-5818A325F0D4}">
      <text>
        <r>
          <rPr>
            <sz val="9"/>
            <color indexed="81"/>
            <rFont val="Tahoma"/>
            <family val="2"/>
          </rPr>
          <t>Solver found a solution. All constraints and optimality conditions are satisfied.</t>
        </r>
      </text>
    </comment>
    <comment ref="D73" authorId="0" shapeId="0" xr:uid="{F339BBB1-6761-46F0-8409-60EACA8932DA}">
      <text>
        <r>
          <rPr>
            <sz val="9"/>
            <color indexed="81"/>
            <rFont val="Tahoma"/>
            <family val="2"/>
          </rPr>
          <t>Solver found a solution. All constraints and optimality conditions are satisfied.</t>
        </r>
      </text>
    </comment>
    <comment ref="E73" authorId="0" shapeId="0" xr:uid="{3D079383-7CD2-4000-8831-A09B57168674}">
      <text>
        <r>
          <rPr>
            <sz val="9"/>
            <color indexed="81"/>
            <rFont val="Tahoma"/>
            <family val="2"/>
          </rPr>
          <t>Solver found a solution. All constraints and optimality conditions are satisfied.</t>
        </r>
      </text>
    </comment>
    <comment ref="F73" authorId="0" shapeId="0" xr:uid="{0854F617-A608-4D95-BE9A-620CE53C02CE}">
      <text>
        <r>
          <rPr>
            <sz val="9"/>
            <color indexed="81"/>
            <rFont val="Tahoma"/>
            <family val="2"/>
          </rPr>
          <t>Solver found a solution. All constraints and optimality conditions are satisfied.</t>
        </r>
      </text>
    </comment>
    <comment ref="G73" authorId="0" shapeId="0" xr:uid="{563ECF61-DBF7-487A-80C9-91C459371847}">
      <text>
        <r>
          <rPr>
            <sz val="9"/>
            <color indexed="81"/>
            <rFont val="Tahoma"/>
            <family val="2"/>
          </rPr>
          <t>Solver found a solution. All constraints and optimality conditions are satisfied.</t>
        </r>
      </text>
    </comment>
    <comment ref="H73" authorId="0" shapeId="0" xr:uid="{0E24DC0A-9B90-4123-B870-D39F3F6D577B}">
      <text>
        <r>
          <rPr>
            <sz val="9"/>
            <color indexed="81"/>
            <rFont val="Tahoma"/>
            <family val="2"/>
          </rPr>
          <t>Solver found a solution. All constraints and optimality conditions are satisfied.</t>
        </r>
      </text>
    </comment>
    <comment ref="I73" authorId="0" shapeId="0" xr:uid="{88E8CAD4-86CF-4911-A42C-D73C50B5747B}">
      <text>
        <r>
          <rPr>
            <sz val="9"/>
            <color indexed="81"/>
            <rFont val="Tahoma"/>
            <family val="2"/>
          </rPr>
          <t>Solver found a solution. All constraints and optimality conditions are satisfied.</t>
        </r>
      </text>
    </comment>
    <comment ref="J73" authorId="0" shapeId="0" xr:uid="{E9ED0068-900E-49F9-B852-EB6F972A99D6}">
      <text>
        <r>
          <rPr>
            <sz val="9"/>
            <color indexed="81"/>
            <rFont val="Tahoma"/>
            <family val="2"/>
          </rPr>
          <t>Solver found a solution. All constraints and optimality conditions are satisfied.</t>
        </r>
      </text>
    </comment>
    <comment ref="K73" authorId="0" shapeId="0" xr:uid="{93BE06B1-C6CE-4DE3-AD1F-F24BF7D35D75}">
      <text>
        <r>
          <rPr>
            <sz val="9"/>
            <color indexed="81"/>
            <rFont val="Tahoma"/>
            <family val="2"/>
          </rPr>
          <t>Solver found a solution. All constraints and optimality conditions are satisfied.</t>
        </r>
      </text>
    </comment>
    <comment ref="L73" authorId="0" shapeId="0" xr:uid="{A09A918F-CD32-451A-8E61-917BED5CA8AB}">
      <text>
        <r>
          <rPr>
            <sz val="9"/>
            <color indexed="81"/>
            <rFont val="Tahoma"/>
            <family val="2"/>
          </rPr>
          <t>Solver found a solution. All constraints and optimality conditions are satisfied.</t>
        </r>
      </text>
    </comment>
    <comment ref="B74" authorId="0" shapeId="0" xr:uid="{F7628851-24F1-48C4-9FE8-E6C38480BEA6}">
      <text>
        <r>
          <rPr>
            <sz val="9"/>
            <color indexed="81"/>
            <rFont val="Tahoma"/>
            <family val="2"/>
          </rPr>
          <t>Solver found a solution. All constraints and optimality conditions are satisfied.</t>
        </r>
      </text>
    </comment>
    <comment ref="C74" authorId="0" shapeId="0" xr:uid="{CD0A8F9A-B14E-4616-AD38-7DF604DAB85E}">
      <text>
        <r>
          <rPr>
            <sz val="9"/>
            <color indexed="81"/>
            <rFont val="Tahoma"/>
            <family val="2"/>
          </rPr>
          <t>Solver found a solution. All constraints and optimality conditions are satisfied.</t>
        </r>
      </text>
    </comment>
    <comment ref="D74" authorId="0" shapeId="0" xr:uid="{576439B6-9692-442C-B8F5-BD239C93A438}">
      <text>
        <r>
          <rPr>
            <sz val="9"/>
            <color indexed="81"/>
            <rFont val="Tahoma"/>
            <family val="2"/>
          </rPr>
          <t>Solver found a solution. All constraints and optimality conditions are satisfied.</t>
        </r>
      </text>
    </comment>
    <comment ref="E74" authorId="0" shapeId="0" xr:uid="{6E397F1D-3113-4CC6-9613-A7FAF9CAB430}">
      <text>
        <r>
          <rPr>
            <sz val="9"/>
            <color indexed="81"/>
            <rFont val="Tahoma"/>
            <family val="2"/>
          </rPr>
          <t>Solver found a solution. All constraints and optimality conditions are satisfied.</t>
        </r>
      </text>
    </comment>
    <comment ref="F74" authorId="0" shapeId="0" xr:uid="{58B88A86-0AB3-4148-941A-E9CFBEBA95F5}">
      <text>
        <r>
          <rPr>
            <sz val="9"/>
            <color indexed="81"/>
            <rFont val="Tahoma"/>
            <family val="2"/>
          </rPr>
          <t>Solver found a solution. All constraints and optimality conditions are satisfied.</t>
        </r>
      </text>
    </comment>
    <comment ref="G74" authorId="0" shapeId="0" xr:uid="{C6314C82-BD6E-48E5-9477-AA5C748AB408}">
      <text>
        <r>
          <rPr>
            <sz val="9"/>
            <color indexed="81"/>
            <rFont val="Tahoma"/>
            <family val="2"/>
          </rPr>
          <t>Solver found a solution. All constraints and optimality conditions are satisfied.</t>
        </r>
      </text>
    </comment>
    <comment ref="H74" authorId="0" shapeId="0" xr:uid="{7D9882D4-5E4A-4A39-ADF2-BFEE88F3A385}">
      <text>
        <r>
          <rPr>
            <sz val="9"/>
            <color indexed="81"/>
            <rFont val="Tahoma"/>
            <family val="2"/>
          </rPr>
          <t>Solver found a solution. All constraints and optimality conditions are satisfied.</t>
        </r>
      </text>
    </comment>
    <comment ref="I74" authorId="0" shapeId="0" xr:uid="{EF3359A7-6F81-4F26-9D7D-C0384C9358EF}">
      <text>
        <r>
          <rPr>
            <sz val="9"/>
            <color indexed="81"/>
            <rFont val="Tahoma"/>
            <family val="2"/>
          </rPr>
          <t>Solver found a solution. All constraints and optimality conditions are satisfied.</t>
        </r>
      </text>
    </comment>
    <comment ref="J74" authorId="0" shapeId="0" xr:uid="{8E6B7D79-C5D3-4C57-8AD7-34798F6CCE90}">
      <text>
        <r>
          <rPr>
            <sz val="9"/>
            <color indexed="81"/>
            <rFont val="Tahoma"/>
            <family val="2"/>
          </rPr>
          <t>Solver found a solution. All constraints and optimality conditions are satisfied.</t>
        </r>
      </text>
    </comment>
    <comment ref="K74" authorId="0" shapeId="0" xr:uid="{037FB791-66B7-4F92-A3C9-E80ADA638F09}">
      <text>
        <r>
          <rPr>
            <sz val="9"/>
            <color indexed="81"/>
            <rFont val="Tahoma"/>
            <family val="2"/>
          </rPr>
          <t>Solver found a solution. All constraints and optimality conditions are satisfied.</t>
        </r>
      </text>
    </comment>
    <comment ref="L74" authorId="0" shapeId="0" xr:uid="{08149141-2E3B-4EBB-9E35-FEC78FBE4E65}">
      <text>
        <r>
          <rPr>
            <sz val="9"/>
            <color indexed="81"/>
            <rFont val="Tahoma"/>
            <family val="2"/>
          </rPr>
          <t>Solver found a solution. All constraints and optimality conditions are satisfied.</t>
        </r>
      </text>
    </comment>
    <comment ref="B75" authorId="0" shapeId="0" xr:uid="{F5436785-B9AD-4738-8CF2-E423ED174A8A}">
      <text>
        <r>
          <rPr>
            <sz val="9"/>
            <color indexed="81"/>
            <rFont val="Tahoma"/>
            <family val="2"/>
          </rPr>
          <t>Solver found a solution. All constraints and optimality conditions are satisfied.</t>
        </r>
      </text>
    </comment>
    <comment ref="C75" authorId="0" shapeId="0" xr:uid="{A78F7CA5-2934-4B58-847F-EF2EC4206994}">
      <text>
        <r>
          <rPr>
            <sz val="9"/>
            <color indexed="81"/>
            <rFont val="Tahoma"/>
            <family val="2"/>
          </rPr>
          <t>Solver found a solution. All constraints and optimality conditions are satisfied.</t>
        </r>
      </text>
    </comment>
    <comment ref="D75" authorId="0" shapeId="0" xr:uid="{D1FEE4F5-30A5-4347-BA0B-89A29660C0B1}">
      <text>
        <r>
          <rPr>
            <sz val="9"/>
            <color indexed="81"/>
            <rFont val="Tahoma"/>
            <family val="2"/>
          </rPr>
          <t>Solver found a solution. All constraints and optimality conditions are satisfied.</t>
        </r>
      </text>
    </comment>
    <comment ref="E75" authorId="0" shapeId="0" xr:uid="{D45992C0-B639-45CD-9A4E-ED6D2F13538E}">
      <text>
        <r>
          <rPr>
            <sz val="9"/>
            <color indexed="81"/>
            <rFont val="Tahoma"/>
            <family val="2"/>
          </rPr>
          <t>Solver found a solution. All constraints and optimality conditions are satisfied.</t>
        </r>
      </text>
    </comment>
    <comment ref="F75" authorId="0" shapeId="0" xr:uid="{342AF1DC-EE82-4B17-BCB6-BC53584FDE59}">
      <text>
        <r>
          <rPr>
            <sz val="9"/>
            <color indexed="81"/>
            <rFont val="Tahoma"/>
            <family val="2"/>
          </rPr>
          <t>Solver found a solution. All constraints and optimality conditions are satisfied.</t>
        </r>
      </text>
    </comment>
    <comment ref="G75" authorId="0" shapeId="0" xr:uid="{9A0A67C1-C9D8-4EA2-81AC-C1A7313CBA8C}">
      <text>
        <r>
          <rPr>
            <sz val="9"/>
            <color indexed="81"/>
            <rFont val="Tahoma"/>
            <family val="2"/>
          </rPr>
          <t>Solver found a solution. All constraints and optimality conditions are satisfied.</t>
        </r>
      </text>
    </comment>
    <comment ref="H75" authorId="0" shapeId="0" xr:uid="{30174BC4-5810-4FAA-B2D6-93AA66CE36C8}">
      <text>
        <r>
          <rPr>
            <sz val="9"/>
            <color indexed="81"/>
            <rFont val="Tahoma"/>
            <family val="2"/>
          </rPr>
          <t>Solver found a solution. All constraints and optimality conditions are satisfied.</t>
        </r>
      </text>
    </comment>
    <comment ref="I75" authorId="0" shapeId="0" xr:uid="{2B1DDAA8-B241-473E-A2DA-B7169BB2F5D1}">
      <text>
        <r>
          <rPr>
            <sz val="9"/>
            <color indexed="81"/>
            <rFont val="Tahoma"/>
            <family val="2"/>
          </rPr>
          <t>Solver found a solution. All constraints and optimality conditions are satisfied.</t>
        </r>
      </text>
    </comment>
    <comment ref="J75" authorId="0" shapeId="0" xr:uid="{03EBFAA2-57DF-419B-8521-1F99458EF8BA}">
      <text>
        <r>
          <rPr>
            <sz val="9"/>
            <color indexed="81"/>
            <rFont val="Tahoma"/>
            <family val="2"/>
          </rPr>
          <t>Solver found a solution. All constraints and optimality conditions are satisfied.</t>
        </r>
      </text>
    </comment>
    <comment ref="K75" authorId="0" shapeId="0" xr:uid="{DCB4E620-329C-473D-A49A-E552283760BB}">
      <text>
        <r>
          <rPr>
            <sz val="9"/>
            <color indexed="81"/>
            <rFont val="Tahoma"/>
            <family val="2"/>
          </rPr>
          <t>Solver found a solution. All constraints and optimality conditions are satisfied.</t>
        </r>
      </text>
    </comment>
    <comment ref="L75" authorId="0" shapeId="0" xr:uid="{0E3459EC-50BD-44EF-A478-BEC57318902E}">
      <text>
        <r>
          <rPr>
            <sz val="9"/>
            <color indexed="81"/>
            <rFont val="Tahoma"/>
            <family val="2"/>
          </rPr>
          <t>Solver found a solution. All constraints and optimality conditions are satisfied.</t>
        </r>
      </text>
    </comment>
    <comment ref="B76" authorId="0" shapeId="0" xr:uid="{5281E4C4-B9D6-4F91-9EF6-18C37F76592C}">
      <text>
        <r>
          <rPr>
            <sz val="9"/>
            <color indexed="81"/>
            <rFont val="Tahoma"/>
            <family val="2"/>
          </rPr>
          <t>Solver found a solution. All constraints and optimality conditions are satisfied.</t>
        </r>
      </text>
    </comment>
    <comment ref="C76" authorId="0" shapeId="0" xr:uid="{D06CECBF-4B97-43FB-8151-0A898F55C287}">
      <text>
        <r>
          <rPr>
            <sz val="9"/>
            <color indexed="81"/>
            <rFont val="Tahoma"/>
            <family val="2"/>
          </rPr>
          <t>Solver found a solution. All constraints and optimality conditions are satisfied.</t>
        </r>
      </text>
    </comment>
    <comment ref="D76" authorId="0" shapeId="0" xr:uid="{10C5C7FB-B2CC-4C60-9921-B71B59B7EE52}">
      <text>
        <r>
          <rPr>
            <sz val="9"/>
            <color indexed="81"/>
            <rFont val="Tahoma"/>
            <family val="2"/>
          </rPr>
          <t>Solver found a solution. All constraints and optimality conditions are satisfied.</t>
        </r>
      </text>
    </comment>
    <comment ref="E76" authorId="0" shapeId="0" xr:uid="{4656BB9F-62BE-4387-8F29-F90514AE7964}">
      <text>
        <r>
          <rPr>
            <sz val="9"/>
            <color indexed="81"/>
            <rFont val="Tahoma"/>
            <family val="2"/>
          </rPr>
          <t>Solver found a solution. All constraints and optimality conditions are satisfied.</t>
        </r>
      </text>
    </comment>
    <comment ref="F76" authorId="0" shapeId="0" xr:uid="{A53D3018-9E77-4336-A894-3B26D2324B78}">
      <text>
        <r>
          <rPr>
            <sz val="9"/>
            <color indexed="81"/>
            <rFont val="Tahoma"/>
            <family val="2"/>
          </rPr>
          <t>Solver found a solution. All constraints and optimality conditions are satisfied.</t>
        </r>
      </text>
    </comment>
    <comment ref="G76" authorId="0" shapeId="0" xr:uid="{A7520977-2A2C-4AAF-81CD-D3EBD1426EDF}">
      <text>
        <r>
          <rPr>
            <sz val="9"/>
            <color indexed="81"/>
            <rFont val="Tahoma"/>
            <family val="2"/>
          </rPr>
          <t>Solver found a solution. All constraints and optimality conditions are satisfied.</t>
        </r>
      </text>
    </comment>
    <comment ref="H76" authorId="0" shapeId="0" xr:uid="{18A64C9E-B643-4E5E-A220-899F1B761511}">
      <text>
        <r>
          <rPr>
            <sz val="9"/>
            <color indexed="81"/>
            <rFont val="Tahoma"/>
            <family val="2"/>
          </rPr>
          <t>Solver found a solution. All constraints and optimality conditions are satisfied.</t>
        </r>
      </text>
    </comment>
    <comment ref="I76" authorId="0" shapeId="0" xr:uid="{42C47A7E-B9D7-4B91-8AD3-301E58F56F07}">
      <text>
        <r>
          <rPr>
            <sz val="9"/>
            <color indexed="81"/>
            <rFont val="Tahoma"/>
            <family val="2"/>
          </rPr>
          <t>Solver found a solution. All constraints and optimality conditions are satisfied.</t>
        </r>
      </text>
    </comment>
    <comment ref="J76" authorId="0" shapeId="0" xr:uid="{DB6239A7-77E4-4882-9934-13A600907B82}">
      <text>
        <r>
          <rPr>
            <sz val="9"/>
            <color indexed="81"/>
            <rFont val="Tahoma"/>
            <family val="2"/>
          </rPr>
          <t>Solver found a solution. All constraints and optimality conditions are satisfied.</t>
        </r>
      </text>
    </comment>
    <comment ref="K76" authorId="0" shapeId="0" xr:uid="{B82F049C-35A9-4CB7-8AC2-70552BA80DED}">
      <text>
        <r>
          <rPr>
            <sz val="9"/>
            <color indexed="81"/>
            <rFont val="Tahoma"/>
            <family val="2"/>
          </rPr>
          <t>Solver found a solution. All constraints and optimality conditions are satisfied.</t>
        </r>
      </text>
    </comment>
    <comment ref="L76" authorId="0" shapeId="0" xr:uid="{AA66068E-EFC3-4A08-A9BA-72DB95824B78}">
      <text>
        <r>
          <rPr>
            <sz val="9"/>
            <color indexed="81"/>
            <rFont val="Tahoma"/>
            <family val="2"/>
          </rPr>
          <t>Solver found a solution. All constraints and optimality conditions are satisfied.</t>
        </r>
      </text>
    </comment>
    <comment ref="B77" authorId="0" shapeId="0" xr:uid="{62D05D20-8B3E-4F66-B8C8-DF62E4AFE238}">
      <text>
        <r>
          <rPr>
            <sz val="9"/>
            <color indexed="81"/>
            <rFont val="Tahoma"/>
            <family val="2"/>
          </rPr>
          <t>Solver found a solution. All constraints and optimality conditions are satisfied.</t>
        </r>
      </text>
    </comment>
    <comment ref="C77" authorId="0" shapeId="0" xr:uid="{6F724144-DBE3-4DB5-B7DB-FBCBABBD8F41}">
      <text>
        <r>
          <rPr>
            <sz val="9"/>
            <color indexed="81"/>
            <rFont val="Tahoma"/>
            <family val="2"/>
          </rPr>
          <t>Solver found a solution. All constraints and optimality conditions are satisfied.</t>
        </r>
      </text>
    </comment>
    <comment ref="D77" authorId="0" shapeId="0" xr:uid="{343727A5-A72E-43CA-98CD-3E5711707C65}">
      <text>
        <r>
          <rPr>
            <sz val="9"/>
            <color indexed="81"/>
            <rFont val="Tahoma"/>
            <family val="2"/>
          </rPr>
          <t>Solver found a solution. All constraints and optimality conditions are satisfied.</t>
        </r>
      </text>
    </comment>
    <comment ref="E77" authorId="0" shapeId="0" xr:uid="{DA1DA7F4-79C5-440F-8FD7-C9264C8F02AD}">
      <text>
        <r>
          <rPr>
            <sz val="9"/>
            <color indexed="81"/>
            <rFont val="Tahoma"/>
            <family val="2"/>
          </rPr>
          <t>Solver found a solution. All constraints and optimality conditions are satisfied.</t>
        </r>
      </text>
    </comment>
    <comment ref="F77" authorId="0" shapeId="0" xr:uid="{15BD9817-9899-4C88-8F55-B13EFC2789E3}">
      <text>
        <r>
          <rPr>
            <sz val="9"/>
            <color indexed="81"/>
            <rFont val="Tahoma"/>
            <family val="2"/>
          </rPr>
          <t>Solver found a solution. All constraints and optimality conditions are satisfied.</t>
        </r>
      </text>
    </comment>
    <comment ref="G77" authorId="0" shapeId="0" xr:uid="{9B12D8C2-620C-4B14-88E0-933A0579466C}">
      <text>
        <r>
          <rPr>
            <sz val="9"/>
            <color indexed="81"/>
            <rFont val="Tahoma"/>
            <family val="2"/>
          </rPr>
          <t>Solver found a solution. All constraints and optimality conditions are satisfied.</t>
        </r>
      </text>
    </comment>
    <comment ref="H77" authorId="0" shapeId="0" xr:uid="{447A4F97-9674-4B42-A992-02DCE6A64102}">
      <text>
        <r>
          <rPr>
            <sz val="9"/>
            <color indexed="81"/>
            <rFont val="Tahoma"/>
            <family val="2"/>
          </rPr>
          <t>Solver found a solution. All constraints and optimality conditions are satisfied.</t>
        </r>
      </text>
    </comment>
    <comment ref="I77" authorId="0" shapeId="0" xr:uid="{C45BFFAB-C3B0-4431-9FE0-209304954F71}">
      <text>
        <r>
          <rPr>
            <sz val="9"/>
            <color indexed="81"/>
            <rFont val="Tahoma"/>
            <family val="2"/>
          </rPr>
          <t>Solver found a solution. All constraints and optimality conditions are satisfied.</t>
        </r>
      </text>
    </comment>
    <comment ref="J77" authorId="0" shapeId="0" xr:uid="{6EE3A0DE-3692-4A50-AA85-0EF755C00B2F}">
      <text>
        <r>
          <rPr>
            <sz val="9"/>
            <color indexed="81"/>
            <rFont val="Tahoma"/>
            <family val="2"/>
          </rPr>
          <t>Solver found a solution. All constraints and optimality conditions are satisfied.</t>
        </r>
      </text>
    </comment>
    <comment ref="K77" authorId="0" shapeId="0" xr:uid="{D5BE0FA2-BC77-435D-8A39-CDFFA56D3793}">
      <text>
        <r>
          <rPr>
            <sz val="9"/>
            <color indexed="81"/>
            <rFont val="Tahoma"/>
            <family val="2"/>
          </rPr>
          <t>Solver found a solution. All constraints and optimality conditions are satisfied.</t>
        </r>
      </text>
    </comment>
    <comment ref="L77" authorId="0" shapeId="0" xr:uid="{428F0AAE-EC68-46F0-A805-F5F7BF9C955D}">
      <text>
        <r>
          <rPr>
            <sz val="9"/>
            <color indexed="81"/>
            <rFont val="Tahoma"/>
            <family val="2"/>
          </rPr>
          <t>Solver found a solution. All constraints and optimality conditions are satisfied.</t>
        </r>
      </text>
    </comment>
    <comment ref="B78" authorId="0" shapeId="0" xr:uid="{F0666CE2-E5B5-42F4-99E9-9C4D94E7A52A}">
      <text>
        <r>
          <rPr>
            <sz val="9"/>
            <color indexed="81"/>
            <rFont val="Tahoma"/>
            <family val="2"/>
          </rPr>
          <t>Solver found a solution. All constraints and optimality conditions are satisfied.</t>
        </r>
      </text>
    </comment>
    <comment ref="C78" authorId="0" shapeId="0" xr:uid="{650631B4-E181-4E7D-82E1-A0CE34229974}">
      <text>
        <r>
          <rPr>
            <sz val="9"/>
            <color indexed="81"/>
            <rFont val="Tahoma"/>
            <family val="2"/>
          </rPr>
          <t>Solver found a solution. All constraints and optimality conditions are satisfied.</t>
        </r>
      </text>
    </comment>
    <comment ref="D78" authorId="0" shapeId="0" xr:uid="{BC0E9F32-5B50-46D7-87E0-52D75D9C550B}">
      <text>
        <r>
          <rPr>
            <sz val="9"/>
            <color indexed="81"/>
            <rFont val="Tahoma"/>
            <family val="2"/>
          </rPr>
          <t>Solver found a solution. All constraints and optimality conditions are satisfied.</t>
        </r>
      </text>
    </comment>
    <comment ref="E78" authorId="0" shapeId="0" xr:uid="{3982D67D-6A8F-480B-A2E1-26DA17537C03}">
      <text>
        <r>
          <rPr>
            <sz val="9"/>
            <color indexed="81"/>
            <rFont val="Tahoma"/>
            <family val="2"/>
          </rPr>
          <t>Solver found a solution. All constraints and optimality conditions are satisfied.</t>
        </r>
      </text>
    </comment>
    <comment ref="F78" authorId="0" shapeId="0" xr:uid="{A4B65258-50F6-4828-929C-1ACB01F81FFF}">
      <text>
        <r>
          <rPr>
            <sz val="9"/>
            <color indexed="81"/>
            <rFont val="Tahoma"/>
            <family val="2"/>
          </rPr>
          <t>Solver found a solution. All constraints and optimality conditions are satisfied.</t>
        </r>
      </text>
    </comment>
    <comment ref="G78" authorId="0" shapeId="0" xr:uid="{856BBD5F-23F2-4B61-8D4B-F0931A2C2EF8}">
      <text>
        <r>
          <rPr>
            <sz val="9"/>
            <color indexed="81"/>
            <rFont val="Tahoma"/>
            <family val="2"/>
          </rPr>
          <t>Solver found a solution. All constraints and optimality conditions are satisfied.</t>
        </r>
      </text>
    </comment>
    <comment ref="H78" authorId="0" shapeId="0" xr:uid="{4AF6347A-1FC3-45E1-A848-81E7AFEF6644}">
      <text>
        <r>
          <rPr>
            <sz val="9"/>
            <color indexed="81"/>
            <rFont val="Tahoma"/>
            <family val="2"/>
          </rPr>
          <t>Solver found a solution. All constraints and optimality conditions are satisfied.</t>
        </r>
      </text>
    </comment>
    <comment ref="I78" authorId="0" shapeId="0" xr:uid="{A18F56D9-412C-4AA5-BCB0-59D5067100C9}">
      <text>
        <r>
          <rPr>
            <sz val="9"/>
            <color indexed="81"/>
            <rFont val="Tahoma"/>
            <family val="2"/>
          </rPr>
          <t>Solver found a solution. All constraints and optimality conditions are satisfied.</t>
        </r>
      </text>
    </comment>
    <comment ref="J78" authorId="0" shapeId="0" xr:uid="{F9BCEC2F-7024-405B-A378-24BEB8412F36}">
      <text>
        <r>
          <rPr>
            <sz val="9"/>
            <color indexed="81"/>
            <rFont val="Tahoma"/>
            <family val="2"/>
          </rPr>
          <t>Solver found a solution. All constraints and optimality conditions are satisfied.</t>
        </r>
      </text>
    </comment>
    <comment ref="K78" authorId="0" shapeId="0" xr:uid="{2034C06F-3E55-4D4F-80EE-1E1A68E416BF}">
      <text>
        <r>
          <rPr>
            <sz val="9"/>
            <color indexed="81"/>
            <rFont val="Tahoma"/>
            <family val="2"/>
          </rPr>
          <t>Solver found a solution. All constraints and optimality conditions are satisfied.</t>
        </r>
      </text>
    </comment>
    <comment ref="L78" authorId="0" shapeId="0" xr:uid="{5949BAB3-B490-4A4F-A1B3-1A14E24E7695}">
      <text>
        <r>
          <rPr>
            <sz val="9"/>
            <color indexed="81"/>
            <rFont val="Tahoma"/>
            <family val="2"/>
          </rPr>
          <t>Solver found a solution. All constraints and optimality conditions are satisfied.</t>
        </r>
      </text>
    </comment>
    <comment ref="B79" authorId="0" shapeId="0" xr:uid="{18159F80-AC9F-46F4-8FA1-0367B4E3C564}">
      <text>
        <r>
          <rPr>
            <sz val="9"/>
            <color indexed="81"/>
            <rFont val="Tahoma"/>
            <family val="2"/>
          </rPr>
          <t>Solver found a solution. All constraints and optimality conditions are satisfied.</t>
        </r>
      </text>
    </comment>
    <comment ref="C79" authorId="0" shapeId="0" xr:uid="{5C42C2AF-6289-4C21-9ABE-9289E657E56D}">
      <text>
        <r>
          <rPr>
            <sz val="9"/>
            <color indexed="81"/>
            <rFont val="Tahoma"/>
            <family val="2"/>
          </rPr>
          <t>Solver found a solution. All constraints and optimality conditions are satisfied.</t>
        </r>
      </text>
    </comment>
    <comment ref="D79" authorId="0" shapeId="0" xr:uid="{EAB774D7-9842-4B29-B830-92D1B6342B71}">
      <text>
        <r>
          <rPr>
            <sz val="9"/>
            <color indexed="81"/>
            <rFont val="Tahoma"/>
            <family val="2"/>
          </rPr>
          <t>Solver found a solution. All constraints and optimality conditions are satisfied.</t>
        </r>
      </text>
    </comment>
    <comment ref="E79" authorId="0" shapeId="0" xr:uid="{3F7F2254-1AAC-41CE-BD28-89AEE15C5533}">
      <text>
        <r>
          <rPr>
            <sz val="9"/>
            <color indexed="81"/>
            <rFont val="Tahoma"/>
            <family val="2"/>
          </rPr>
          <t>Solver found a solution. All constraints and optimality conditions are satisfied.</t>
        </r>
      </text>
    </comment>
    <comment ref="F79" authorId="0" shapeId="0" xr:uid="{8D20BFBA-F55D-4266-A434-1AD55004FAD1}">
      <text>
        <r>
          <rPr>
            <sz val="9"/>
            <color indexed="81"/>
            <rFont val="Tahoma"/>
            <family val="2"/>
          </rPr>
          <t>Solver found a solution. All constraints and optimality conditions are satisfied.</t>
        </r>
      </text>
    </comment>
    <comment ref="G79" authorId="0" shapeId="0" xr:uid="{C709345F-F9F7-46A0-9182-0CCA56FE5EF9}">
      <text>
        <r>
          <rPr>
            <sz val="9"/>
            <color indexed="81"/>
            <rFont val="Tahoma"/>
            <family val="2"/>
          </rPr>
          <t>Solver found a solution. All constraints and optimality conditions are satisfied.</t>
        </r>
      </text>
    </comment>
    <comment ref="H79" authorId="0" shapeId="0" xr:uid="{7A2C9FE0-3910-4676-AC01-E411509D7E98}">
      <text>
        <r>
          <rPr>
            <sz val="9"/>
            <color indexed="81"/>
            <rFont val="Tahoma"/>
            <family val="2"/>
          </rPr>
          <t>Solver found a solution. All constraints and optimality conditions are satisfied.</t>
        </r>
      </text>
    </comment>
    <comment ref="I79" authorId="0" shapeId="0" xr:uid="{7D311149-01F5-45FA-A6A0-B6EE6FA0A7F0}">
      <text>
        <r>
          <rPr>
            <sz val="9"/>
            <color indexed="81"/>
            <rFont val="Tahoma"/>
            <family val="2"/>
          </rPr>
          <t>Solver found a solution. All constraints and optimality conditions are satisfied.</t>
        </r>
      </text>
    </comment>
    <comment ref="J79" authorId="0" shapeId="0" xr:uid="{9AE11D49-C51F-4677-A47A-B5F56B672CDD}">
      <text>
        <r>
          <rPr>
            <sz val="9"/>
            <color indexed="81"/>
            <rFont val="Tahoma"/>
            <family val="2"/>
          </rPr>
          <t>Solver found a solution. All constraints and optimality conditions are satisfied.</t>
        </r>
      </text>
    </comment>
    <comment ref="K79" authorId="0" shapeId="0" xr:uid="{434ACF1D-13BC-4FE9-BBCC-375D9D898BEE}">
      <text>
        <r>
          <rPr>
            <sz val="9"/>
            <color indexed="81"/>
            <rFont val="Tahoma"/>
            <family val="2"/>
          </rPr>
          <t>Solver found a solution. All constraints and optimality conditions are satisfied.</t>
        </r>
      </text>
    </comment>
    <comment ref="L79" authorId="0" shapeId="0" xr:uid="{2BA762AB-259F-4FC8-A01A-14203747EDD8}">
      <text>
        <r>
          <rPr>
            <sz val="9"/>
            <color indexed="81"/>
            <rFont val="Tahoma"/>
            <family val="2"/>
          </rPr>
          <t>Solver found a solution. All constraints and optimality conditions are satisfied.</t>
        </r>
      </text>
    </comment>
    <comment ref="B80" authorId="0" shapeId="0" xr:uid="{F0CCD743-63EA-48D8-950C-12851DEEF1D3}">
      <text>
        <r>
          <rPr>
            <sz val="9"/>
            <color indexed="81"/>
            <rFont val="Tahoma"/>
            <family val="2"/>
          </rPr>
          <t>Solver found a solution. All constraints and optimality conditions are satisfied.</t>
        </r>
      </text>
    </comment>
    <comment ref="C80" authorId="0" shapeId="0" xr:uid="{C2C17A80-598B-460F-B0AC-F9B99771C466}">
      <text>
        <r>
          <rPr>
            <sz val="9"/>
            <color indexed="81"/>
            <rFont val="Tahoma"/>
            <family val="2"/>
          </rPr>
          <t>Solver found a solution. All constraints and optimality conditions are satisfied.</t>
        </r>
      </text>
    </comment>
    <comment ref="D80" authorId="0" shapeId="0" xr:uid="{C1C94553-7103-4644-9D03-E3464A9EA558}">
      <text>
        <r>
          <rPr>
            <sz val="9"/>
            <color indexed="81"/>
            <rFont val="Tahoma"/>
            <family val="2"/>
          </rPr>
          <t>Solver found a solution. All constraints and optimality conditions are satisfied.</t>
        </r>
      </text>
    </comment>
    <comment ref="E80" authorId="0" shapeId="0" xr:uid="{3B912063-5CD5-498D-842E-2C3A744A0422}">
      <text>
        <r>
          <rPr>
            <sz val="9"/>
            <color indexed="81"/>
            <rFont val="Tahoma"/>
            <family val="2"/>
          </rPr>
          <t>Solver found a solution. All constraints and optimality conditions are satisfied.</t>
        </r>
      </text>
    </comment>
    <comment ref="F80" authorId="0" shapeId="0" xr:uid="{2F5F1BAD-25E5-4253-B7DF-035D6CCB9948}">
      <text>
        <r>
          <rPr>
            <sz val="9"/>
            <color indexed="81"/>
            <rFont val="Tahoma"/>
            <family val="2"/>
          </rPr>
          <t>Solver found a solution. All constraints and optimality conditions are satisfied.</t>
        </r>
      </text>
    </comment>
    <comment ref="G80" authorId="0" shapeId="0" xr:uid="{5424B515-F33A-4162-B0CB-DA0C1F230461}">
      <text>
        <r>
          <rPr>
            <sz val="9"/>
            <color indexed="81"/>
            <rFont val="Tahoma"/>
            <family val="2"/>
          </rPr>
          <t>Solver found a solution. All constraints and optimality conditions are satisfied.</t>
        </r>
      </text>
    </comment>
    <comment ref="H80" authorId="0" shapeId="0" xr:uid="{05BBE5CF-916A-46FC-ADC4-08B9390B1581}">
      <text>
        <r>
          <rPr>
            <sz val="9"/>
            <color indexed="81"/>
            <rFont val="Tahoma"/>
            <family val="2"/>
          </rPr>
          <t>Solver found a solution. All constraints and optimality conditions are satisfied.</t>
        </r>
      </text>
    </comment>
    <comment ref="I80" authorId="0" shapeId="0" xr:uid="{0B48DBA6-6DF5-47A5-B2D5-CD629ADE0423}">
      <text>
        <r>
          <rPr>
            <sz val="9"/>
            <color indexed="81"/>
            <rFont val="Tahoma"/>
            <family val="2"/>
          </rPr>
          <t>Solver found a solution. All constraints and optimality conditions are satisfied.</t>
        </r>
      </text>
    </comment>
    <comment ref="J80" authorId="0" shapeId="0" xr:uid="{28FB453D-422C-427D-9ECD-050973EC11A7}">
      <text>
        <r>
          <rPr>
            <sz val="9"/>
            <color indexed="81"/>
            <rFont val="Tahoma"/>
            <family val="2"/>
          </rPr>
          <t>Solver found a solution. All constraints and optimality conditions are satisfied.</t>
        </r>
      </text>
    </comment>
    <comment ref="K80" authorId="0" shapeId="0" xr:uid="{ABFB5C9C-82AD-47EB-9447-A4013B9D0B27}">
      <text>
        <r>
          <rPr>
            <sz val="9"/>
            <color indexed="81"/>
            <rFont val="Tahoma"/>
            <family val="2"/>
          </rPr>
          <t>Solver found a solution. All constraints and optimality conditions are satisfied.</t>
        </r>
      </text>
    </comment>
    <comment ref="L80" authorId="0" shapeId="0" xr:uid="{527AFFB3-02AE-4A16-8CB3-49735F42633B}">
      <text>
        <r>
          <rPr>
            <sz val="9"/>
            <color indexed="81"/>
            <rFont val="Tahoma"/>
            <family val="2"/>
          </rPr>
          <t>Solver found a solution. All constraints and optimality conditions are satisfied.</t>
        </r>
      </text>
    </comment>
    <comment ref="B81" authorId="0" shapeId="0" xr:uid="{F3F097E7-F9FA-4DBB-8517-06501E38EE85}">
      <text>
        <r>
          <rPr>
            <sz val="9"/>
            <color indexed="81"/>
            <rFont val="Tahoma"/>
            <family val="2"/>
          </rPr>
          <t>Solver found a solution. All constraints and optimality conditions are satisfied.</t>
        </r>
      </text>
    </comment>
    <comment ref="C81" authorId="0" shapeId="0" xr:uid="{34264130-C8EF-4B90-9CFC-1150ABF1CAB1}">
      <text>
        <r>
          <rPr>
            <sz val="9"/>
            <color indexed="81"/>
            <rFont val="Tahoma"/>
            <family val="2"/>
          </rPr>
          <t>Solver found a solution. All constraints and optimality conditions are satisfied.</t>
        </r>
      </text>
    </comment>
    <comment ref="D81" authorId="0" shapeId="0" xr:uid="{56FF93F3-E9D7-48A1-9108-E0B46BD24085}">
      <text>
        <r>
          <rPr>
            <sz val="9"/>
            <color indexed="81"/>
            <rFont val="Tahoma"/>
            <family val="2"/>
          </rPr>
          <t>Solver found a solution. All constraints and optimality conditions are satisfied.</t>
        </r>
      </text>
    </comment>
    <comment ref="E81" authorId="0" shapeId="0" xr:uid="{9B8EA9E1-EF09-487F-BE7F-27937BCC83CB}">
      <text>
        <r>
          <rPr>
            <sz val="9"/>
            <color indexed="81"/>
            <rFont val="Tahoma"/>
            <family val="2"/>
          </rPr>
          <t>Solver found a solution. All constraints and optimality conditions are satisfied.</t>
        </r>
      </text>
    </comment>
    <comment ref="F81" authorId="0" shapeId="0" xr:uid="{41003308-7A8A-490E-9A18-7B352D04E332}">
      <text>
        <r>
          <rPr>
            <sz val="9"/>
            <color indexed="81"/>
            <rFont val="Tahoma"/>
            <family val="2"/>
          </rPr>
          <t>Solver found a solution. All constraints and optimality conditions are satisfied.</t>
        </r>
      </text>
    </comment>
    <comment ref="G81" authorId="0" shapeId="0" xr:uid="{820C8125-A1AB-4D14-87C9-23A8CD30617A}">
      <text>
        <r>
          <rPr>
            <sz val="9"/>
            <color indexed="81"/>
            <rFont val="Tahoma"/>
            <family val="2"/>
          </rPr>
          <t>Solver found a solution. All constraints and optimality conditions are satisfied.</t>
        </r>
      </text>
    </comment>
    <comment ref="H81" authorId="0" shapeId="0" xr:uid="{566D19D2-9AA0-46E5-9E7B-9AD62F702662}">
      <text>
        <r>
          <rPr>
            <sz val="9"/>
            <color indexed="81"/>
            <rFont val="Tahoma"/>
            <family val="2"/>
          </rPr>
          <t>Solver found a solution. All constraints and optimality conditions are satisfied.</t>
        </r>
      </text>
    </comment>
    <comment ref="I81" authorId="0" shapeId="0" xr:uid="{7BCF419F-9892-43CE-BC0E-D82A89BD9788}">
      <text>
        <r>
          <rPr>
            <sz val="9"/>
            <color indexed="81"/>
            <rFont val="Tahoma"/>
            <family val="2"/>
          </rPr>
          <t>Solver found a solution. All constraints and optimality conditions are satisfied.</t>
        </r>
      </text>
    </comment>
    <comment ref="J81" authorId="0" shapeId="0" xr:uid="{08EA912D-BE26-4062-A179-C57D79A9416F}">
      <text>
        <r>
          <rPr>
            <sz val="9"/>
            <color indexed="81"/>
            <rFont val="Tahoma"/>
            <family val="2"/>
          </rPr>
          <t>Solver found a solution. All constraints and optimality conditions are satisfied.</t>
        </r>
      </text>
    </comment>
    <comment ref="K81" authorId="0" shapeId="0" xr:uid="{46B57622-BF9E-4784-AB39-F279C51E30ED}">
      <text>
        <r>
          <rPr>
            <sz val="9"/>
            <color indexed="81"/>
            <rFont val="Tahoma"/>
            <family val="2"/>
          </rPr>
          <t>Solver found a solution. All constraints and optimality conditions are satisfied.</t>
        </r>
      </text>
    </comment>
    <comment ref="L81" authorId="0" shapeId="0" xr:uid="{B4D6BA06-B0F5-41DF-98C3-1C676D6F349E}">
      <text>
        <r>
          <rPr>
            <sz val="9"/>
            <color indexed="81"/>
            <rFont val="Tahoma"/>
            <family val="2"/>
          </rPr>
          <t>Solver found a solution. All constraints and optimality conditions are satisfied.</t>
        </r>
      </text>
    </comment>
    <comment ref="B82" authorId="0" shapeId="0" xr:uid="{0A107C97-4B61-49EA-ACFD-334955F8E8ED}">
      <text>
        <r>
          <rPr>
            <sz val="9"/>
            <color indexed="81"/>
            <rFont val="Tahoma"/>
            <family val="2"/>
          </rPr>
          <t>Solver found a solution. All constraints and optimality conditions are satisfied.</t>
        </r>
      </text>
    </comment>
    <comment ref="C82" authorId="0" shapeId="0" xr:uid="{D96015C8-B646-49DF-BAB6-E3358C9086C1}">
      <text>
        <r>
          <rPr>
            <sz val="9"/>
            <color indexed="81"/>
            <rFont val="Tahoma"/>
            <family val="2"/>
          </rPr>
          <t>Solver found a solution. All constraints and optimality conditions are satisfied.</t>
        </r>
      </text>
    </comment>
    <comment ref="D82" authorId="0" shapeId="0" xr:uid="{355AECB8-D661-4372-AE7E-7AFD579676DE}">
      <text>
        <r>
          <rPr>
            <sz val="9"/>
            <color indexed="81"/>
            <rFont val="Tahoma"/>
            <family val="2"/>
          </rPr>
          <t>Solver found a solution. All constraints and optimality conditions are satisfied.</t>
        </r>
      </text>
    </comment>
    <comment ref="E82" authorId="0" shapeId="0" xr:uid="{1B6A70B5-7D48-47C5-975F-E41A2F7CF820}">
      <text>
        <r>
          <rPr>
            <sz val="9"/>
            <color indexed="81"/>
            <rFont val="Tahoma"/>
            <family val="2"/>
          </rPr>
          <t>Solver found a solution. All constraints and optimality conditions are satisfied.</t>
        </r>
      </text>
    </comment>
    <comment ref="F82" authorId="0" shapeId="0" xr:uid="{065AA389-57CC-4787-8CFF-20C5404336AA}">
      <text>
        <r>
          <rPr>
            <sz val="9"/>
            <color indexed="81"/>
            <rFont val="Tahoma"/>
            <family val="2"/>
          </rPr>
          <t>Solver found a solution. All constraints and optimality conditions are satisfied.</t>
        </r>
      </text>
    </comment>
    <comment ref="G82" authorId="0" shapeId="0" xr:uid="{3BD907D2-F0EE-4221-9185-CCB65F8FB92A}">
      <text>
        <r>
          <rPr>
            <sz val="9"/>
            <color indexed="81"/>
            <rFont val="Tahoma"/>
            <family val="2"/>
          </rPr>
          <t>Solver found a solution. All constraints and optimality conditions are satisfied.</t>
        </r>
      </text>
    </comment>
    <comment ref="H82" authorId="0" shapeId="0" xr:uid="{93F718A4-51AE-42FD-87A4-D3968E15D4EA}">
      <text>
        <r>
          <rPr>
            <sz val="9"/>
            <color indexed="81"/>
            <rFont val="Tahoma"/>
            <family val="2"/>
          </rPr>
          <t>Solver found a solution. All constraints and optimality conditions are satisfied.</t>
        </r>
      </text>
    </comment>
    <comment ref="I82" authorId="0" shapeId="0" xr:uid="{1AC8D35C-5965-45C3-82AB-58EFC80801FF}">
      <text>
        <r>
          <rPr>
            <sz val="9"/>
            <color indexed="81"/>
            <rFont val="Tahoma"/>
            <family val="2"/>
          </rPr>
          <t>Solver found a solution. All constraints and optimality conditions are satisfied.</t>
        </r>
      </text>
    </comment>
    <comment ref="J82" authorId="0" shapeId="0" xr:uid="{F7CF4337-63D0-4D9F-A907-31A7E1B508DD}">
      <text>
        <r>
          <rPr>
            <sz val="9"/>
            <color indexed="81"/>
            <rFont val="Tahoma"/>
            <family val="2"/>
          </rPr>
          <t>Solver found a solution. All constraints and optimality conditions are satisfied.</t>
        </r>
      </text>
    </comment>
    <comment ref="K82" authorId="0" shapeId="0" xr:uid="{15A8AB62-89F1-4FC9-92D7-1E6D04C35CFD}">
      <text>
        <r>
          <rPr>
            <sz val="9"/>
            <color indexed="81"/>
            <rFont val="Tahoma"/>
            <family val="2"/>
          </rPr>
          <t>Solver found a solution. All constraints and optimality conditions are satisfied.</t>
        </r>
      </text>
    </comment>
    <comment ref="L82" authorId="0" shapeId="0" xr:uid="{71166EBE-68B3-49E2-9EB3-C81099B85D15}">
      <text>
        <r>
          <rPr>
            <sz val="9"/>
            <color indexed="81"/>
            <rFont val="Tahoma"/>
            <family val="2"/>
          </rPr>
          <t>Solver found a solution. All constraints and optimality conditions are satisfied.</t>
        </r>
      </text>
    </comment>
    <comment ref="B83" authorId="0" shapeId="0" xr:uid="{E070FC5C-DDBB-4EC4-9CBE-CB109FDFB674}">
      <text>
        <r>
          <rPr>
            <sz val="9"/>
            <color indexed="81"/>
            <rFont val="Tahoma"/>
            <family val="2"/>
          </rPr>
          <t>Solver found a solution. All constraints and optimality conditions are satisfied.</t>
        </r>
      </text>
    </comment>
    <comment ref="C83" authorId="0" shapeId="0" xr:uid="{5BAEC4F0-45C3-413B-A563-EADAA06C6628}">
      <text>
        <r>
          <rPr>
            <sz val="9"/>
            <color indexed="81"/>
            <rFont val="Tahoma"/>
            <family val="2"/>
          </rPr>
          <t>Solver found a solution. All constraints and optimality conditions are satisfied.</t>
        </r>
      </text>
    </comment>
    <comment ref="D83" authorId="0" shapeId="0" xr:uid="{B45C8CC4-64A1-445B-A110-DA1D86271411}">
      <text>
        <r>
          <rPr>
            <sz val="9"/>
            <color indexed="81"/>
            <rFont val="Tahoma"/>
            <family val="2"/>
          </rPr>
          <t>Solver found a solution. All constraints and optimality conditions are satisfied.</t>
        </r>
      </text>
    </comment>
    <comment ref="E83" authorId="0" shapeId="0" xr:uid="{28365043-0F4D-40D3-930D-DE281849F5AA}">
      <text>
        <r>
          <rPr>
            <sz val="9"/>
            <color indexed="81"/>
            <rFont val="Tahoma"/>
            <family val="2"/>
          </rPr>
          <t>Solver found a solution. All constraints and optimality conditions are satisfied.</t>
        </r>
      </text>
    </comment>
    <comment ref="F83" authorId="0" shapeId="0" xr:uid="{DAFFBDE3-C6F6-4D24-A40A-B4C9464B851A}">
      <text>
        <r>
          <rPr>
            <sz val="9"/>
            <color indexed="81"/>
            <rFont val="Tahoma"/>
            <family val="2"/>
          </rPr>
          <t>Solver found a solution. All constraints and optimality conditions are satisfied.</t>
        </r>
      </text>
    </comment>
    <comment ref="G83" authorId="0" shapeId="0" xr:uid="{73910F7B-3064-4338-B78E-8063F57E1875}">
      <text>
        <r>
          <rPr>
            <sz val="9"/>
            <color indexed="81"/>
            <rFont val="Tahoma"/>
            <family val="2"/>
          </rPr>
          <t>Solver found a solution. All constraints and optimality conditions are satisfied.</t>
        </r>
      </text>
    </comment>
    <comment ref="H83" authorId="0" shapeId="0" xr:uid="{125D0CFF-F1D4-413F-BDDB-C8B36A30105E}">
      <text>
        <r>
          <rPr>
            <sz val="9"/>
            <color indexed="81"/>
            <rFont val="Tahoma"/>
            <family val="2"/>
          </rPr>
          <t>Solver found a solution. All constraints and optimality conditions are satisfied.</t>
        </r>
      </text>
    </comment>
    <comment ref="I83" authorId="0" shapeId="0" xr:uid="{15A8B925-70F6-4291-8FB8-575A2FF11364}">
      <text>
        <r>
          <rPr>
            <sz val="9"/>
            <color indexed="81"/>
            <rFont val="Tahoma"/>
            <family val="2"/>
          </rPr>
          <t>Solver found a solution. All constraints and optimality conditions are satisfied.</t>
        </r>
      </text>
    </comment>
    <comment ref="J83" authorId="0" shapeId="0" xr:uid="{3F1907F8-415D-4BAA-A36E-B0FEC2986809}">
      <text>
        <r>
          <rPr>
            <sz val="9"/>
            <color indexed="81"/>
            <rFont val="Tahoma"/>
            <family val="2"/>
          </rPr>
          <t>Solver found a solution. All constraints and optimality conditions are satisfied.</t>
        </r>
      </text>
    </comment>
    <comment ref="K83" authorId="0" shapeId="0" xr:uid="{26F88DB1-F034-48C6-A098-46BAD6D0F8EE}">
      <text>
        <r>
          <rPr>
            <sz val="9"/>
            <color indexed="81"/>
            <rFont val="Tahoma"/>
            <family val="2"/>
          </rPr>
          <t>Solver found a solution. All constraints and optimality conditions are satisfied.</t>
        </r>
      </text>
    </comment>
    <comment ref="L83" authorId="0" shapeId="0" xr:uid="{EAF87A09-66FD-4133-86A7-B33E128EF163}">
      <text>
        <r>
          <rPr>
            <sz val="9"/>
            <color indexed="81"/>
            <rFont val="Tahoma"/>
            <family val="2"/>
          </rPr>
          <t>Solver found a solution. All constraints and optimality conditions are satisfied.</t>
        </r>
      </text>
    </comment>
    <comment ref="B84" authorId="0" shapeId="0" xr:uid="{D2AA6DDD-368C-403E-A206-D5964FFD7FF1}">
      <text>
        <r>
          <rPr>
            <sz val="9"/>
            <color indexed="81"/>
            <rFont val="Tahoma"/>
            <family val="2"/>
          </rPr>
          <t>Solver found a solution. All constraints and optimality conditions are satisfied.</t>
        </r>
      </text>
    </comment>
    <comment ref="C84" authorId="0" shapeId="0" xr:uid="{4A0E2EED-CEB9-45D9-9E44-2BE535C91A88}">
      <text>
        <r>
          <rPr>
            <sz val="9"/>
            <color indexed="81"/>
            <rFont val="Tahoma"/>
            <family val="2"/>
          </rPr>
          <t>Solver found a solution. All constraints and optimality conditions are satisfied.</t>
        </r>
      </text>
    </comment>
    <comment ref="D84" authorId="0" shapeId="0" xr:uid="{984305B3-D4CF-4207-9E73-9FA67979FF16}">
      <text>
        <r>
          <rPr>
            <sz val="9"/>
            <color indexed="81"/>
            <rFont val="Tahoma"/>
            <family val="2"/>
          </rPr>
          <t>Solver found a solution. All constraints and optimality conditions are satisfied.</t>
        </r>
      </text>
    </comment>
    <comment ref="E84" authorId="0" shapeId="0" xr:uid="{B6198442-50B2-449A-A457-62DDAC83FE27}">
      <text>
        <r>
          <rPr>
            <sz val="9"/>
            <color indexed="81"/>
            <rFont val="Tahoma"/>
            <family val="2"/>
          </rPr>
          <t>Solver found a solution. All constraints and optimality conditions are satisfied.</t>
        </r>
      </text>
    </comment>
    <comment ref="F84" authorId="0" shapeId="0" xr:uid="{F5533556-D717-483F-B3D1-952FE84E58CE}">
      <text>
        <r>
          <rPr>
            <sz val="9"/>
            <color indexed="81"/>
            <rFont val="Tahoma"/>
            <family val="2"/>
          </rPr>
          <t>Solver found a solution. All constraints and optimality conditions are satisfied.</t>
        </r>
      </text>
    </comment>
    <comment ref="G84" authorId="0" shapeId="0" xr:uid="{D8872C72-5991-4F37-9301-FC723E810C33}">
      <text>
        <r>
          <rPr>
            <sz val="9"/>
            <color indexed="81"/>
            <rFont val="Tahoma"/>
            <family val="2"/>
          </rPr>
          <t>Solver found a solution. All constraints and optimality conditions are satisfied.</t>
        </r>
      </text>
    </comment>
    <comment ref="H84" authorId="0" shapeId="0" xr:uid="{8AB76906-7163-4B70-A44F-DE6D47CF67CF}">
      <text>
        <r>
          <rPr>
            <sz val="9"/>
            <color indexed="81"/>
            <rFont val="Tahoma"/>
            <family val="2"/>
          </rPr>
          <t>Solver found a solution. All constraints and optimality conditions are satisfied.</t>
        </r>
      </text>
    </comment>
    <comment ref="I84" authorId="0" shapeId="0" xr:uid="{01677282-C1BC-43F8-83B9-E5C5931BF82E}">
      <text>
        <r>
          <rPr>
            <sz val="9"/>
            <color indexed="81"/>
            <rFont val="Tahoma"/>
            <family val="2"/>
          </rPr>
          <t>Solver found a solution. All constraints and optimality conditions are satisfied.</t>
        </r>
      </text>
    </comment>
    <comment ref="J84" authorId="0" shapeId="0" xr:uid="{174660BE-91A2-405D-8977-3EB8E62B6EB4}">
      <text>
        <r>
          <rPr>
            <sz val="9"/>
            <color indexed="81"/>
            <rFont val="Tahoma"/>
            <family val="2"/>
          </rPr>
          <t>Solver found a solution. All constraints and optimality conditions are satisfied.</t>
        </r>
      </text>
    </comment>
    <comment ref="K84" authorId="0" shapeId="0" xr:uid="{A0B388AF-28A3-4A6B-99AB-1D175F015973}">
      <text>
        <r>
          <rPr>
            <sz val="9"/>
            <color indexed="81"/>
            <rFont val="Tahoma"/>
            <family val="2"/>
          </rPr>
          <t>Solver found a solution. All constraints and optimality conditions are satisfied.</t>
        </r>
      </text>
    </comment>
    <comment ref="L84" authorId="0" shapeId="0" xr:uid="{3D1533A5-6C8B-485B-BA45-1E2D6BF13153}">
      <text>
        <r>
          <rPr>
            <sz val="9"/>
            <color indexed="81"/>
            <rFont val="Tahoma"/>
            <family val="2"/>
          </rPr>
          <t>Solver found a solution. All constraints and optimality conditions are satisfied.</t>
        </r>
      </text>
    </comment>
    <comment ref="B85" authorId="0" shapeId="0" xr:uid="{02CB045B-7CA1-453C-B1D6-99A8A29082B9}">
      <text>
        <r>
          <rPr>
            <sz val="9"/>
            <color indexed="81"/>
            <rFont val="Tahoma"/>
            <family val="2"/>
          </rPr>
          <t>Solver found a solution. All constraints and optimality conditions are satisfied.</t>
        </r>
      </text>
    </comment>
    <comment ref="C85" authorId="0" shapeId="0" xr:uid="{F51427FE-EF9F-455C-9747-CC9B34B818D3}">
      <text>
        <r>
          <rPr>
            <sz val="9"/>
            <color indexed="81"/>
            <rFont val="Tahoma"/>
            <family val="2"/>
          </rPr>
          <t>Solver found a solution. All constraints and optimality conditions are satisfied.</t>
        </r>
      </text>
    </comment>
    <comment ref="D85" authorId="0" shapeId="0" xr:uid="{30CE5D2E-32B8-4E9A-8F39-9A1C69BB7599}">
      <text>
        <r>
          <rPr>
            <sz val="9"/>
            <color indexed="81"/>
            <rFont val="Tahoma"/>
            <family val="2"/>
          </rPr>
          <t>Solver found a solution. All constraints and optimality conditions are satisfied.</t>
        </r>
      </text>
    </comment>
    <comment ref="E85" authorId="0" shapeId="0" xr:uid="{0E3A2040-50DC-4DDB-A01B-3BC5C987C0C3}">
      <text>
        <r>
          <rPr>
            <sz val="9"/>
            <color indexed="81"/>
            <rFont val="Tahoma"/>
            <family val="2"/>
          </rPr>
          <t>Solver found a solution. All constraints and optimality conditions are satisfied.</t>
        </r>
      </text>
    </comment>
    <comment ref="F85" authorId="0" shapeId="0" xr:uid="{D728866A-73DB-453E-9C30-DCD061DF6B39}">
      <text>
        <r>
          <rPr>
            <sz val="9"/>
            <color indexed="81"/>
            <rFont val="Tahoma"/>
            <family val="2"/>
          </rPr>
          <t>Solver found a solution. All constraints and optimality conditions are satisfied.</t>
        </r>
      </text>
    </comment>
    <comment ref="G85" authorId="0" shapeId="0" xr:uid="{AFC69361-EB2F-4D57-BF9F-B3AF5FEF2A40}">
      <text>
        <r>
          <rPr>
            <sz val="9"/>
            <color indexed="81"/>
            <rFont val="Tahoma"/>
            <family val="2"/>
          </rPr>
          <t>Solver found a solution. All constraints and optimality conditions are satisfied.</t>
        </r>
      </text>
    </comment>
    <comment ref="H85" authorId="0" shapeId="0" xr:uid="{A9434489-DECF-4BDC-8CF8-81CE46CC9D18}">
      <text>
        <r>
          <rPr>
            <sz val="9"/>
            <color indexed="81"/>
            <rFont val="Tahoma"/>
            <family val="2"/>
          </rPr>
          <t>Solver found a solution. All constraints and optimality conditions are satisfied.</t>
        </r>
      </text>
    </comment>
    <comment ref="I85" authorId="0" shapeId="0" xr:uid="{2465FF94-87AB-463B-A987-9BF5B2A914EB}">
      <text>
        <r>
          <rPr>
            <sz val="9"/>
            <color indexed="81"/>
            <rFont val="Tahoma"/>
            <family val="2"/>
          </rPr>
          <t>Solver found a solution. All constraints and optimality conditions are satisfied.</t>
        </r>
      </text>
    </comment>
    <comment ref="J85" authorId="0" shapeId="0" xr:uid="{1CF17D8F-4DD6-4A4A-8261-435391FEAEE8}">
      <text>
        <r>
          <rPr>
            <sz val="9"/>
            <color indexed="81"/>
            <rFont val="Tahoma"/>
            <family val="2"/>
          </rPr>
          <t>Solver found a solution. All constraints and optimality conditions are satisfied.</t>
        </r>
      </text>
    </comment>
    <comment ref="K85" authorId="0" shapeId="0" xr:uid="{08ED5147-172A-44EC-B298-2A8C8E435E4F}">
      <text>
        <r>
          <rPr>
            <sz val="9"/>
            <color indexed="81"/>
            <rFont val="Tahoma"/>
            <family val="2"/>
          </rPr>
          <t>Solver found a solution. All constraints and optimality conditions are satisfied.</t>
        </r>
      </text>
    </comment>
    <comment ref="L85" authorId="0" shapeId="0" xr:uid="{A58BFE2E-353F-407E-AE3A-BF8C42A54E79}">
      <text>
        <r>
          <rPr>
            <sz val="9"/>
            <color indexed="81"/>
            <rFont val="Tahoma"/>
            <family val="2"/>
          </rPr>
          <t>Solver found a solution. All constraints and optimality conditions are satisfied.</t>
        </r>
      </text>
    </comment>
    <comment ref="B86" authorId="0" shapeId="0" xr:uid="{7B030773-0B21-4653-9B5B-C9064AA9440A}">
      <text>
        <r>
          <rPr>
            <sz val="9"/>
            <color indexed="81"/>
            <rFont val="Tahoma"/>
            <family val="2"/>
          </rPr>
          <t>Solver found a solution. All constraints and optimality conditions are satisfied.</t>
        </r>
      </text>
    </comment>
    <comment ref="C86" authorId="0" shapeId="0" xr:uid="{04C22C1A-7BA8-40F1-87D2-A68E850810E8}">
      <text>
        <r>
          <rPr>
            <sz val="9"/>
            <color indexed="81"/>
            <rFont val="Tahoma"/>
            <family val="2"/>
          </rPr>
          <t>Solver found a solution. All constraints and optimality conditions are satisfied.</t>
        </r>
      </text>
    </comment>
    <comment ref="D86" authorId="0" shapeId="0" xr:uid="{A55D7D61-E26E-44B4-8F48-E50C9536B87C}">
      <text>
        <r>
          <rPr>
            <sz val="9"/>
            <color indexed="81"/>
            <rFont val="Tahoma"/>
            <family val="2"/>
          </rPr>
          <t>Solver found a solution. All constraints and optimality conditions are satisfied.</t>
        </r>
      </text>
    </comment>
    <comment ref="E86" authorId="0" shapeId="0" xr:uid="{457F526B-7170-4168-B194-F6351D20FA64}">
      <text>
        <r>
          <rPr>
            <sz val="9"/>
            <color indexed="81"/>
            <rFont val="Tahoma"/>
            <family val="2"/>
          </rPr>
          <t>Solver found a solution. All constraints and optimality conditions are satisfied.</t>
        </r>
      </text>
    </comment>
    <comment ref="F86" authorId="0" shapeId="0" xr:uid="{D28BE852-866B-4EF7-ACC7-D3501DDBD452}">
      <text>
        <r>
          <rPr>
            <sz val="9"/>
            <color indexed="81"/>
            <rFont val="Tahoma"/>
            <family val="2"/>
          </rPr>
          <t>Solver found a solution. All constraints and optimality conditions are satisfied.</t>
        </r>
      </text>
    </comment>
    <comment ref="G86" authorId="0" shapeId="0" xr:uid="{0FDDAE7B-6197-42D9-9F22-A54E410468FA}">
      <text>
        <r>
          <rPr>
            <sz val="9"/>
            <color indexed="81"/>
            <rFont val="Tahoma"/>
            <family val="2"/>
          </rPr>
          <t>Solver found a solution. All constraints and optimality conditions are satisfied.</t>
        </r>
      </text>
    </comment>
    <comment ref="H86" authorId="0" shapeId="0" xr:uid="{58C3FD2A-2A34-43B2-8341-1366D3516CA9}">
      <text>
        <r>
          <rPr>
            <sz val="9"/>
            <color indexed="81"/>
            <rFont val="Tahoma"/>
            <family val="2"/>
          </rPr>
          <t>Solver found a solution. All constraints and optimality conditions are satisfied.</t>
        </r>
      </text>
    </comment>
    <comment ref="I86" authorId="0" shapeId="0" xr:uid="{DD9DECE5-A9EA-431C-AB8F-CBA14B163D4A}">
      <text>
        <r>
          <rPr>
            <sz val="9"/>
            <color indexed="81"/>
            <rFont val="Tahoma"/>
            <family val="2"/>
          </rPr>
          <t>Solver found a solution. All constraints and optimality conditions are satisfied.</t>
        </r>
      </text>
    </comment>
    <comment ref="J86" authorId="0" shapeId="0" xr:uid="{C31D9F54-568C-4E6C-8A22-D14A1B5EEED6}">
      <text>
        <r>
          <rPr>
            <sz val="9"/>
            <color indexed="81"/>
            <rFont val="Tahoma"/>
            <family val="2"/>
          </rPr>
          <t>Solver found a solution. All constraints and optimality conditions are satisfied.</t>
        </r>
      </text>
    </comment>
    <comment ref="K86" authorId="0" shapeId="0" xr:uid="{38CD0BE4-07E3-45ED-9AFA-47250BEF003C}">
      <text>
        <r>
          <rPr>
            <sz val="9"/>
            <color indexed="81"/>
            <rFont val="Tahoma"/>
            <family val="2"/>
          </rPr>
          <t>Solver found a solution. All constraints and optimality conditions are satisfied.</t>
        </r>
      </text>
    </comment>
    <comment ref="L86" authorId="0" shapeId="0" xr:uid="{C79FEE2A-4164-4762-9254-7E139B89A153}">
      <text>
        <r>
          <rPr>
            <sz val="9"/>
            <color indexed="81"/>
            <rFont val="Tahoma"/>
            <family val="2"/>
          </rPr>
          <t>Solver found a solution. All constraints and optimality conditions are satisfied.</t>
        </r>
      </text>
    </comment>
    <comment ref="B87" authorId="0" shapeId="0" xr:uid="{C41FDC7E-0030-466F-A4DB-F7640A01B0AF}">
      <text>
        <r>
          <rPr>
            <sz val="9"/>
            <color indexed="81"/>
            <rFont val="Tahoma"/>
            <family val="2"/>
          </rPr>
          <t>Solver found a solution. All constraints and optimality conditions are satisfied.</t>
        </r>
      </text>
    </comment>
    <comment ref="C87" authorId="0" shapeId="0" xr:uid="{ED5687A8-EB62-4306-A6BC-EBDF56C07C4D}">
      <text>
        <r>
          <rPr>
            <sz val="9"/>
            <color indexed="81"/>
            <rFont val="Tahoma"/>
            <family val="2"/>
          </rPr>
          <t>Solver found a solution. All constraints and optimality conditions are satisfied.</t>
        </r>
      </text>
    </comment>
    <comment ref="D87" authorId="0" shapeId="0" xr:uid="{2B882C80-57A8-4D3D-A89B-3A2027A0A1F5}">
      <text>
        <r>
          <rPr>
            <sz val="9"/>
            <color indexed="81"/>
            <rFont val="Tahoma"/>
            <family val="2"/>
          </rPr>
          <t>Solver found a solution. All constraints and optimality conditions are satisfied.</t>
        </r>
      </text>
    </comment>
    <comment ref="E87" authorId="0" shapeId="0" xr:uid="{40ECB3E6-01F3-4CD2-8E5D-F489817226EF}">
      <text>
        <r>
          <rPr>
            <sz val="9"/>
            <color indexed="81"/>
            <rFont val="Tahoma"/>
            <family val="2"/>
          </rPr>
          <t>Solver found a solution. All constraints and optimality conditions are satisfied.</t>
        </r>
      </text>
    </comment>
    <comment ref="F87" authorId="0" shapeId="0" xr:uid="{C55F1E31-3FA6-438B-8EF0-2556DC2D1A1A}">
      <text>
        <r>
          <rPr>
            <sz val="9"/>
            <color indexed="81"/>
            <rFont val="Tahoma"/>
            <family val="2"/>
          </rPr>
          <t>Solver found a solution. All constraints and optimality conditions are satisfied.</t>
        </r>
      </text>
    </comment>
    <comment ref="G87" authorId="0" shapeId="0" xr:uid="{9B4CDAC8-00D6-4F15-B1F0-02731B216526}">
      <text>
        <r>
          <rPr>
            <sz val="9"/>
            <color indexed="81"/>
            <rFont val="Tahoma"/>
            <family val="2"/>
          </rPr>
          <t>Solver found a solution. All constraints and optimality conditions are satisfied.</t>
        </r>
      </text>
    </comment>
    <comment ref="H87" authorId="0" shapeId="0" xr:uid="{F87C8F4A-3E2D-4C65-87A4-43BA3DC79419}">
      <text>
        <r>
          <rPr>
            <sz val="9"/>
            <color indexed="81"/>
            <rFont val="Tahoma"/>
            <family val="2"/>
          </rPr>
          <t>Solver found a solution. All constraints and optimality conditions are satisfied.</t>
        </r>
      </text>
    </comment>
    <comment ref="I87" authorId="0" shapeId="0" xr:uid="{371206AD-717A-4C13-8F39-86375788B3FF}">
      <text>
        <r>
          <rPr>
            <sz val="9"/>
            <color indexed="81"/>
            <rFont val="Tahoma"/>
            <family val="2"/>
          </rPr>
          <t>Solver found a solution. All constraints and optimality conditions are satisfied.</t>
        </r>
      </text>
    </comment>
    <comment ref="J87" authorId="0" shapeId="0" xr:uid="{FF312196-EC42-4F59-8215-778E6BA46FBD}">
      <text>
        <r>
          <rPr>
            <sz val="9"/>
            <color indexed="81"/>
            <rFont val="Tahoma"/>
            <family val="2"/>
          </rPr>
          <t>Solver found a solution. All constraints and optimality conditions are satisfied.</t>
        </r>
      </text>
    </comment>
    <comment ref="K87" authorId="0" shapeId="0" xr:uid="{55EC691E-7704-454A-8E11-17E0AC1E0A45}">
      <text>
        <r>
          <rPr>
            <sz val="9"/>
            <color indexed="81"/>
            <rFont val="Tahoma"/>
            <family val="2"/>
          </rPr>
          <t>Solver found a solution. All constraints and optimality conditions are satisfied.</t>
        </r>
      </text>
    </comment>
    <comment ref="L87" authorId="0" shapeId="0" xr:uid="{B7BC4C30-F19E-440C-AB91-9D0BEDE08AE2}">
      <text>
        <r>
          <rPr>
            <sz val="9"/>
            <color indexed="81"/>
            <rFont val="Tahoma"/>
            <family val="2"/>
          </rPr>
          <t>Solver found a solution. All constraints and optimality conditions are satisfied.</t>
        </r>
      </text>
    </comment>
    <comment ref="B90" authorId="0" shapeId="0" xr:uid="{12D4AFF3-749B-42A7-84D2-DD562EBC39DB}">
      <text>
        <r>
          <rPr>
            <sz val="9"/>
            <color indexed="81"/>
            <rFont val="Tahoma"/>
            <family val="2"/>
          </rPr>
          <t>Solver found a solution. All constraints and optimality conditions are satisfied.</t>
        </r>
      </text>
    </comment>
    <comment ref="C90" authorId="0" shapeId="0" xr:uid="{34AB5D6A-DDE1-4C86-AD5B-D1CEE73EA742}">
      <text>
        <r>
          <rPr>
            <sz val="9"/>
            <color indexed="81"/>
            <rFont val="Tahoma"/>
            <family val="2"/>
          </rPr>
          <t>Solver found a solution. All constraints and optimality conditions are satisfied.</t>
        </r>
      </text>
    </comment>
    <comment ref="D90" authorId="0" shapeId="0" xr:uid="{8E978F60-864E-438D-9DC6-415F8E997DDA}">
      <text>
        <r>
          <rPr>
            <sz val="9"/>
            <color indexed="81"/>
            <rFont val="Tahoma"/>
            <family val="2"/>
          </rPr>
          <t>Solver found a solution. All constraints and optimality conditions are satisfied.</t>
        </r>
      </text>
    </comment>
    <comment ref="E90" authorId="0" shapeId="0" xr:uid="{088B0FE7-A39E-4443-AF52-F00631AD291E}">
      <text>
        <r>
          <rPr>
            <sz val="9"/>
            <color indexed="81"/>
            <rFont val="Tahoma"/>
            <family val="2"/>
          </rPr>
          <t>Solver found a solution. All constraints and optimality conditions are satisfied.</t>
        </r>
      </text>
    </comment>
    <comment ref="F90" authorId="0" shapeId="0" xr:uid="{69B019CC-9336-43FF-B6F0-7F6EF6855823}">
      <text>
        <r>
          <rPr>
            <sz val="9"/>
            <color indexed="81"/>
            <rFont val="Tahoma"/>
            <family val="2"/>
          </rPr>
          <t>Solver found a solution. All constraints and optimality conditions are satisfied.</t>
        </r>
      </text>
    </comment>
    <comment ref="G90" authorId="0" shapeId="0" xr:uid="{1E208EE8-3441-4CB9-B644-9C3B67663216}">
      <text>
        <r>
          <rPr>
            <sz val="9"/>
            <color indexed="81"/>
            <rFont val="Tahoma"/>
            <family val="2"/>
          </rPr>
          <t>Solver found a solution. All constraints and optimality conditions are satisfied.</t>
        </r>
      </text>
    </comment>
    <comment ref="H90" authorId="0" shapeId="0" xr:uid="{6A44C0F6-F6D6-4C3D-82C9-7208C0138C28}">
      <text>
        <r>
          <rPr>
            <sz val="9"/>
            <color indexed="81"/>
            <rFont val="Tahoma"/>
            <family val="2"/>
          </rPr>
          <t>Solver found a solution. All constraints and optimality conditions are satisfied.</t>
        </r>
      </text>
    </comment>
    <comment ref="I90" authorId="0" shapeId="0" xr:uid="{45189BB1-BB31-4D73-B39E-82652E54CD66}">
      <text>
        <r>
          <rPr>
            <sz val="9"/>
            <color indexed="81"/>
            <rFont val="Tahoma"/>
            <family val="2"/>
          </rPr>
          <t>Solver found a solution. All constraints and optimality conditions are satisfied.</t>
        </r>
      </text>
    </comment>
    <comment ref="J90" authorId="0" shapeId="0" xr:uid="{97A172EC-4D77-4294-9D4B-D9436397FD14}">
      <text>
        <r>
          <rPr>
            <sz val="9"/>
            <color indexed="81"/>
            <rFont val="Tahoma"/>
            <family val="2"/>
          </rPr>
          <t>Solver found a solution. All constraints and optimality conditions are satisfied.</t>
        </r>
      </text>
    </comment>
    <comment ref="K90" authorId="0" shapeId="0" xr:uid="{90591D4B-01D4-4461-8308-C3485EC9233B}">
      <text>
        <r>
          <rPr>
            <sz val="9"/>
            <color indexed="81"/>
            <rFont val="Tahoma"/>
            <family val="2"/>
          </rPr>
          <t>Solver found a solution. All constraints and optimality conditions are satisfied.</t>
        </r>
      </text>
    </comment>
    <comment ref="L90" authorId="0" shapeId="0" xr:uid="{99308D31-ECFF-4D47-9B54-3168143BFC51}">
      <text>
        <r>
          <rPr>
            <sz val="9"/>
            <color indexed="81"/>
            <rFont val="Tahoma"/>
            <family val="2"/>
          </rPr>
          <t>Solver found a solution. All constraints and optimality conditions are satisfied.</t>
        </r>
      </text>
    </comment>
    <comment ref="B91" authorId="0" shapeId="0" xr:uid="{69B09808-052B-4625-B4CE-84303636E247}">
      <text>
        <r>
          <rPr>
            <sz val="9"/>
            <color indexed="81"/>
            <rFont val="Tahoma"/>
            <family val="2"/>
          </rPr>
          <t>Solver found a solution. All constraints and optimality conditions are satisfied.</t>
        </r>
      </text>
    </comment>
    <comment ref="C91" authorId="0" shapeId="0" xr:uid="{C8FEA1FD-CFD7-4343-815C-589A2016851F}">
      <text>
        <r>
          <rPr>
            <sz val="9"/>
            <color indexed="81"/>
            <rFont val="Tahoma"/>
            <family val="2"/>
          </rPr>
          <t>Solver found a solution. All constraints and optimality conditions are satisfied.</t>
        </r>
      </text>
    </comment>
    <comment ref="D91" authorId="0" shapeId="0" xr:uid="{AA8495D2-AAE0-4569-9C5F-63E79BD61717}">
      <text>
        <r>
          <rPr>
            <sz val="9"/>
            <color indexed="81"/>
            <rFont val="Tahoma"/>
            <family val="2"/>
          </rPr>
          <t>Solver found a solution. All constraints and optimality conditions are satisfied.</t>
        </r>
      </text>
    </comment>
    <comment ref="E91" authorId="0" shapeId="0" xr:uid="{8755FE57-C7C3-4F43-8690-BACB535B9243}">
      <text>
        <r>
          <rPr>
            <sz val="9"/>
            <color indexed="81"/>
            <rFont val="Tahoma"/>
            <family val="2"/>
          </rPr>
          <t>Solver found a solution. All constraints and optimality conditions are satisfied.</t>
        </r>
      </text>
    </comment>
    <comment ref="F91" authorId="0" shapeId="0" xr:uid="{AC265B89-36DF-41B5-AD83-C34180CD8426}">
      <text>
        <r>
          <rPr>
            <sz val="9"/>
            <color indexed="81"/>
            <rFont val="Tahoma"/>
            <family val="2"/>
          </rPr>
          <t>Solver found a solution. All constraints and optimality conditions are satisfied.</t>
        </r>
      </text>
    </comment>
    <comment ref="G91" authorId="0" shapeId="0" xr:uid="{D499B7DF-8824-495B-BBB5-147278F9AC12}">
      <text>
        <r>
          <rPr>
            <sz val="9"/>
            <color indexed="81"/>
            <rFont val="Tahoma"/>
            <family val="2"/>
          </rPr>
          <t>Solver found a solution. All constraints and optimality conditions are satisfied.</t>
        </r>
      </text>
    </comment>
    <comment ref="H91" authorId="0" shapeId="0" xr:uid="{2D93159C-7EFB-4482-ADE9-F41CA27D90D6}">
      <text>
        <r>
          <rPr>
            <sz val="9"/>
            <color indexed="81"/>
            <rFont val="Tahoma"/>
            <family val="2"/>
          </rPr>
          <t>Solver found a solution. All constraints and optimality conditions are satisfied.</t>
        </r>
      </text>
    </comment>
    <comment ref="I91" authorId="0" shapeId="0" xr:uid="{B9F2B5DA-3926-47CF-A0DA-375DB20A1B02}">
      <text>
        <r>
          <rPr>
            <sz val="9"/>
            <color indexed="81"/>
            <rFont val="Tahoma"/>
            <family val="2"/>
          </rPr>
          <t>Solver found a solution. All constraints and optimality conditions are satisfied.</t>
        </r>
      </text>
    </comment>
    <comment ref="J91" authorId="0" shapeId="0" xr:uid="{C93D266B-5583-46B9-B514-6AAAAD37826C}">
      <text>
        <r>
          <rPr>
            <sz val="9"/>
            <color indexed="81"/>
            <rFont val="Tahoma"/>
            <family val="2"/>
          </rPr>
          <t>Solver found a solution. All constraints and optimality conditions are satisfied.</t>
        </r>
      </text>
    </comment>
    <comment ref="K91" authorId="0" shapeId="0" xr:uid="{98F16025-867F-4CE5-BFAE-EA08815F021E}">
      <text>
        <r>
          <rPr>
            <sz val="9"/>
            <color indexed="81"/>
            <rFont val="Tahoma"/>
            <family val="2"/>
          </rPr>
          <t>Solver found a solution. All constraints and optimality conditions are satisfied.</t>
        </r>
      </text>
    </comment>
    <comment ref="L91" authorId="0" shapeId="0" xr:uid="{37C15905-0765-4C04-961D-839860D1A616}">
      <text>
        <r>
          <rPr>
            <sz val="9"/>
            <color indexed="81"/>
            <rFont val="Tahoma"/>
            <family val="2"/>
          </rPr>
          <t>Solver found a solution. All constraints and optimality conditions are satisfied.</t>
        </r>
      </text>
    </comment>
    <comment ref="B92" authorId="0" shapeId="0" xr:uid="{EABE35F0-D231-4002-8EA4-07ECBB0C59E3}">
      <text>
        <r>
          <rPr>
            <sz val="9"/>
            <color indexed="81"/>
            <rFont val="Tahoma"/>
            <family val="2"/>
          </rPr>
          <t>Solver found a solution. All constraints and optimality conditions are satisfied.</t>
        </r>
      </text>
    </comment>
    <comment ref="C92" authorId="0" shapeId="0" xr:uid="{FE96B7A1-5012-42D8-A521-99DF08940CFF}">
      <text>
        <r>
          <rPr>
            <sz val="9"/>
            <color indexed="81"/>
            <rFont val="Tahoma"/>
            <family val="2"/>
          </rPr>
          <t>Solver found a solution. All constraints and optimality conditions are satisfied.</t>
        </r>
      </text>
    </comment>
    <comment ref="D92" authorId="0" shapeId="0" xr:uid="{FA0FD966-ACEC-479C-A667-E2122A0287E9}">
      <text>
        <r>
          <rPr>
            <sz val="9"/>
            <color indexed="81"/>
            <rFont val="Tahoma"/>
            <family val="2"/>
          </rPr>
          <t>Solver found a solution. All constraints and optimality conditions are satisfied.</t>
        </r>
      </text>
    </comment>
    <comment ref="E92" authorId="0" shapeId="0" xr:uid="{C646A076-84BD-4C9E-99A8-AE15E66E064E}">
      <text>
        <r>
          <rPr>
            <sz val="9"/>
            <color indexed="81"/>
            <rFont val="Tahoma"/>
            <family val="2"/>
          </rPr>
          <t>Solver found a solution. All constraints and optimality conditions are satisfied.</t>
        </r>
      </text>
    </comment>
    <comment ref="F92" authorId="0" shapeId="0" xr:uid="{270BAA96-E50E-4C70-84E8-6D074044E01A}">
      <text>
        <r>
          <rPr>
            <sz val="9"/>
            <color indexed="81"/>
            <rFont val="Tahoma"/>
            <family val="2"/>
          </rPr>
          <t>Solver found a solution. All constraints and optimality conditions are satisfied.</t>
        </r>
      </text>
    </comment>
    <comment ref="G92" authorId="0" shapeId="0" xr:uid="{4121DCDF-6DC7-40ED-87C7-4205CBF63207}">
      <text>
        <r>
          <rPr>
            <sz val="9"/>
            <color indexed="81"/>
            <rFont val="Tahoma"/>
            <family val="2"/>
          </rPr>
          <t>Solver found a solution. All constraints and optimality conditions are satisfied.</t>
        </r>
      </text>
    </comment>
    <comment ref="H92" authorId="0" shapeId="0" xr:uid="{A5F2B29E-D0A3-4E2E-94C9-15A5CC4B6B60}">
      <text>
        <r>
          <rPr>
            <sz val="9"/>
            <color indexed="81"/>
            <rFont val="Tahoma"/>
            <family val="2"/>
          </rPr>
          <t>Solver found a solution. All constraints and optimality conditions are satisfied.</t>
        </r>
      </text>
    </comment>
    <comment ref="I92" authorId="0" shapeId="0" xr:uid="{84640ADC-FC28-48E8-A694-6CF549E0F73E}">
      <text>
        <r>
          <rPr>
            <sz val="9"/>
            <color indexed="81"/>
            <rFont val="Tahoma"/>
            <family val="2"/>
          </rPr>
          <t>Solver found a solution. All constraints and optimality conditions are satisfied.</t>
        </r>
      </text>
    </comment>
    <comment ref="J92" authorId="0" shapeId="0" xr:uid="{47B54377-9F83-4290-ABAD-0B2168C6205E}">
      <text>
        <r>
          <rPr>
            <sz val="9"/>
            <color indexed="81"/>
            <rFont val="Tahoma"/>
            <family val="2"/>
          </rPr>
          <t>Solver found a solution. All constraints and optimality conditions are satisfied.</t>
        </r>
      </text>
    </comment>
    <comment ref="K92" authorId="0" shapeId="0" xr:uid="{8741BCDD-23EA-4C87-83FB-FCAF9C537FD5}">
      <text>
        <r>
          <rPr>
            <sz val="9"/>
            <color indexed="81"/>
            <rFont val="Tahoma"/>
            <family val="2"/>
          </rPr>
          <t>Solver found a solution. All constraints and optimality conditions are satisfied.</t>
        </r>
      </text>
    </comment>
    <comment ref="L92" authorId="0" shapeId="0" xr:uid="{241FDEBF-B768-4D2A-83BD-0CE3897F65C5}">
      <text>
        <r>
          <rPr>
            <sz val="9"/>
            <color indexed="81"/>
            <rFont val="Tahoma"/>
            <family val="2"/>
          </rPr>
          <t>Solver found a solution. All constraints and optimality conditions are satisfied.</t>
        </r>
      </text>
    </comment>
    <comment ref="B93" authorId="0" shapeId="0" xr:uid="{A587EB79-6F4B-45A0-8AE9-2916B34B2DC3}">
      <text>
        <r>
          <rPr>
            <sz val="9"/>
            <color indexed="81"/>
            <rFont val="Tahoma"/>
            <family val="2"/>
          </rPr>
          <t>Solver found a solution. All constraints and optimality conditions are satisfied.</t>
        </r>
      </text>
    </comment>
    <comment ref="C93" authorId="0" shapeId="0" xr:uid="{4D7CA45D-2C31-42C3-B7CF-AC209D830312}">
      <text>
        <r>
          <rPr>
            <sz val="9"/>
            <color indexed="81"/>
            <rFont val="Tahoma"/>
            <family val="2"/>
          </rPr>
          <t>Solver found a solution. All constraints and optimality conditions are satisfied.</t>
        </r>
      </text>
    </comment>
    <comment ref="D93" authorId="0" shapeId="0" xr:uid="{F96DBA9D-70E1-4DA2-A307-9F9F54DCFA88}">
      <text>
        <r>
          <rPr>
            <sz val="9"/>
            <color indexed="81"/>
            <rFont val="Tahoma"/>
            <family val="2"/>
          </rPr>
          <t>Solver found a solution. All constraints and optimality conditions are satisfied.</t>
        </r>
      </text>
    </comment>
    <comment ref="E93" authorId="0" shapeId="0" xr:uid="{416A7DA2-FDC4-4431-8E99-D0BC69960325}">
      <text>
        <r>
          <rPr>
            <sz val="9"/>
            <color indexed="81"/>
            <rFont val="Tahoma"/>
            <family val="2"/>
          </rPr>
          <t>Solver found a solution. All constraints and optimality conditions are satisfied.</t>
        </r>
      </text>
    </comment>
    <comment ref="F93" authorId="0" shapeId="0" xr:uid="{3ACF96F8-43F0-429F-9CE5-0CDCC15D4F2C}">
      <text>
        <r>
          <rPr>
            <sz val="9"/>
            <color indexed="81"/>
            <rFont val="Tahoma"/>
            <family val="2"/>
          </rPr>
          <t>Solver found a solution. All constraints and optimality conditions are satisfied.</t>
        </r>
      </text>
    </comment>
    <comment ref="G93" authorId="0" shapeId="0" xr:uid="{92924B8D-069E-48E5-A9F3-5BB606A9A291}">
      <text>
        <r>
          <rPr>
            <sz val="9"/>
            <color indexed="81"/>
            <rFont val="Tahoma"/>
            <family val="2"/>
          </rPr>
          <t>Solver found a solution. All constraints and optimality conditions are satisfied.</t>
        </r>
      </text>
    </comment>
    <comment ref="H93" authorId="0" shapeId="0" xr:uid="{B15803E3-C99B-4041-A20C-D3F05CEF082B}">
      <text>
        <r>
          <rPr>
            <sz val="9"/>
            <color indexed="81"/>
            <rFont val="Tahoma"/>
            <family val="2"/>
          </rPr>
          <t>Solver found a solution. All constraints and optimality conditions are satisfied.</t>
        </r>
      </text>
    </comment>
    <comment ref="I93" authorId="0" shapeId="0" xr:uid="{CC83A664-0AC0-46C6-AEE5-00B63399CDE0}">
      <text>
        <r>
          <rPr>
            <sz val="9"/>
            <color indexed="81"/>
            <rFont val="Tahoma"/>
            <family val="2"/>
          </rPr>
          <t>Solver found a solution. All constraints and optimality conditions are satisfied.</t>
        </r>
      </text>
    </comment>
    <comment ref="J93" authorId="0" shapeId="0" xr:uid="{2C11C06D-38D1-44E6-84A1-8A619FE9D61A}">
      <text>
        <r>
          <rPr>
            <sz val="9"/>
            <color indexed="81"/>
            <rFont val="Tahoma"/>
            <family val="2"/>
          </rPr>
          <t>Solver found a solution. All constraints and optimality conditions are satisfied.</t>
        </r>
      </text>
    </comment>
    <comment ref="K93" authorId="0" shapeId="0" xr:uid="{AFD5BB8E-FF78-43A1-A8E6-FAF8BC420C3D}">
      <text>
        <r>
          <rPr>
            <sz val="9"/>
            <color indexed="81"/>
            <rFont val="Tahoma"/>
            <family val="2"/>
          </rPr>
          <t>Solver found a solution. All constraints and optimality conditions are satisfied.</t>
        </r>
      </text>
    </comment>
    <comment ref="L93" authorId="0" shapeId="0" xr:uid="{A26DB5C9-DC02-45B3-86EC-FFD378E76218}">
      <text>
        <r>
          <rPr>
            <sz val="9"/>
            <color indexed="81"/>
            <rFont val="Tahoma"/>
            <family val="2"/>
          </rPr>
          <t>Solver found a solution. All constraints and optimality conditions are satisfied.</t>
        </r>
      </text>
    </comment>
    <comment ref="B94" authorId="0" shapeId="0" xr:uid="{E99AE1B0-8DD3-445F-8897-4FA146298B32}">
      <text>
        <r>
          <rPr>
            <sz val="9"/>
            <color indexed="81"/>
            <rFont val="Tahoma"/>
            <family val="2"/>
          </rPr>
          <t>Solver found a solution. All constraints and optimality conditions are satisfied.</t>
        </r>
      </text>
    </comment>
    <comment ref="C94" authorId="0" shapeId="0" xr:uid="{10D0C261-7004-45C3-A8E6-A0FDA558A920}">
      <text>
        <r>
          <rPr>
            <sz val="9"/>
            <color indexed="81"/>
            <rFont val="Tahoma"/>
            <family val="2"/>
          </rPr>
          <t>Solver found a solution. All constraints and optimality conditions are satisfied.</t>
        </r>
      </text>
    </comment>
    <comment ref="D94" authorId="0" shapeId="0" xr:uid="{E619B6AA-7135-4405-99A4-C00F9A75C8BC}">
      <text>
        <r>
          <rPr>
            <sz val="9"/>
            <color indexed="81"/>
            <rFont val="Tahoma"/>
            <family val="2"/>
          </rPr>
          <t>Solver found a solution. All constraints and optimality conditions are satisfied.</t>
        </r>
      </text>
    </comment>
    <comment ref="E94" authorId="0" shapeId="0" xr:uid="{097B4852-1F70-4711-A117-CBA69900F703}">
      <text>
        <r>
          <rPr>
            <sz val="9"/>
            <color indexed="81"/>
            <rFont val="Tahoma"/>
            <family val="2"/>
          </rPr>
          <t>Solver found a solution. All constraints and optimality conditions are satisfied.</t>
        </r>
      </text>
    </comment>
    <comment ref="F94" authorId="0" shapeId="0" xr:uid="{BF34FA8B-68E1-40B3-B134-8AA109A04D22}">
      <text>
        <r>
          <rPr>
            <sz val="9"/>
            <color indexed="81"/>
            <rFont val="Tahoma"/>
            <family val="2"/>
          </rPr>
          <t>Solver found a solution. All constraints and optimality conditions are satisfied.</t>
        </r>
      </text>
    </comment>
    <comment ref="G94" authorId="0" shapeId="0" xr:uid="{EA90E0A4-4779-4019-B37E-62B474527B2F}">
      <text>
        <r>
          <rPr>
            <sz val="9"/>
            <color indexed="81"/>
            <rFont val="Tahoma"/>
            <family val="2"/>
          </rPr>
          <t>Solver found a solution. All constraints and optimality conditions are satisfied.</t>
        </r>
      </text>
    </comment>
    <comment ref="H94" authorId="0" shapeId="0" xr:uid="{BBB7F794-FF9B-43B4-8E5E-DB43EDFBF801}">
      <text>
        <r>
          <rPr>
            <sz val="9"/>
            <color indexed="81"/>
            <rFont val="Tahoma"/>
            <family val="2"/>
          </rPr>
          <t>Solver found a solution. All constraints and optimality conditions are satisfied.</t>
        </r>
      </text>
    </comment>
    <comment ref="I94" authorId="0" shapeId="0" xr:uid="{8C91E932-50A1-4E1A-8643-0B900F5E7D16}">
      <text>
        <r>
          <rPr>
            <sz val="9"/>
            <color indexed="81"/>
            <rFont val="Tahoma"/>
            <family val="2"/>
          </rPr>
          <t>Solver found a solution. All constraints and optimality conditions are satisfied.</t>
        </r>
      </text>
    </comment>
    <comment ref="J94" authorId="0" shapeId="0" xr:uid="{73140C2A-91F3-4A7F-B099-78A678B5917F}">
      <text>
        <r>
          <rPr>
            <sz val="9"/>
            <color indexed="81"/>
            <rFont val="Tahoma"/>
            <family val="2"/>
          </rPr>
          <t>Solver found a solution. All constraints and optimality conditions are satisfied.</t>
        </r>
      </text>
    </comment>
    <comment ref="K94" authorId="0" shapeId="0" xr:uid="{632B7215-44F9-4A6A-85F8-8EDBE6ED4513}">
      <text>
        <r>
          <rPr>
            <sz val="9"/>
            <color indexed="81"/>
            <rFont val="Tahoma"/>
            <family val="2"/>
          </rPr>
          <t>Solver found a solution. All constraints and optimality conditions are satisfied.</t>
        </r>
      </text>
    </comment>
    <comment ref="L94" authorId="0" shapeId="0" xr:uid="{A4E0EEC6-D88C-4D7F-AECA-4908684ADDA2}">
      <text>
        <r>
          <rPr>
            <sz val="9"/>
            <color indexed="81"/>
            <rFont val="Tahoma"/>
            <family val="2"/>
          </rPr>
          <t>Solver found a solution. All constraints and optimality conditions are satisfied.</t>
        </r>
      </text>
    </comment>
    <comment ref="B95" authorId="0" shapeId="0" xr:uid="{F4294CBA-C063-410F-A8ED-69F2AA142A01}">
      <text>
        <r>
          <rPr>
            <sz val="9"/>
            <color indexed="81"/>
            <rFont val="Tahoma"/>
            <family val="2"/>
          </rPr>
          <t>Solver found a solution. All constraints and optimality conditions are satisfied.</t>
        </r>
      </text>
    </comment>
    <comment ref="C95" authorId="0" shapeId="0" xr:uid="{84EE0AA8-AB22-4D0D-A543-595C2404899F}">
      <text>
        <r>
          <rPr>
            <sz val="9"/>
            <color indexed="81"/>
            <rFont val="Tahoma"/>
            <family val="2"/>
          </rPr>
          <t>Solver found a solution. All constraints and optimality conditions are satisfied.</t>
        </r>
      </text>
    </comment>
    <comment ref="D95" authorId="0" shapeId="0" xr:uid="{4ADB4B38-D4CE-4050-B902-9B7986B54FB5}">
      <text>
        <r>
          <rPr>
            <sz val="9"/>
            <color indexed="81"/>
            <rFont val="Tahoma"/>
            <family val="2"/>
          </rPr>
          <t>Solver found a solution. All constraints and optimality conditions are satisfied.</t>
        </r>
      </text>
    </comment>
    <comment ref="E95" authorId="0" shapeId="0" xr:uid="{EA75C5B0-F5BE-4806-AD68-686FA5C4CD03}">
      <text>
        <r>
          <rPr>
            <sz val="9"/>
            <color indexed="81"/>
            <rFont val="Tahoma"/>
            <family val="2"/>
          </rPr>
          <t>Solver found a solution. All constraints and optimality conditions are satisfied.</t>
        </r>
      </text>
    </comment>
    <comment ref="F95" authorId="0" shapeId="0" xr:uid="{E96F315D-058D-47C1-AB5F-8E01CC024DB9}">
      <text>
        <r>
          <rPr>
            <sz val="9"/>
            <color indexed="81"/>
            <rFont val="Tahoma"/>
            <family val="2"/>
          </rPr>
          <t>Solver found a solution. All constraints and optimality conditions are satisfied.</t>
        </r>
      </text>
    </comment>
    <comment ref="G95" authorId="0" shapeId="0" xr:uid="{9CE1C403-B1D9-4A57-AA42-C3C816B4EA84}">
      <text>
        <r>
          <rPr>
            <sz val="9"/>
            <color indexed="81"/>
            <rFont val="Tahoma"/>
            <family val="2"/>
          </rPr>
          <t>Solver found a solution. All constraints and optimality conditions are satisfied.</t>
        </r>
      </text>
    </comment>
    <comment ref="H95" authorId="0" shapeId="0" xr:uid="{560F75D2-52D3-4840-B0E0-2FEE2B1980CD}">
      <text>
        <r>
          <rPr>
            <sz val="9"/>
            <color indexed="81"/>
            <rFont val="Tahoma"/>
            <family val="2"/>
          </rPr>
          <t>Solver found a solution. All constraints and optimality conditions are satisfied.</t>
        </r>
      </text>
    </comment>
    <comment ref="I95" authorId="0" shapeId="0" xr:uid="{DCFD5F6B-1696-474C-9A6B-DF5FA7AA5EB1}">
      <text>
        <r>
          <rPr>
            <sz val="9"/>
            <color indexed="81"/>
            <rFont val="Tahoma"/>
            <family val="2"/>
          </rPr>
          <t>Solver found a solution. All constraints and optimality conditions are satisfied.</t>
        </r>
      </text>
    </comment>
    <comment ref="J95" authorId="0" shapeId="0" xr:uid="{EF0A6F14-CD45-4CDB-8291-B5CBAC042056}">
      <text>
        <r>
          <rPr>
            <sz val="9"/>
            <color indexed="81"/>
            <rFont val="Tahoma"/>
            <family val="2"/>
          </rPr>
          <t>Solver found a solution. All constraints and optimality conditions are satisfied.</t>
        </r>
      </text>
    </comment>
    <comment ref="K95" authorId="0" shapeId="0" xr:uid="{41A1730F-AE49-4282-A937-BBA2249C78EC}">
      <text>
        <r>
          <rPr>
            <sz val="9"/>
            <color indexed="81"/>
            <rFont val="Tahoma"/>
            <family val="2"/>
          </rPr>
          <t>Solver found a solution. All constraints and optimality conditions are satisfied.</t>
        </r>
      </text>
    </comment>
    <comment ref="L95" authorId="0" shapeId="0" xr:uid="{D29BE1B2-DFBA-43F5-B7C9-E98C691369A2}">
      <text>
        <r>
          <rPr>
            <sz val="9"/>
            <color indexed="81"/>
            <rFont val="Tahoma"/>
            <family val="2"/>
          </rPr>
          <t>Solver found a solution. All constraints and optimality conditions are satisfied.</t>
        </r>
      </text>
    </comment>
    <comment ref="B96" authorId="0" shapeId="0" xr:uid="{8E1173D8-A706-46EF-A442-E9664833F2AA}">
      <text>
        <r>
          <rPr>
            <sz val="9"/>
            <color indexed="81"/>
            <rFont val="Tahoma"/>
            <family val="2"/>
          </rPr>
          <t>Solver found a solution. All constraints and optimality conditions are satisfied.</t>
        </r>
      </text>
    </comment>
    <comment ref="C96" authorId="0" shapeId="0" xr:uid="{DE9BD81C-B2FE-4BC9-87D8-0C5A8DED258C}">
      <text>
        <r>
          <rPr>
            <sz val="9"/>
            <color indexed="81"/>
            <rFont val="Tahoma"/>
            <family val="2"/>
          </rPr>
          <t>Solver found a solution. All constraints and optimality conditions are satisfied.</t>
        </r>
      </text>
    </comment>
    <comment ref="D96" authorId="0" shapeId="0" xr:uid="{E01C3674-34DF-4681-AAA7-77A24DE54FEF}">
      <text>
        <r>
          <rPr>
            <sz val="9"/>
            <color indexed="81"/>
            <rFont val="Tahoma"/>
            <family val="2"/>
          </rPr>
          <t>Solver found a solution. All constraints and optimality conditions are satisfied.</t>
        </r>
      </text>
    </comment>
    <comment ref="E96" authorId="0" shapeId="0" xr:uid="{A2DCEC19-C84C-491C-9A33-372257098F80}">
      <text>
        <r>
          <rPr>
            <sz val="9"/>
            <color indexed="81"/>
            <rFont val="Tahoma"/>
            <family val="2"/>
          </rPr>
          <t>Solver found a solution. All constraints and optimality conditions are satisfied.</t>
        </r>
      </text>
    </comment>
    <comment ref="F96" authorId="0" shapeId="0" xr:uid="{AD78A166-E583-4610-8F5D-E0FE7343311D}">
      <text>
        <r>
          <rPr>
            <sz val="9"/>
            <color indexed="81"/>
            <rFont val="Tahoma"/>
            <family val="2"/>
          </rPr>
          <t>Solver found a solution. All constraints and optimality conditions are satisfied.</t>
        </r>
      </text>
    </comment>
    <comment ref="G96" authorId="0" shapeId="0" xr:uid="{6D9878D8-41D3-4DCE-A74F-27CF2263AD89}">
      <text>
        <r>
          <rPr>
            <sz val="9"/>
            <color indexed="81"/>
            <rFont val="Tahoma"/>
            <family val="2"/>
          </rPr>
          <t>Solver found a solution. All constraints and optimality conditions are satisfied.</t>
        </r>
      </text>
    </comment>
    <comment ref="H96" authorId="0" shapeId="0" xr:uid="{D3BAD2DA-772B-4EC7-8874-AD3351818714}">
      <text>
        <r>
          <rPr>
            <sz val="9"/>
            <color indexed="81"/>
            <rFont val="Tahoma"/>
            <family val="2"/>
          </rPr>
          <t>Solver found a solution. All constraints and optimality conditions are satisfied.</t>
        </r>
      </text>
    </comment>
    <comment ref="I96" authorId="0" shapeId="0" xr:uid="{C5458B3D-2E77-406D-90CB-7C100644AF2C}">
      <text>
        <r>
          <rPr>
            <sz val="9"/>
            <color indexed="81"/>
            <rFont val="Tahoma"/>
            <family val="2"/>
          </rPr>
          <t>Solver found a solution. All constraints and optimality conditions are satisfied.</t>
        </r>
      </text>
    </comment>
    <comment ref="J96" authorId="0" shapeId="0" xr:uid="{B34D8E71-D280-4A49-BB14-CBFBD49E1949}">
      <text>
        <r>
          <rPr>
            <sz val="9"/>
            <color indexed="81"/>
            <rFont val="Tahoma"/>
            <family val="2"/>
          </rPr>
          <t>Solver found a solution. All constraints and optimality conditions are satisfied.</t>
        </r>
      </text>
    </comment>
    <comment ref="K96" authorId="0" shapeId="0" xr:uid="{A9EC041F-1BD5-40C5-8BD4-81298AF0B5F2}">
      <text>
        <r>
          <rPr>
            <sz val="9"/>
            <color indexed="81"/>
            <rFont val="Tahoma"/>
            <family val="2"/>
          </rPr>
          <t>Solver found a solution. All constraints and optimality conditions are satisfied.</t>
        </r>
      </text>
    </comment>
    <comment ref="L96" authorId="0" shapeId="0" xr:uid="{327FAFAB-77C6-477C-8412-B5BF234E8A27}">
      <text>
        <r>
          <rPr>
            <sz val="9"/>
            <color indexed="81"/>
            <rFont val="Tahoma"/>
            <family val="2"/>
          </rPr>
          <t>Solver found a solution. All constraints and optimality conditions are satisfied.</t>
        </r>
      </text>
    </comment>
    <comment ref="B97" authorId="0" shapeId="0" xr:uid="{13CAA6C6-953D-447F-9F8A-C28F9714E9E2}">
      <text>
        <r>
          <rPr>
            <sz val="9"/>
            <color indexed="81"/>
            <rFont val="Tahoma"/>
            <family val="2"/>
          </rPr>
          <t>Solver found a solution. All constraints and optimality conditions are satisfied.</t>
        </r>
      </text>
    </comment>
    <comment ref="C97" authorId="0" shapeId="0" xr:uid="{CCAB16FE-F35E-4394-9ED5-8D7A60871984}">
      <text>
        <r>
          <rPr>
            <sz val="9"/>
            <color indexed="81"/>
            <rFont val="Tahoma"/>
            <family val="2"/>
          </rPr>
          <t>Solver found a solution. All constraints and optimality conditions are satisfied.</t>
        </r>
      </text>
    </comment>
    <comment ref="D97" authorId="0" shapeId="0" xr:uid="{AE3A8DF5-F982-4FD1-979C-495F5E6F9718}">
      <text>
        <r>
          <rPr>
            <sz val="9"/>
            <color indexed="81"/>
            <rFont val="Tahoma"/>
            <family val="2"/>
          </rPr>
          <t>Solver found a solution. All constraints and optimality conditions are satisfied.</t>
        </r>
      </text>
    </comment>
    <comment ref="E97" authorId="0" shapeId="0" xr:uid="{0475AD74-2785-4E9D-96BB-D4908C480BF8}">
      <text>
        <r>
          <rPr>
            <sz val="9"/>
            <color indexed="81"/>
            <rFont val="Tahoma"/>
            <family val="2"/>
          </rPr>
          <t>Solver found a solution. All constraints and optimality conditions are satisfied.</t>
        </r>
      </text>
    </comment>
    <comment ref="F97" authorId="0" shapeId="0" xr:uid="{E0977DDF-E1B5-4F7B-8851-B0567F89CBF9}">
      <text>
        <r>
          <rPr>
            <sz val="9"/>
            <color indexed="81"/>
            <rFont val="Tahoma"/>
            <family val="2"/>
          </rPr>
          <t>Solver found a solution. All constraints and optimality conditions are satisfied.</t>
        </r>
      </text>
    </comment>
    <comment ref="G97" authorId="0" shapeId="0" xr:uid="{83898AC9-925B-4D71-8C3F-7D616BC0334F}">
      <text>
        <r>
          <rPr>
            <sz val="9"/>
            <color indexed="81"/>
            <rFont val="Tahoma"/>
            <family val="2"/>
          </rPr>
          <t>Solver found a solution. All constraints and optimality conditions are satisfied.</t>
        </r>
      </text>
    </comment>
    <comment ref="H97" authorId="0" shapeId="0" xr:uid="{8372B6E5-A75C-4D07-B51F-853B31738571}">
      <text>
        <r>
          <rPr>
            <sz val="9"/>
            <color indexed="81"/>
            <rFont val="Tahoma"/>
            <family val="2"/>
          </rPr>
          <t>Solver found a solution. All constraints and optimality conditions are satisfied.</t>
        </r>
      </text>
    </comment>
    <comment ref="I97" authorId="0" shapeId="0" xr:uid="{854B01D5-F48B-4D67-923E-774C28606E28}">
      <text>
        <r>
          <rPr>
            <sz val="9"/>
            <color indexed="81"/>
            <rFont val="Tahoma"/>
            <family val="2"/>
          </rPr>
          <t>Solver found a solution. All constraints and optimality conditions are satisfied.</t>
        </r>
      </text>
    </comment>
    <comment ref="J97" authorId="0" shapeId="0" xr:uid="{3BFA6B67-A290-4E4B-ABA2-71D39B74F983}">
      <text>
        <r>
          <rPr>
            <sz val="9"/>
            <color indexed="81"/>
            <rFont val="Tahoma"/>
            <family val="2"/>
          </rPr>
          <t>Solver found a solution. All constraints and optimality conditions are satisfied.</t>
        </r>
      </text>
    </comment>
    <comment ref="K97" authorId="0" shapeId="0" xr:uid="{8062538A-454B-43E1-91E2-8C2A141B68FB}">
      <text>
        <r>
          <rPr>
            <sz val="9"/>
            <color indexed="81"/>
            <rFont val="Tahoma"/>
            <family val="2"/>
          </rPr>
          <t>Solver found a solution. All constraints and optimality conditions are satisfied.</t>
        </r>
      </text>
    </comment>
    <comment ref="L97" authorId="0" shapeId="0" xr:uid="{5BFBDB9C-E8E2-4184-A29A-85EEA888B6B0}">
      <text>
        <r>
          <rPr>
            <sz val="9"/>
            <color indexed="81"/>
            <rFont val="Tahoma"/>
            <family val="2"/>
          </rPr>
          <t>Solver found a solution. All constraints and optimality conditions are satisfied.</t>
        </r>
      </text>
    </comment>
    <comment ref="B98" authorId="0" shapeId="0" xr:uid="{3867CE4C-7371-4D36-AF39-31704BE2D173}">
      <text>
        <r>
          <rPr>
            <sz val="9"/>
            <color indexed="81"/>
            <rFont val="Tahoma"/>
            <family val="2"/>
          </rPr>
          <t>Solver found a solution. All constraints and optimality conditions are satisfied.</t>
        </r>
      </text>
    </comment>
    <comment ref="C98" authorId="0" shapeId="0" xr:uid="{9D006129-AA4A-4732-B7E2-CCB87FC2AC20}">
      <text>
        <r>
          <rPr>
            <sz val="9"/>
            <color indexed="81"/>
            <rFont val="Tahoma"/>
            <family val="2"/>
          </rPr>
          <t>Solver found a solution. All constraints and optimality conditions are satisfied.</t>
        </r>
      </text>
    </comment>
    <comment ref="D98" authorId="0" shapeId="0" xr:uid="{F78A4849-B823-4913-867B-E8C714D3980A}">
      <text>
        <r>
          <rPr>
            <sz val="9"/>
            <color indexed="81"/>
            <rFont val="Tahoma"/>
            <family val="2"/>
          </rPr>
          <t>Solver found a solution. All constraints and optimality conditions are satisfied.</t>
        </r>
      </text>
    </comment>
    <comment ref="E98" authorId="0" shapeId="0" xr:uid="{165F7085-B68B-4FC5-A787-AF9F4ACF7F01}">
      <text>
        <r>
          <rPr>
            <sz val="9"/>
            <color indexed="81"/>
            <rFont val="Tahoma"/>
            <family val="2"/>
          </rPr>
          <t>Solver found a solution. All constraints and optimality conditions are satisfied.</t>
        </r>
      </text>
    </comment>
    <comment ref="F98" authorId="0" shapeId="0" xr:uid="{EE1A16A5-F271-49BD-8B73-7D89617CD8C5}">
      <text>
        <r>
          <rPr>
            <sz val="9"/>
            <color indexed="81"/>
            <rFont val="Tahoma"/>
            <family val="2"/>
          </rPr>
          <t>Solver found a solution. All constraints and optimality conditions are satisfied.</t>
        </r>
      </text>
    </comment>
    <comment ref="G98" authorId="0" shapeId="0" xr:uid="{E7012CF4-EFC2-404B-ABEF-0DD397683749}">
      <text>
        <r>
          <rPr>
            <sz val="9"/>
            <color indexed="81"/>
            <rFont val="Tahoma"/>
            <family val="2"/>
          </rPr>
          <t>Solver found a solution. All constraints and optimality conditions are satisfied.</t>
        </r>
      </text>
    </comment>
    <comment ref="H98" authorId="0" shapeId="0" xr:uid="{14C2032D-4C25-4A28-A7C9-AB18E4901FEE}">
      <text>
        <r>
          <rPr>
            <sz val="9"/>
            <color indexed="81"/>
            <rFont val="Tahoma"/>
            <family val="2"/>
          </rPr>
          <t>Solver found a solution. All constraints and optimality conditions are satisfied.</t>
        </r>
      </text>
    </comment>
    <comment ref="I98" authorId="0" shapeId="0" xr:uid="{D17E68B7-2BD6-48E6-8A43-6E0E97CD932A}">
      <text>
        <r>
          <rPr>
            <sz val="9"/>
            <color indexed="81"/>
            <rFont val="Tahoma"/>
            <family val="2"/>
          </rPr>
          <t>Solver found a solution. All constraints and optimality conditions are satisfied.</t>
        </r>
      </text>
    </comment>
    <comment ref="J98" authorId="0" shapeId="0" xr:uid="{3FF2523E-C9F9-4EE8-922B-000458F36D50}">
      <text>
        <r>
          <rPr>
            <sz val="9"/>
            <color indexed="81"/>
            <rFont val="Tahoma"/>
            <family val="2"/>
          </rPr>
          <t>Solver found a solution. All constraints and optimality conditions are satisfied.</t>
        </r>
      </text>
    </comment>
    <comment ref="K98" authorId="0" shapeId="0" xr:uid="{0B53C0FB-AC7B-43E3-AD68-A00459317A30}">
      <text>
        <r>
          <rPr>
            <sz val="9"/>
            <color indexed="81"/>
            <rFont val="Tahoma"/>
            <family val="2"/>
          </rPr>
          <t>Solver found a solution. All constraints and optimality conditions are satisfied.</t>
        </r>
      </text>
    </comment>
    <comment ref="L98" authorId="0" shapeId="0" xr:uid="{3EF9B85F-D4F9-4B0E-856E-3F975B53DD64}">
      <text>
        <r>
          <rPr>
            <sz val="9"/>
            <color indexed="81"/>
            <rFont val="Tahoma"/>
            <family val="2"/>
          </rPr>
          <t>Solver found a solution. All constraints and optimality conditions are satisfied.</t>
        </r>
      </text>
    </comment>
    <comment ref="B99" authorId="0" shapeId="0" xr:uid="{BE757ECE-76CD-4E24-9F7C-EF521D424A17}">
      <text>
        <r>
          <rPr>
            <sz val="9"/>
            <color indexed="81"/>
            <rFont val="Tahoma"/>
            <family val="2"/>
          </rPr>
          <t>Solver found a solution. All constraints and optimality conditions are satisfied.</t>
        </r>
      </text>
    </comment>
    <comment ref="C99" authorId="0" shapeId="0" xr:uid="{1EA9D550-7C86-491B-8344-8FB2B9E48362}">
      <text>
        <r>
          <rPr>
            <sz val="9"/>
            <color indexed="81"/>
            <rFont val="Tahoma"/>
            <family val="2"/>
          </rPr>
          <t>Solver found a solution. All constraints and optimality conditions are satisfied.</t>
        </r>
      </text>
    </comment>
    <comment ref="D99" authorId="0" shapeId="0" xr:uid="{BB47C0F4-630E-4E89-B85F-A04564E08A37}">
      <text>
        <r>
          <rPr>
            <sz val="9"/>
            <color indexed="81"/>
            <rFont val="Tahoma"/>
            <family val="2"/>
          </rPr>
          <t>Solver found a solution. All constraints and optimality conditions are satisfied.</t>
        </r>
      </text>
    </comment>
    <comment ref="E99" authorId="0" shapeId="0" xr:uid="{89DDDA10-BAD7-447D-81DB-629C0DAC10EA}">
      <text>
        <r>
          <rPr>
            <sz val="9"/>
            <color indexed="81"/>
            <rFont val="Tahoma"/>
            <family val="2"/>
          </rPr>
          <t>Solver found a solution. All constraints and optimality conditions are satisfied.</t>
        </r>
      </text>
    </comment>
    <comment ref="F99" authorId="0" shapeId="0" xr:uid="{83485748-0F2F-4DA1-8CB2-0A3C62BBE370}">
      <text>
        <r>
          <rPr>
            <sz val="9"/>
            <color indexed="81"/>
            <rFont val="Tahoma"/>
            <family val="2"/>
          </rPr>
          <t>Solver found a solution. All constraints and optimality conditions are satisfied.</t>
        </r>
      </text>
    </comment>
    <comment ref="G99" authorId="0" shapeId="0" xr:uid="{774FB237-7B3E-4203-86D7-C78C34CC4D78}">
      <text>
        <r>
          <rPr>
            <sz val="9"/>
            <color indexed="81"/>
            <rFont val="Tahoma"/>
            <family val="2"/>
          </rPr>
          <t>Solver found a solution. All constraints and optimality conditions are satisfied.</t>
        </r>
      </text>
    </comment>
    <comment ref="H99" authorId="0" shapeId="0" xr:uid="{934E19C1-1EE1-4DBD-99F3-879EAC3F798C}">
      <text>
        <r>
          <rPr>
            <sz val="9"/>
            <color indexed="81"/>
            <rFont val="Tahoma"/>
            <family val="2"/>
          </rPr>
          <t>Solver found a solution. All constraints and optimality conditions are satisfied.</t>
        </r>
      </text>
    </comment>
    <comment ref="I99" authorId="0" shapeId="0" xr:uid="{15B6D3A3-B133-45B4-8F7A-833FBDC90D72}">
      <text>
        <r>
          <rPr>
            <sz val="9"/>
            <color indexed="81"/>
            <rFont val="Tahoma"/>
            <family val="2"/>
          </rPr>
          <t>Solver found a solution. All constraints and optimality conditions are satisfied.</t>
        </r>
      </text>
    </comment>
    <comment ref="J99" authorId="0" shapeId="0" xr:uid="{BC8831AD-DC69-4B47-B13C-08A24EB7665B}">
      <text>
        <r>
          <rPr>
            <sz val="9"/>
            <color indexed="81"/>
            <rFont val="Tahoma"/>
            <family val="2"/>
          </rPr>
          <t>Solver found a solution. All constraints and optimality conditions are satisfied.</t>
        </r>
      </text>
    </comment>
    <comment ref="K99" authorId="0" shapeId="0" xr:uid="{3F08309F-8582-49BD-A854-86EDCFBEE8E6}">
      <text>
        <r>
          <rPr>
            <sz val="9"/>
            <color indexed="81"/>
            <rFont val="Tahoma"/>
            <family val="2"/>
          </rPr>
          <t>Solver found a solution. All constraints and optimality conditions are satisfied.</t>
        </r>
      </text>
    </comment>
    <comment ref="L99" authorId="0" shapeId="0" xr:uid="{B124217E-233E-4359-8B07-D517733F9F44}">
      <text>
        <r>
          <rPr>
            <sz val="9"/>
            <color indexed="81"/>
            <rFont val="Tahoma"/>
            <family val="2"/>
          </rPr>
          <t>Solver found a solution. All constraints and optimality conditions are satisfied.</t>
        </r>
      </text>
    </comment>
    <comment ref="B100" authorId="0" shapeId="0" xr:uid="{48C79644-F8BD-4456-9C1E-DE3EDE5C3AEA}">
      <text>
        <r>
          <rPr>
            <sz val="9"/>
            <color indexed="81"/>
            <rFont val="Tahoma"/>
            <family val="2"/>
          </rPr>
          <t>Solver found a solution. All constraints and optimality conditions are satisfied.</t>
        </r>
      </text>
    </comment>
    <comment ref="C100" authorId="0" shapeId="0" xr:uid="{F475ADE7-CD20-4AAC-B940-202D46427F8C}">
      <text>
        <r>
          <rPr>
            <sz val="9"/>
            <color indexed="81"/>
            <rFont val="Tahoma"/>
            <family val="2"/>
          </rPr>
          <t>Solver found a solution. All constraints and optimality conditions are satisfied.</t>
        </r>
      </text>
    </comment>
    <comment ref="D100" authorId="0" shapeId="0" xr:uid="{91CEE232-1357-4F69-8699-677687E94325}">
      <text>
        <r>
          <rPr>
            <sz val="9"/>
            <color indexed="81"/>
            <rFont val="Tahoma"/>
            <family val="2"/>
          </rPr>
          <t>Solver found a solution. All constraints and optimality conditions are satisfied.</t>
        </r>
      </text>
    </comment>
    <comment ref="E100" authorId="0" shapeId="0" xr:uid="{068052D5-050C-41F1-A513-9E2671C571A6}">
      <text>
        <r>
          <rPr>
            <sz val="9"/>
            <color indexed="81"/>
            <rFont val="Tahoma"/>
            <family val="2"/>
          </rPr>
          <t>Solver found a solution. All constraints and optimality conditions are satisfied.</t>
        </r>
      </text>
    </comment>
    <comment ref="F100" authorId="0" shapeId="0" xr:uid="{9D42A826-7C18-4DDE-A173-6A1132EE2734}">
      <text>
        <r>
          <rPr>
            <sz val="9"/>
            <color indexed="81"/>
            <rFont val="Tahoma"/>
            <family val="2"/>
          </rPr>
          <t>Solver found a solution. All constraints and optimality conditions are satisfied.</t>
        </r>
      </text>
    </comment>
    <comment ref="G100" authorId="0" shapeId="0" xr:uid="{01C8328E-15A1-4EEE-A64C-5D5BFEAE67C2}">
      <text>
        <r>
          <rPr>
            <sz val="9"/>
            <color indexed="81"/>
            <rFont val="Tahoma"/>
            <family val="2"/>
          </rPr>
          <t>Solver found a solution. All constraints and optimality conditions are satisfied.</t>
        </r>
      </text>
    </comment>
    <comment ref="H100" authorId="0" shapeId="0" xr:uid="{073F18C9-440C-468E-8E18-49EF7DFBCE32}">
      <text>
        <r>
          <rPr>
            <sz val="9"/>
            <color indexed="81"/>
            <rFont val="Tahoma"/>
            <family val="2"/>
          </rPr>
          <t>Solver found a solution. All constraints and optimality conditions are satisfied.</t>
        </r>
      </text>
    </comment>
    <comment ref="I100" authorId="0" shapeId="0" xr:uid="{43752708-4304-40EF-B50D-00F375F45847}">
      <text>
        <r>
          <rPr>
            <sz val="9"/>
            <color indexed="81"/>
            <rFont val="Tahoma"/>
            <family val="2"/>
          </rPr>
          <t>Solver found a solution. All constraints and optimality conditions are satisfied.</t>
        </r>
      </text>
    </comment>
    <comment ref="J100" authorId="0" shapeId="0" xr:uid="{564BF7CA-F645-43FF-B6D4-CD53B2F6916F}">
      <text>
        <r>
          <rPr>
            <sz val="9"/>
            <color indexed="81"/>
            <rFont val="Tahoma"/>
            <family val="2"/>
          </rPr>
          <t>Solver found a solution. All constraints and optimality conditions are satisfied.</t>
        </r>
      </text>
    </comment>
    <comment ref="K100" authorId="0" shapeId="0" xr:uid="{C2AE2612-114A-4166-A4A9-C7EEE7E99B80}">
      <text>
        <r>
          <rPr>
            <sz val="9"/>
            <color indexed="81"/>
            <rFont val="Tahoma"/>
            <family val="2"/>
          </rPr>
          <t>Solver found a solution. All constraints and optimality conditions are satisfied.</t>
        </r>
      </text>
    </comment>
    <comment ref="L100" authorId="0" shapeId="0" xr:uid="{A24D2411-F6EF-4AC6-8346-9019B30B5A7A}">
      <text>
        <r>
          <rPr>
            <sz val="9"/>
            <color indexed="81"/>
            <rFont val="Tahoma"/>
            <family val="2"/>
          </rPr>
          <t>Solver found a solution. All constraints and optimality conditions are satisfied.</t>
        </r>
      </text>
    </comment>
    <comment ref="B101" authorId="0" shapeId="0" xr:uid="{5B69516D-356B-48D7-AE35-1E9731A3E390}">
      <text>
        <r>
          <rPr>
            <sz val="9"/>
            <color indexed="81"/>
            <rFont val="Tahoma"/>
            <family val="2"/>
          </rPr>
          <t>Solver found a solution. All constraints and optimality conditions are satisfied.</t>
        </r>
      </text>
    </comment>
    <comment ref="C101" authorId="0" shapeId="0" xr:uid="{0D70CBB8-459D-4930-A55F-0464AF45A2E0}">
      <text>
        <r>
          <rPr>
            <sz val="9"/>
            <color indexed="81"/>
            <rFont val="Tahoma"/>
            <family val="2"/>
          </rPr>
          <t>Solver found a solution. All constraints and optimality conditions are satisfied.</t>
        </r>
      </text>
    </comment>
    <comment ref="D101" authorId="0" shapeId="0" xr:uid="{10B995EC-38C4-4B1B-BC79-BBBDE3916E81}">
      <text>
        <r>
          <rPr>
            <sz val="9"/>
            <color indexed="81"/>
            <rFont val="Tahoma"/>
            <family val="2"/>
          </rPr>
          <t>Solver found a solution. All constraints and optimality conditions are satisfied.</t>
        </r>
      </text>
    </comment>
    <comment ref="E101" authorId="0" shapeId="0" xr:uid="{4F31FCE3-F515-422B-B8B2-D32FA520C9F1}">
      <text>
        <r>
          <rPr>
            <sz val="9"/>
            <color indexed="81"/>
            <rFont val="Tahoma"/>
            <family val="2"/>
          </rPr>
          <t>Solver found a solution. All constraints and optimality conditions are satisfied.</t>
        </r>
      </text>
    </comment>
    <comment ref="F101" authorId="0" shapeId="0" xr:uid="{1FCB1C92-B662-45DF-94CB-F3FC9951DBD5}">
      <text>
        <r>
          <rPr>
            <sz val="9"/>
            <color indexed="81"/>
            <rFont val="Tahoma"/>
            <family val="2"/>
          </rPr>
          <t>Solver found a solution. All constraints and optimality conditions are satisfied.</t>
        </r>
      </text>
    </comment>
    <comment ref="G101" authorId="0" shapeId="0" xr:uid="{703B9523-6EB0-45BF-AE53-06FD5A87368C}">
      <text>
        <r>
          <rPr>
            <sz val="9"/>
            <color indexed="81"/>
            <rFont val="Tahoma"/>
            <family val="2"/>
          </rPr>
          <t>Solver found a solution. All constraints and optimality conditions are satisfied.</t>
        </r>
      </text>
    </comment>
    <comment ref="H101" authorId="0" shapeId="0" xr:uid="{8BC839D0-43AA-4D1D-99E7-4881846854EE}">
      <text>
        <r>
          <rPr>
            <sz val="9"/>
            <color indexed="81"/>
            <rFont val="Tahoma"/>
            <family val="2"/>
          </rPr>
          <t>Solver found a solution. All constraints and optimality conditions are satisfied.</t>
        </r>
      </text>
    </comment>
    <comment ref="I101" authorId="0" shapeId="0" xr:uid="{0F3E2802-5149-4166-8555-AC5C1ED03645}">
      <text>
        <r>
          <rPr>
            <sz val="9"/>
            <color indexed="81"/>
            <rFont val="Tahoma"/>
            <family val="2"/>
          </rPr>
          <t>Solver found a solution. All constraints and optimality conditions are satisfied.</t>
        </r>
      </text>
    </comment>
    <comment ref="J101" authorId="0" shapeId="0" xr:uid="{02612A87-2A32-479F-A6A0-89C48395D1A6}">
      <text>
        <r>
          <rPr>
            <sz val="9"/>
            <color indexed="81"/>
            <rFont val="Tahoma"/>
            <family val="2"/>
          </rPr>
          <t>Solver found a solution. All constraints and optimality conditions are satisfied.</t>
        </r>
      </text>
    </comment>
    <comment ref="K101" authorId="0" shapeId="0" xr:uid="{76892672-4EBB-4792-B8D8-30A4997EA577}">
      <text>
        <r>
          <rPr>
            <sz val="9"/>
            <color indexed="81"/>
            <rFont val="Tahoma"/>
            <family val="2"/>
          </rPr>
          <t>Solver found a solution. All constraints and optimality conditions are satisfied.</t>
        </r>
      </text>
    </comment>
    <comment ref="L101" authorId="0" shapeId="0" xr:uid="{4273423A-C2EE-4370-93FE-07021228D76C}">
      <text>
        <r>
          <rPr>
            <sz val="9"/>
            <color indexed="81"/>
            <rFont val="Tahoma"/>
            <family val="2"/>
          </rPr>
          <t>Solver found a solution. All constraints and optimality conditions are satisfied.</t>
        </r>
      </text>
    </comment>
    <comment ref="B102" authorId="0" shapeId="0" xr:uid="{2B1427AF-1274-4D65-B31C-430EF80ED144}">
      <text>
        <r>
          <rPr>
            <sz val="9"/>
            <color indexed="81"/>
            <rFont val="Tahoma"/>
            <family val="2"/>
          </rPr>
          <t>Solver found a solution. All constraints and optimality conditions are satisfied.</t>
        </r>
      </text>
    </comment>
    <comment ref="C102" authorId="0" shapeId="0" xr:uid="{E4295261-7D2F-4820-92BE-7A532E124E67}">
      <text>
        <r>
          <rPr>
            <sz val="9"/>
            <color indexed="81"/>
            <rFont val="Tahoma"/>
            <family val="2"/>
          </rPr>
          <t>Solver found a solution. All constraints and optimality conditions are satisfied.</t>
        </r>
      </text>
    </comment>
    <comment ref="D102" authorId="0" shapeId="0" xr:uid="{92AB51AB-4D84-4386-A158-160368421E38}">
      <text>
        <r>
          <rPr>
            <sz val="9"/>
            <color indexed="81"/>
            <rFont val="Tahoma"/>
            <family val="2"/>
          </rPr>
          <t>Solver found a solution. All constraints and optimality conditions are satisfied.</t>
        </r>
      </text>
    </comment>
    <comment ref="E102" authorId="0" shapeId="0" xr:uid="{0DCC34FF-218B-4460-A63D-41145FB2457D}">
      <text>
        <r>
          <rPr>
            <sz val="9"/>
            <color indexed="81"/>
            <rFont val="Tahoma"/>
            <family val="2"/>
          </rPr>
          <t>Solver found a solution. All constraints and optimality conditions are satisfied.</t>
        </r>
      </text>
    </comment>
    <comment ref="F102" authorId="0" shapeId="0" xr:uid="{5470DA36-B317-4C8F-8772-3872EC07867F}">
      <text>
        <r>
          <rPr>
            <sz val="9"/>
            <color indexed="81"/>
            <rFont val="Tahoma"/>
            <family val="2"/>
          </rPr>
          <t>Solver found a solution. All constraints and optimality conditions are satisfied.</t>
        </r>
      </text>
    </comment>
    <comment ref="G102" authorId="0" shapeId="0" xr:uid="{81160134-907D-4D7F-924C-1B8A796D6883}">
      <text>
        <r>
          <rPr>
            <sz val="9"/>
            <color indexed="81"/>
            <rFont val="Tahoma"/>
            <family val="2"/>
          </rPr>
          <t>Solver found a solution. All constraints and optimality conditions are satisfied.</t>
        </r>
      </text>
    </comment>
    <comment ref="H102" authorId="0" shapeId="0" xr:uid="{460CDBDE-A176-4220-B3D9-680388C4E80D}">
      <text>
        <r>
          <rPr>
            <sz val="9"/>
            <color indexed="81"/>
            <rFont val="Tahoma"/>
            <family val="2"/>
          </rPr>
          <t>Solver found a solution. All constraints and optimality conditions are satisfied.</t>
        </r>
      </text>
    </comment>
    <comment ref="I102" authorId="0" shapeId="0" xr:uid="{4AA19835-8770-43C8-B199-4760853AF6D8}">
      <text>
        <r>
          <rPr>
            <sz val="9"/>
            <color indexed="81"/>
            <rFont val="Tahoma"/>
            <family val="2"/>
          </rPr>
          <t>Solver found a solution. All constraints and optimality conditions are satisfied.</t>
        </r>
      </text>
    </comment>
    <comment ref="J102" authorId="0" shapeId="0" xr:uid="{BCDCE4AC-32F2-4919-BDFE-FA8D32291B7E}">
      <text>
        <r>
          <rPr>
            <sz val="9"/>
            <color indexed="81"/>
            <rFont val="Tahoma"/>
            <family val="2"/>
          </rPr>
          <t>Solver found a solution. All constraints and optimality conditions are satisfied.</t>
        </r>
      </text>
    </comment>
    <comment ref="K102" authorId="0" shapeId="0" xr:uid="{5CC9C8A0-49A6-4893-8564-3406C0896DD4}">
      <text>
        <r>
          <rPr>
            <sz val="9"/>
            <color indexed="81"/>
            <rFont val="Tahoma"/>
            <family val="2"/>
          </rPr>
          <t>Solver found a solution. All constraints and optimality conditions are satisfied.</t>
        </r>
      </text>
    </comment>
    <comment ref="L102" authorId="0" shapeId="0" xr:uid="{3936DD00-F60D-400B-8517-D41D1E8A2071}">
      <text>
        <r>
          <rPr>
            <sz val="9"/>
            <color indexed="81"/>
            <rFont val="Tahoma"/>
            <family val="2"/>
          </rPr>
          <t>Solver found a solution. All constraints and optimality conditions are satisfied.</t>
        </r>
      </text>
    </comment>
    <comment ref="B103" authorId="0" shapeId="0" xr:uid="{6E065A08-5724-42FB-BC65-23FD80ED162F}">
      <text>
        <r>
          <rPr>
            <sz val="9"/>
            <color indexed="81"/>
            <rFont val="Tahoma"/>
            <family val="2"/>
          </rPr>
          <t>Solver found a solution. All constraints and optimality conditions are satisfied.</t>
        </r>
      </text>
    </comment>
    <comment ref="C103" authorId="0" shapeId="0" xr:uid="{26ECB883-721A-4C3C-8A75-C8B94503102A}">
      <text>
        <r>
          <rPr>
            <sz val="9"/>
            <color indexed="81"/>
            <rFont val="Tahoma"/>
            <family val="2"/>
          </rPr>
          <t>Solver found a solution. All constraints and optimality conditions are satisfied.</t>
        </r>
      </text>
    </comment>
    <comment ref="D103" authorId="0" shapeId="0" xr:uid="{81ACFA65-B989-4528-8DC0-354E7A1C633F}">
      <text>
        <r>
          <rPr>
            <sz val="9"/>
            <color indexed="81"/>
            <rFont val="Tahoma"/>
            <family val="2"/>
          </rPr>
          <t>Solver found a solution. All constraints and optimality conditions are satisfied.</t>
        </r>
      </text>
    </comment>
    <comment ref="E103" authorId="0" shapeId="0" xr:uid="{F7678C28-E5F0-4FB2-8EFF-5F8EA522DD3E}">
      <text>
        <r>
          <rPr>
            <sz val="9"/>
            <color indexed="81"/>
            <rFont val="Tahoma"/>
            <family val="2"/>
          </rPr>
          <t>Solver found a solution. All constraints and optimality conditions are satisfied.</t>
        </r>
      </text>
    </comment>
    <comment ref="F103" authorId="0" shapeId="0" xr:uid="{CFE2B428-BD00-4A3A-B32F-7182821A1326}">
      <text>
        <r>
          <rPr>
            <sz val="9"/>
            <color indexed="81"/>
            <rFont val="Tahoma"/>
            <family val="2"/>
          </rPr>
          <t>Solver found a solution. All constraints and optimality conditions are satisfied.</t>
        </r>
      </text>
    </comment>
    <comment ref="G103" authorId="0" shapeId="0" xr:uid="{9F5FE11B-86F0-4E7B-BAF9-8846EC8C9A65}">
      <text>
        <r>
          <rPr>
            <sz val="9"/>
            <color indexed="81"/>
            <rFont val="Tahoma"/>
            <family val="2"/>
          </rPr>
          <t>Solver found a solution. All constraints and optimality conditions are satisfied.</t>
        </r>
      </text>
    </comment>
    <comment ref="H103" authorId="0" shapeId="0" xr:uid="{499BDE49-64A1-4902-B750-B747332369DB}">
      <text>
        <r>
          <rPr>
            <sz val="9"/>
            <color indexed="81"/>
            <rFont val="Tahoma"/>
            <family val="2"/>
          </rPr>
          <t>Solver found a solution. All constraints and optimality conditions are satisfied.</t>
        </r>
      </text>
    </comment>
    <comment ref="I103" authorId="0" shapeId="0" xr:uid="{C05AA05C-EA79-4FAF-9440-757D937D9009}">
      <text>
        <r>
          <rPr>
            <sz val="9"/>
            <color indexed="81"/>
            <rFont val="Tahoma"/>
            <family val="2"/>
          </rPr>
          <t>Solver found a solution. All constraints and optimality conditions are satisfied.</t>
        </r>
      </text>
    </comment>
    <comment ref="J103" authorId="0" shapeId="0" xr:uid="{421D4C18-676F-4CAC-8D5C-37660613082E}">
      <text>
        <r>
          <rPr>
            <sz val="9"/>
            <color indexed="81"/>
            <rFont val="Tahoma"/>
            <family val="2"/>
          </rPr>
          <t>Solver found a solution. All constraints and optimality conditions are satisfied.</t>
        </r>
      </text>
    </comment>
    <comment ref="K103" authorId="0" shapeId="0" xr:uid="{F6916400-3DDE-4C80-A142-463DEA813183}">
      <text>
        <r>
          <rPr>
            <sz val="9"/>
            <color indexed="81"/>
            <rFont val="Tahoma"/>
            <family val="2"/>
          </rPr>
          <t>Solver found a solution. All constraints and optimality conditions are satisfied.</t>
        </r>
      </text>
    </comment>
    <comment ref="L103" authorId="0" shapeId="0" xr:uid="{1A9B1E7D-F7A0-4302-BFA9-4BC68532870C}">
      <text>
        <r>
          <rPr>
            <sz val="9"/>
            <color indexed="81"/>
            <rFont val="Tahoma"/>
            <family val="2"/>
          </rPr>
          <t>Solver found a solution. All constraints and optimality conditions are satisfied.</t>
        </r>
      </text>
    </comment>
    <comment ref="B104" authorId="0" shapeId="0" xr:uid="{DB400B6D-BA34-43BC-81EB-B9BF8F8DE218}">
      <text>
        <r>
          <rPr>
            <sz val="9"/>
            <color indexed="81"/>
            <rFont val="Tahoma"/>
            <family val="2"/>
          </rPr>
          <t>Solver found a solution. All constraints and optimality conditions are satisfied.</t>
        </r>
      </text>
    </comment>
    <comment ref="C104" authorId="0" shapeId="0" xr:uid="{D63529D0-8438-49E8-BBEA-C4BE54F291F9}">
      <text>
        <r>
          <rPr>
            <sz val="9"/>
            <color indexed="81"/>
            <rFont val="Tahoma"/>
            <family val="2"/>
          </rPr>
          <t>Solver found a solution. All constraints and optimality conditions are satisfied.</t>
        </r>
      </text>
    </comment>
    <comment ref="D104" authorId="0" shapeId="0" xr:uid="{4A0D4636-43EE-473C-BEFC-86BCEF689398}">
      <text>
        <r>
          <rPr>
            <sz val="9"/>
            <color indexed="81"/>
            <rFont val="Tahoma"/>
            <family val="2"/>
          </rPr>
          <t>Solver found a solution. All constraints and optimality conditions are satisfied.</t>
        </r>
      </text>
    </comment>
    <comment ref="E104" authorId="0" shapeId="0" xr:uid="{9EC0D8AB-D41A-49F3-9194-ADD3A239271B}">
      <text>
        <r>
          <rPr>
            <sz val="9"/>
            <color indexed="81"/>
            <rFont val="Tahoma"/>
            <family val="2"/>
          </rPr>
          <t>Solver found a solution. All constraints and optimality conditions are satisfied.</t>
        </r>
      </text>
    </comment>
    <comment ref="F104" authorId="0" shapeId="0" xr:uid="{9646D65F-8C83-410D-962F-2AD27DC80C85}">
      <text>
        <r>
          <rPr>
            <sz val="9"/>
            <color indexed="81"/>
            <rFont val="Tahoma"/>
            <family val="2"/>
          </rPr>
          <t>Solver found a solution. All constraints and optimality conditions are satisfied.</t>
        </r>
      </text>
    </comment>
    <comment ref="G104" authorId="0" shapeId="0" xr:uid="{64C542D5-446F-4E71-A7EA-53EBF6F1CED6}">
      <text>
        <r>
          <rPr>
            <sz val="9"/>
            <color indexed="81"/>
            <rFont val="Tahoma"/>
            <family val="2"/>
          </rPr>
          <t>Solver found a solution. All constraints and optimality conditions are satisfied.</t>
        </r>
      </text>
    </comment>
    <comment ref="H104" authorId="0" shapeId="0" xr:uid="{8AEE371D-C81F-41AA-8E1D-D2A1C6C7CCBC}">
      <text>
        <r>
          <rPr>
            <sz val="9"/>
            <color indexed="81"/>
            <rFont val="Tahoma"/>
            <family val="2"/>
          </rPr>
          <t>Solver found a solution. All constraints and optimality conditions are satisfied.</t>
        </r>
      </text>
    </comment>
    <comment ref="I104" authorId="0" shapeId="0" xr:uid="{FBABD472-0078-4297-9C1F-904E85BF4F76}">
      <text>
        <r>
          <rPr>
            <sz val="9"/>
            <color indexed="81"/>
            <rFont val="Tahoma"/>
            <family val="2"/>
          </rPr>
          <t>Solver found a solution. All constraints and optimality conditions are satisfied.</t>
        </r>
      </text>
    </comment>
    <comment ref="J104" authorId="0" shapeId="0" xr:uid="{860C63CD-6FC4-46A9-AAE0-98BFE705D629}">
      <text>
        <r>
          <rPr>
            <sz val="9"/>
            <color indexed="81"/>
            <rFont val="Tahoma"/>
            <family val="2"/>
          </rPr>
          <t>Solver found a solution. All constraints and optimality conditions are satisfied.</t>
        </r>
      </text>
    </comment>
    <comment ref="K104" authorId="0" shapeId="0" xr:uid="{90A12AB0-4534-4BB6-9144-3BF1F44EC8E3}">
      <text>
        <r>
          <rPr>
            <sz val="9"/>
            <color indexed="81"/>
            <rFont val="Tahoma"/>
            <family val="2"/>
          </rPr>
          <t>Solver found a solution. All constraints and optimality conditions are satisfied.</t>
        </r>
      </text>
    </comment>
    <comment ref="L104" authorId="0" shapeId="0" xr:uid="{77BE627A-4DB1-4078-9F9C-2ACCA6735033}">
      <text>
        <r>
          <rPr>
            <sz val="9"/>
            <color indexed="81"/>
            <rFont val="Tahoma"/>
            <family val="2"/>
          </rPr>
          <t>Solver found a solution. All constraints and optimality conditions are satisfied.</t>
        </r>
      </text>
    </comment>
  </commentList>
</comments>
</file>

<file path=xl/sharedStrings.xml><?xml version="1.0" encoding="utf-8"?>
<sst xmlns="http://schemas.openxmlformats.org/spreadsheetml/2006/main" count="197" uniqueCount="109">
  <si>
    <t>Tellers</t>
  </si>
  <si>
    <t>Value</t>
  </si>
  <si>
    <t>Full time doctors (8 am)</t>
  </si>
  <si>
    <t>Part-time interns (Residents): 8 am</t>
  </si>
  <si>
    <t>Part-time interns (Residents): 8 pm</t>
  </si>
  <si>
    <t>Doctors between 9 am-3 pm</t>
  </si>
  <si>
    <t>LHS</t>
  </si>
  <si>
    <t>RHS</t>
  </si>
  <si>
    <t>&lt;=</t>
  </si>
  <si>
    <t>&gt;=</t>
  </si>
  <si>
    <t>Full time doctors (4 pm)</t>
  </si>
  <si>
    <t>Case Study #2: Scheduling in Emergency Department</t>
  </si>
  <si>
    <t>Decision Variables:</t>
  </si>
  <si>
    <t xml:space="preserve">Objective Function to Minimize the Total Daily Cost: </t>
  </si>
  <si>
    <t xml:space="preserve">I₈ₐₘ = Number of interns starting at 8 am </t>
  </si>
  <si>
    <t xml:space="preserve">I₈ₚₘ = Number of interns starting at 8 pm </t>
  </si>
  <si>
    <t>F₈ = Number of full-time doctors starting at 8 am</t>
  </si>
  <si>
    <t>F₄ = Number of full-time doctors starting at 4 pm</t>
  </si>
  <si>
    <t>F₁₂ = Number of full-time doctors starting at 12 am</t>
  </si>
  <si>
    <t>Constraints:</t>
  </si>
  <si>
    <t>Daily cost of a full-time doctor = $130*8 =  $1040                                        Daily cost of an intern = $44*12 = $528</t>
  </si>
  <si>
    <t>Min 1040(F₈ + F₄ + F₁₂) + 528(I₈ₐₘ + I₈ₚₘ)</t>
  </si>
  <si>
    <t>8pm-12am</t>
  </si>
  <si>
    <t>12am-8am</t>
  </si>
  <si>
    <t>Cost, $</t>
  </si>
  <si>
    <t>Scheduling based on the model decisions:</t>
  </si>
  <si>
    <t>Full time doctors (12 am)</t>
  </si>
  <si>
    <t>Minimize daily cost ($)</t>
  </si>
  <si>
    <t>Objective Function:</t>
  </si>
  <si>
    <t>8am-9am</t>
  </si>
  <si>
    <t>9am-3pm</t>
  </si>
  <si>
    <t>3pm-4pm</t>
  </si>
  <si>
    <t>4pm-7pm</t>
  </si>
  <si>
    <t>7pm-8pm</t>
  </si>
  <si>
    <t>F₄, F₈, F₁₂, I₈ₐₘ, I₈ₚₘ &gt;= 0 and Integer</t>
  </si>
  <si>
    <t>F₈</t>
  </si>
  <si>
    <t>F₄</t>
  </si>
  <si>
    <t>F₁₂</t>
  </si>
  <si>
    <t>I₈ₚₘ</t>
  </si>
  <si>
    <t>I₈ₐₘ</t>
  </si>
  <si>
    <t>I₈ₐₘ + I₈ₚₘ</t>
  </si>
  <si>
    <t>Effect of changing the daily number of interns</t>
  </si>
  <si>
    <t>One-way analysis for Solver model in Solution 3 worksheet</t>
  </si>
  <si>
    <t>$C$6</t>
  </si>
  <si>
    <t>$C$7</t>
  </si>
  <si>
    <t>$C$8</t>
  </si>
  <si>
    <t>Data for chart</t>
  </si>
  <si>
    <t>Two-way analysis for Solver model in Solution 3 worksheet</t>
  </si>
  <si>
    <t>Insensitive to variation</t>
  </si>
  <si>
    <t>Optimal Solution from Sol 3</t>
  </si>
  <si>
    <t>Highest Daily Cost</t>
  </si>
  <si>
    <t/>
  </si>
  <si>
    <t>Output</t>
  </si>
  <si>
    <t>Total Interns</t>
  </si>
  <si>
    <t>Per Day Cost for Interns</t>
  </si>
  <si>
    <t>Output and Total Interns value for chart</t>
  </si>
  <si>
    <t>Total Interns value</t>
  </si>
  <si>
    <t>Output and Per Day Cost for Interns value for chart</t>
  </si>
  <si>
    <t>Per Day Cost for Interns value</t>
  </si>
  <si>
    <t>To formulate the Integer Programming model, we need to define input, decision variables, objective function, and the constraints.</t>
  </si>
  <si>
    <t>Input:</t>
  </si>
  <si>
    <t>Integer Programming Model - Scheduling:</t>
  </si>
  <si>
    <r>
      <t xml:space="preserve">We are given the number of doctors (attendants) and interns available, Hourly cost for attendants and interns, and Minimum number of doctors needed per time period. Let </t>
    </r>
    <r>
      <rPr>
        <b/>
        <sz val="11"/>
        <color theme="1"/>
        <rFont val="Calibri"/>
        <family val="2"/>
        <scheme val="minor"/>
      </rPr>
      <t>F</t>
    </r>
    <r>
      <rPr>
        <b/>
        <i/>
        <sz val="11"/>
        <color theme="1"/>
        <rFont val="Calibri"/>
        <family val="2"/>
        <scheme val="minor"/>
      </rPr>
      <t>i</t>
    </r>
    <r>
      <rPr>
        <b/>
        <sz val="11"/>
        <color theme="1"/>
        <rFont val="Calibri"/>
        <family val="2"/>
        <scheme val="minor"/>
      </rPr>
      <t xml:space="preserve"> </t>
    </r>
    <r>
      <rPr>
        <sz val="11"/>
        <color theme="1"/>
        <rFont val="Calibri"/>
        <family val="2"/>
        <scheme val="minor"/>
      </rPr>
      <t>represent the full-time doctors (</t>
    </r>
    <r>
      <rPr>
        <i/>
        <sz val="11"/>
        <color theme="1"/>
        <rFont val="Calibri"/>
        <family val="2"/>
        <scheme val="minor"/>
      </rPr>
      <t xml:space="preserve">i </t>
    </r>
    <r>
      <rPr>
        <sz val="11"/>
        <color theme="1"/>
        <rFont val="Calibri"/>
        <family val="2"/>
        <scheme val="minor"/>
      </rPr>
      <t xml:space="preserve">= three shifts; 8, 4, 12) and </t>
    </r>
    <r>
      <rPr>
        <b/>
        <sz val="11"/>
        <color theme="1"/>
        <rFont val="Calibri"/>
        <family val="2"/>
        <scheme val="minor"/>
      </rPr>
      <t>I</t>
    </r>
    <r>
      <rPr>
        <b/>
        <i/>
        <sz val="11"/>
        <color theme="1"/>
        <rFont val="Calibri"/>
        <family val="2"/>
        <scheme val="minor"/>
      </rPr>
      <t>j</t>
    </r>
    <r>
      <rPr>
        <i/>
        <sz val="11"/>
        <color theme="1"/>
        <rFont val="Calibri"/>
        <family val="2"/>
        <scheme val="minor"/>
      </rPr>
      <t xml:space="preserve"> </t>
    </r>
    <r>
      <rPr>
        <sz val="11"/>
        <color theme="1"/>
        <rFont val="Calibri"/>
        <family val="2"/>
        <scheme val="minor"/>
      </rPr>
      <t xml:space="preserve">represent the interns/residents (j = 8am, 8pm).                                                             Let </t>
    </r>
    <r>
      <rPr>
        <b/>
        <sz val="11"/>
        <color theme="1"/>
        <rFont val="Calibri"/>
        <family val="2"/>
        <scheme val="minor"/>
      </rPr>
      <t>C</t>
    </r>
    <r>
      <rPr>
        <b/>
        <i/>
        <sz val="11"/>
        <color theme="1"/>
        <rFont val="Calibri"/>
        <family val="2"/>
        <scheme val="minor"/>
      </rPr>
      <t>i</t>
    </r>
    <r>
      <rPr>
        <sz val="11"/>
        <color theme="1"/>
        <rFont val="Calibri"/>
        <family val="2"/>
        <scheme val="minor"/>
      </rPr>
      <t xml:space="preserve"> and </t>
    </r>
    <r>
      <rPr>
        <b/>
        <sz val="11"/>
        <color theme="1"/>
        <rFont val="Calibri"/>
        <family val="2"/>
        <scheme val="minor"/>
      </rPr>
      <t>C</t>
    </r>
    <r>
      <rPr>
        <b/>
        <i/>
        <sz val="11"/>
        <color theme="1"/>
        <rFont val="Calibri"/>
        <family val="2"/>
        <scheme val="minor"/>
      </rPr>
      <t>j</t>
    </r>
    <r>
      <rPr>
        <sz val="11"/>
        <color theme="1"/>
        <rFont val="Calibri"/>
        <family val="2"/>
        <scheme val="minor"/>
      </rPr>
      <t xml:space="preserve"> represent the costs for full-time doctors and interns, respectively.</t>
    </r>
  </si>
  <si>
    <t xml:space="preserve">Min∑Ci.Fi + Cj.Ij </t>
  </si>
  <si>
    <t>Spreadsheet Model: Using Excel Solver</t>
  </si>
  <si>
    <t>Shifts for attendants and residents:</t>
  </si>
  <si>
    <t>Inputs</t>
  </si>
  <si>
    <t>Equality</t>
  </si>
  <si>
    <t>We develop the spreadsheet model by putting our variables, objective function, as well as constraints and applying the Excel formulas. Formulas used:</t>
  </si>
  <si>
    <t>Objective Function: SUMPRODUCT(No.of doctors, Cost in $)</t>
  </si>
  <si>
    <t>All the decision variables should be positive/zero as well as integers.</t>
  </si>
  <si>
    <t>For the new constraints, we need to ensure that at least two attendants are working at any time period: F₄, F₈, F₁₂ &gt;= 2                                                                     Also, there should be no more than 7 interns working daily: I₈ₐₘ + I₈ₚₘ &lt;= 7</t>
  </si>
  <si>
    <t>Doctors between 8 am-9 am</t>
  </si>
  <si>
    <t>Doctors between 3 pm-4 pm</t>
  </si>
  <si>
    <t>Doctors between 4 pm-7 pm</t>
  </si>
  <si>
    <t>Doctors between 7 pm-8 pm</t>
  </si>
  <si>
    <t>Doctors between 8 pm-12 am</t>
  </si>
  <si>
    <t>Doctors between 12 am-8 am</t>
  </si>
  <si>
    <t xml:space="preserve">Constraints: </t>
  </si>
  <si>
    <t>Doctors between 8am-9am: F₈ + I₈ₐₘ &gt;= 3</t>
  </si>
  <si>
    <t>Doctors between 9am-3pm:  F₈ + I₈ₐₘ &gt;= 6</t>
  </si>
  <si>
    <t>Doctors between 3pm-4pm: F₈ + I₈ₐₘ &gt;= 8</t>
  </si>
  <si>
    <t>Doctors between 4pm-7pm: F₄ +  I₈ₐₘ &gt;= 8</t>
  </si>
  <si>
    <t>Doctors between 7pm-8pm: F₄ +  I₈ₐₘ &gt;= 11</t>
  </si>
  <si>
    <t>Doctors between 8pm-12am: F₄ + I₈ₚₘ &gt;= 11</t>
  </si>
  <si>
    <t>Doctors between 12am-8am: F₁₂ + I₈ₚₘ &gt;= 3</t>
  </si>
  <si>
    <t xml:space="preserve">The emergency department of the Dublin Hospital needs to develop an optimal schedule of doctors assigned to the emergency department. We know it will be an integer programming model as the decision variables cannot be non-integers. </t>
  </si>
  <si>
    <t xml:space="preserve">Fi and Ij, where I = 8, 4, 12 and j = 8am, 8pm </t>
  </si>
  <si>
    <t xml:space="preserve"> Full-time doctors (8 am) + Interns (8am) = C6 + C9 &gt;= 3</t>
  </si>
  <si>
    <t>Full-time doctors (8 am) + Interns (8am) = C6 + C9 &gt;= 6</t>
  </si>
  <si>
    <t xml:space="preserve"> Full-time doctors (8 am) + Interns (8am) = C6 + C9 &gt;= 8</t>
  </si>
  <si>
    <t>Full-time doctors (4 pm) + Interns (8am) = C7 + C9 &gt;= 8</t>
  </si>
  <si>
    <t>Full-time doctors (4 pm) + Interns (8am) = C7 + C9 &gt;= 11</t>
  </si>
  <si>
    <t>Full-time doctors (4 pm) + Interns (8pm) = C7 + C10 &gt;= 11</t>
  </si>
  <si>
    <t>Full-time doctors (12 am) + Interns (8pm) = C8 + C10 &gt;= 3</t>
  </si>
  <si>
    <t xml:space="preserve">The minimum total cost comes out to be $11568. The solution also suggests that only the full-time doctors starting at 4pm are required, and there should be 8 interns in each of the shifts. However, the solution does not seem to be the best for the emergency department as there should be a better distribution of the doctors and interns. In this optimal solution,  there will not be any attendants (full-time doctors) available between 8am-4pm and 12am-8am. The suggestion would be to ensure that doctors are available at all times so as to handle emergency situations well. Also, there should be an even distribution of the number of doctors and interns, unlike in the given scenario where there are 3 doctors and 16 interns for a day. </t>
  </si>
  <si>
    <t>We add 2 constraints and develop the spreadsheet model by putting our variables, objective function, as well as constraints and applying the Excel formulas. Formulas used:</t>
  </si>
  <si>
    <t>In this scenario, the minimum total cost comes out to be $18256, which is more than that in Solution 2. However, we observe an even distribution of doctors and interns, which seems more reasonable for the emergency department at Dublin Hospital. The shift between 4-12 am has the maximum number of doctors, which is also the time where there might be more patients. The night shift has 2 doctors and an intern, which might be because of the lesser number of new patients in the department. From 8 am until 4 pm, there is an even distribution of doctors and interns, which can help the hospital deal with new admits as well as examining the existing patients, which usually happens during the morning hours. Overall, even if the cost is high from the last solution, this solution is more reasonable for the emergency department.</t>
  </si>
  <si>
    <t>$D$35</t>
  </si>
  <si>
    <t>$C$6:$C$10,$B$21</t>
  </si>
  <si>
    <t>Effect of changing the daily number of interns (cell $D$35) values along side, output cell(s) along top</t>
  </si>
  <si>
    <t>$C$9</t>
  </si>
  <si>
    <t>$C$10</t>
  </si>
  <si>
    <t>$B$21</t>
  </si>
  <si>
    <t>We use the SolverTable to analyze the effect of changing the daily
number of interns from 0 to 20 (with an increment of 1) on the minimum total cost, and number of doctors and interns in respective time periods. We observe that as we increase the number of interns, the daily cost goes down. However, it is insensitive to variation at number of interns = 12. The cost is the highest if the department decides to not have interns at all.  The suggestion would be to keep at least 7 interns or go higher, depending on the needs of the hospital. We can also notice that the distribution of full-time doctors is uneven if we vary interns between 1-5, which might not be suitable for the emergency department at the Dublin Hospital.</t>
  </si>
  <si>
    <t>$D$9</t>
  </si>
  <si>
    <t>Total Interns (cell $D$35) values along side, Per Day Cost for Interns (cell $D$9) values along top, output cell in corner</t>
  </si>
  <si>
    <t>Our optimal solution lies in between.</t>
  </si>
  <si>
    <t xml:space="preserve">We apply the 2-way sensitive analysis between the total number of interns (1-15) and per day cost of interns (264-764). We analyse their effect on the decision variables as well as the optimal minimum daily cost. The number of doctors starting at 4pm do not affect the per day cost of interns. Though we do see slight variation between the daily cost $514-564 for doctors starting at 8 am and 12 am. On studying the data, we notice that as the per day cost of the interns increases, the optimal cost gradually increases. However, it becomes insensitive after '$564'. Also, for the effect on the number of interns, we notice from the $C$21 table that the department hires 15 interns at the daily wage of $264, the total daily cost would significantly go down. Though this might not be the best solution for Dublin Hospital, it could try negotiating the daily cost for interns between $414-$464, which would also decrease the total cost.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</si>
</sst>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0.0"/>
  </numFmts>
  <fonts count="23" x14ac:knownFonts="1">
    <font>
      <sz val="11"/>
      <color theme="1"/>
      <name val="Calibri"/>
      <family val="2"/>
      <scheme val="minor"/>
    </font>
    <font>
      <b/>
      <sz val="11"/>
      <color theme="1"/>
      <name val="Calibri"/>
      <family val="2"/>
      <scheme val="minor"/>
    </font>
    <font>
      <b/>
      <sz val="11"/>
      <color rgb="FFFF0000"/>
      <name val="Calibri"/>
      <family val="2"/>
      <scheme val="minor"/>
    </font>
    <font>
      <b/>
      <i/>
      <sz val="11"/>
      <color rgb="FF241AEE"/>
      <name val="Calibri"/>
      <family val="2"/>
      <scheme val="minor"/>
    </font>
    <font>
      <i/>
      <sz val="11"/>
      <color theme="1"/>
      <name val="Calibri"/>
      <family val="2"/>
      <scheme val="minor"/>
    </font>
    <font>
      <sz val="10"/>
      <name val="Arial"/>
      <family val="2"/>
    </font>
    <font>
      <b/>
      <i/>
      <sz val="10"/>
      <name val="Arial"/>
      <family val="2"/>
    </font>
    <font>
      <b/>
      <sz val="10"/>
      <name val="Arial"/>
      <family val="2"/>
    </font>
    <font>
      <b/>
      <sz val="10"/>
      <color indexed="10"/>
      <name val="Arial"/>
      <family val="2"/>
    </font>
    <font>
      <b/>
      <i/>
      <sz val="10"/>
      <color rgb="FF241AEE"/>
      <name val="Arial"/>
      <family val="2"/>
    </font>
    <font>
      <b/>
      <i/>
      <sz val="11"/>
      <color theme="1"/>
      <name val="Calibri"/>
      <family val="2"/>
      <scheme val="minor"/>
    </font>
    <font>
      <sz val="11"/>
      <color rgb="FFFFFFFF"/>
      <name val="Calibri"/>
      <family val="2"/>
      <scheme val="minor"/>
    </font>
    <font>
      <sz val="9"/>
      <color indexed="81"/>
      <name val="Tahoma"/>
      <family val="2"/>
    </font>
    <font>
      <sz val="11"/>
      <color theme="1"/>
      <name val="Arial"/>
      <family val="2"/>
    </font>
    <font>
      <b/>
      <sz val="18"/>
      <color theme="0"/>
      <name val="Arial"/>
      <family val="2"/>
    </font>
    <font>
      <sz val="18"/>
      <color theme="0"/>
      <name val="Arial"/>
      <family val="2"/>
    </font>
    <font>
      <b/>
      <sz val="12"/>
      <name val="Arial"/>
      <family val="2"/>
    </font>
    <font>
      <b/>
      <i/>
      <sz val="10"/>
      <color rgb="FF0000FF"/>
      <name val="Arial"/>
      <family val="2"/>
    </font>
    <font>
      <b/>
      <i/>
      <sz val="14"/>
      <color theme="0"/>
      <name val="Arial"/>
      <family val="2"/>
    </font>
    <font>
      <b/>
      <sz val="11"/>
      <name val="Calibri"/>
      <family val="2"/>
      <scheme val="minor"/>
    </font>
    <font>
      <b/>
      <sz val="12"/>
      <name val="Calibri"/>
      <family val="2"/>
      <scheme val="minor"/>
    </font>
    <font>
      <b/>
      <i/>
      <sz val="12"/>
      <color rgb="FF3333FF"/>
      <name val="Calibri"/>
      <family val="2"/>
      <scheme val="minor"/>
    </font>
    <font>
      <b/>
      <i/>
      <sz val="11"/>
      <name val="Calibri"/>
      <family val="2"/>
      <scheme val="minor"/>
    </font>
  </fonts>
  <fills count="13">
    <fill>
      <patternFill patternType="none"/>
    </fill>
    <fill>
      <patternFill patternType="gray125"/>
    </fill>
    <fill>
      <patternFill patternType="solid">
        <fgColor theme="9" tint="0.79998168889431442"/>
        <bgColor indexed="64"/>
      </patternFill>
    </fill>
    <fill>
      <patternFill patternType="solid">
        <fgColor theme="6" tint="0.59999389629810485"/>
        <bgColor indexed="64"/>
      </patternFill>
    </fill>
    <fill>
      <patternFill patternType="solid">
        <fgColor theme="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FF0000"/>
        <bgColor indexed="64"/>
      </patternFill>
    </fill>
    <fill>
      <patternFill patternType="solid">
        <fgColor rgb="FFFFFF00"/>
        <bgColor indexed="64"/>
      </patternFill>
    </fill>
    <fill>
      <patternFill patternType="solid">
        <fgColor theme="4"/>
        <bgColor indexed="64"/>
      </patternFill>
    </fill>
  </fills>
  <borders count="24">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medium">
        <color auto="1"/>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top style="thick">
        <color indexed="64"/>
      </top>
      <bottom style="thick">
        <color indexed="64"/>
      </bottom>
      <diagonal/>
    </border>
    <border>
      <left/>
      <right style="thick">
        <color indexed="64"/>
      </right>
      <top style="thick">
        <color indexed="64"/>
      </top>
      <bottom style="thick">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5" fillId="0" borderId="0"/>
  </cellStyleXfs>
  <cellXfs count="143">
    <xf numFmtId="0" fontId="0" fillId="0" borderId="0" xfId="0"/>
    <xf numFmtId="0" fontId="0" fillId="0" borderId="0" xfId="0" applyAlignment="1">
      <alignment horizontal="center"/>
    </xf>
    <xf numFmtId="0" fontId="0" fillId="0" borderId="0" xfId="0" applyAlignment="1">
      <alignment horizontal="left" wrapText="1"/>
    </xf>
    <xf numFmtId="0" fontId="5" fillId="0" borderId="0" xfId="0" applyFont="1"/>
    <xf numFmtId="0" fontId="0" fillId="0" borderId="0" xfId="0" applyBorder="1" applyAlignment="1">
      <alignment horizontal="center"/>
    </xf>
    <xf numFmtId="0" fontId="2" fillId="0" borderId="0" xfId="0" applyFont="1" applyBorder="1" applyAlignment="1">
      <alignment horizontal="center"/>
    </xf>
    <xf numFmtId="2" fontId="8" fillId="7" borderId="0" xfId="0" applyNumberFormat="1" applyFont="1" applyFill="1" applyBorder="1" applyAlignment="1">
      <alignment horizontal="center"/>
    </xf>
    <xf numFmtId="0" fontId="1" fillId="0" borderId="0" xfId="0" applyFont="1" applyBorder="1" applyAlignment="1">
      <alignment horizontal="center"/>
    </xf>
    <xf numFmtId="49" fontId="0" fillId="0" borderId="0" xfId="0" applyNumberFormat="1"/>
    <xf numFmtId="0" fontId="1" fillId="0" borderId="0" xfId="0" applyFont="1"/>
    <xf numFmtId="0" fontId="0" fillId="0" borderId="0" xfId="0" applyNumberFormat="1"/>
    <xf numFmtId="0" fontId="0" fillId="0" borderId="0" xfId="0" applyAlignment="1">
      <alignment horizontal="right" textRotation="90"/>
    </xf>
    <xf numFmtId="0" fontId="0" fillId="0" borderId="0" xfId="0" applyBorder="1"/>
    <xf numFmtId="0" fontId="0" fillId="8" borderId="0" xfId="0" applyFill="1" applyAlignment="1">
      <alignment horizontal="right" textRotation="90"/>
    </xf>
    <xf numFmtId="0" fontId="11" fillId="0" borderId="0" xfId="0" applyFont="1"/>
    <xf numFmtId="2" fontId="0" fillId="0" borderId="1" xfId="0" applyNumberFormat="1" applyBorder="1"/>
    <xf numFmtId="2" fontId="0" fillId="0" borderId="5" xfId="0" applyNumberFormat="1" applyBorder="1"/>
    <xf numFmtId="2" fontId="0" fillId="0" borderId="2" xfId="0" applyNumberFormat="1" applyBorder="1"/>
    <xf numFmtId="2" fontId="0" fillId="0" borderId="6" xfId="0" applyNumberFormat="1" applyBorder="1"/>
    <xf numFmtId="2" fontId="0" fillId="0" borderId="0" xfId="0" applyNumberFormat="1" applyBorder="1"/>
    <xf numFmtId="2" fontId="0" fillId="0" borderId="7" xfId="0" applyNumberFormat="1" applyBorder="1"/>
    <xf numFmtId="2" fontId="0" fillId="0" borderId="3" xfId="0" applyNumberFormat="1" applyBorder="1"/>
    <xf numFmtId="2" fontId="0" fillId="0" borderId="8" xfId="0" applyNumberFormat="1" applyBorder="1"/>
    <xf numFmtId="2" fontId="0" fillId="0" borderId="4" xfId="0" applyNumberFormat="1" applyBorder="1"/>
    <xf numFmtId="0" fontId="0" fillId="0" borderId="0" xfId="0" applyAlignment="1">
      <alignment horizontal="right"/>
    </xf>
    <xf numFmtId="2" fontId="0" fillId="9" borderId="7" xfId="0" applyNumberFormat="1" applyFill="1" applyBorder="1"/>
    <xf numFmtId="2" fontId="0" fillId="10" borderId="2" xfId="0" applyNumberFormat="1" applyFill="1" applyBorder="1"/>
    <xf numFmtId="2" fontId="0" fillId="10" borderId="7" xfId="0" applyNumberFormat="1" applyFill="1" applyBorder="1"/>
    <xf numFmtId="0" fontId="0" fillId="11" borderId="0" xfId="0" applyNumberFormat="1" applyFill="1"/>
    <xf numFmtId="2" fontId="0" fillId="11" borderId="6" xfId="0" applyNumberFormat="1" applyFill="1" applyBorder="1"/>
    <xf numFmtId="2" fontId="0" fillId="11" borderId="0" xfId="0" applyNumberFormat="1" applyFill="1" applyBorder="1"/>
    <xf numFmtId="2" fontId="0" fillId="11" borderId="7" xfId="0" applyNumberFormat="1" applyFill="1" applyBorder="1"/>
    <xf numFmtId="2" fontId="0" fillId="6" borderId="6" xfId="0" applyNumberFormat="1" applyFill="1" applyBorder="1"/>
    <xf numFmtId="2" fontId="0" fillId="6" borderId="0" xfId="0" applyNumberFormat="1" applyFill="1" applyBorder="1"/>
    <xf numFmtId="2" fontId="0" fillId="6" borderId="7" xfId="0" applyNumberFormat="1" applyFill="1" applyBorder="1"/>
    <xf numFmtId="2" fontId="0" fillId="6" borderId="3" xfId="0" applyNumberFormat="1" applyFill="1" applyBorder="1"/>
    <xf numFmtId="2" fontId="0" fillId="6" borderId="8" xfId="0" applyNumberFormat="1" applyFill="1" applyBorder="1"/>
    <xf numFmtId="2" fontId="0" fillId="6" borderId="4" xfId="0" applyNumberFormat="1" applyFill="1" applyBorder="1"/>
    <xf numFmtId="0" fontId="0" fillId="6" borderId="0" xfId="0" applyFill="1" applyAlignment="1">
      <alignment horizontal="center"/>
    </xf>
    <xf numFmtId="0" fontId="0" fillId="11" borderId="0" xfId="0" applyFill="1" applyAlignment="1">
      <alignment horizontal="center"/>
    </xf>
    <xf numFmtId="0" fontId="0" fillId="10" borderId="0" xfId="0" applyFill="1" applyAlignment="1">
      <alignment horizontal="center"/>
    </xf>
    <xf numFmtId="0" fontId="0" fillId="3" borderId="0" xfId="0" applyFill="1"/>
    <xf numFmtId="0" fontId="13" fillId="0" borderId="0" xfId="0" applyFont="1" applyAlignment="1">
      <alignment wrapText="1"/>
    </xf>
    <xf numFmtId="0" fontId="17" fillId="0" borderId="9" xfId="0" applyFont="1" applyBorder="1"/>
    <xf numFmtId="0" fontId="1" fillId="0" borderId="9" xfId="0" applyFont="1" applyBorder="1" applyAlignment="1">
      <alignment horizontal="left"/>
    </xf>
    <xf numFmtId="0" fontId="1" fillId="0" borderId="9" xfId="0" applyFont="1" applyBorder="1" applyAlignment="1">
      <alignment horizontal="center"/>
    </xf>
    <xf numFmtId="0" fontId="1" fillId="0" borderId="0" xfId="0" applyFont="1" applyBorder="1" applyAlignment="1">
      <alignment horizontal="left"/>
    </xf>
    <xf numFmtId="0" fontId="0" fillId="0" borderId="9" xfId="0" applyFont="1" applyBorder="1" applyAlignment="1">
      <alignment horizontal="left"/>
    </xf>
    <xf numFmtId="0" fontId="0" fillId="0" borderId="0" xfId="0" applyFont="1" applyBorder="1" applyAlignment="1">
      <alignment horizontal="left"/>
    </xf>
    <xf numFmtId="0" fontId="0" fillId="0" borderId="0" xfId="0" applyFont="1" applyBorder="1" applyAlignment="1">
      <alignment horizontal="left" wrapText="1"/>
    </xf>
    <xf numFmtId="0" fontId="14" fillId="12" borderId="11" xfId="0" applyFont="1" applyFill="1" applyBorder="1" applyAlignment="1">
      <alignment horizontal="center"/>
    </xf>
    <xf numFmtId="0" fontId="15" fillId="12" borderId="12" xfId="0" applyFont="1" applyFill="1" applyBorder="1" applyAlignment="1">
      <alignment horizontal="center"/>
    </xf>
    <xf numFmtId="0" fontId="15" fillId="12" borderId="13" xfId="0" applyFont="1" applyFill="1" applyBorder="1" applyAlignment="1">
      <alignment horizontal="center"/>
    </xf>
    <xf numFmtId="0" fontId="15" fillId="12" borderId="9" xfId="0" applyFont="1" applyFill="1" applyBorder="1" applyAlignment="1">
      <alignment horizontal="center"/>
    </xf>
    <xf numFmtId="0" fontId="15" fillId="12" borderId="0" xfId="0" applyFont="1" applyFill="1" applyBorder="1" applyAlignment="1">
      <alignment horizontal="center"/>
    </xf>
    <xf numFmtId="0" fontId="15" fillId="12" borderId="14" xfId="0" applyFont="1" applyFill="1" applyBorder="1" applyAlignment="1">
      <alignment horizontal="center"/>
    </xf>
    <xf numFmtId="0" fontId="16" fillId="0" borderId="0" xfId="0" applyFont="1" applyBorder="1" applyAlignment="1"/>
    <xf numFmtId="0" fontId="16" fillId="0" borderId="0" xfId="0" applyFont="1" applyBorder="1" applyAlignment="1">
      <alignment horizontal="center" wrapText="1"/>
    </xf>
    <xf numFmtId="0" fontId="16" fillId="0" borderId="14" xfId="0" applyFont="1" applyBorder="1" applyAlignment="1">
      <alignment horizontal="center" wrapText="1"/>
    </xf>
    <xf numFmtId="0" fontId="0" fillId="0" borderId="14" xfId="0" applyFont="1" applyBorder="1" applyAlignment="1">
      <alignment horizontal="left"/>
    </xf>
    <xf numFmtId="0" fontId="1" fillId="0" borderId="14" xfId="0" applyFont="1" applyBorder="1" applyAlignment="1">
      <alignment horizontal="left"/>
    </xf>
    <xf numFmtId="0" fontId="0" fillId="0" borderId="9" xfId="0" applyFont="1" applyBorder="1" applyAlignment="1">
      <alignment horizontal="left" wrapText="1"/>
    </xf>
    <xf numFmtId="0" fontId="0" fillId="0" borderId="14" xfId="0" applyFont="1" applyBorder="1" applyAlignment="1">
      <alignment horizontal="left" wrapText="1"/>
    </xf>
    <xf numFmtId="0" fontId="3" fillId="0" borderId="9" xfId="0" applyFont="1" applyBorder="1" applyAlignment="1">
      <alignment horizontal="center"/>
    </xf>
    <xf numFmtId="0" fontId="4" fillId="0" borderId="0" xfId="0" applyFont="1" applyBorder="1" applyAlignment="1">
      <alignment horizontal="center"/>
    </xf>
    <xf numFmtId="0" fontId="0" fillId="0" borderId="14" xfId="0" applyBorder="1"/>
    <xf numFmtId="0" fontId="0" fillId="0" borderId="9" xfId="0" applyBorder="1" applyAlignment="1">
      <alignment horizontal="left"/>
    </xf>
    <xf numFmtId="0" fontId="0" fillId="0" borderId="0" xfId="0" applyBorder="1" applyAlignment="1">
      <alignment horizontal="left"/>
    </xf>
    <xf numFmtId="0" fontId="0" fillId="0" borderId="9" xfId="0" applyBorder="1"/>
    <xf numFmtId="0" fontId="3" fillId="0" borderId="9" xfId="0" applyFont="1" applyBorder="1" applyAlignment="1">
      <alignment horizontal="left"/>
    </xf>
    <xf numFmtId="0" fontId="3" fillId="0" borderId="0" xfId="0" applyFont="1" applyBorder="1" applyAlignment="1">
      <alignment horizontal="left"/>
    </xf>
    <xf numFmtId="0" fontId="3" fillId="0" borderId="0" xfId="0" applyFont="1" applyBorder="1" applyAlignment="1">
      <alignment horizontal="left"/>
    </xf>
    <xf numFmtId="0" fontId="0" fillId="0" borderId="9" xfId="0" applyBorder="1" applyAlignment="1">
      <alignment horizontal="left" wrapText="1"/>
    </xf>
    <xf numFmtId="0" fontId="0" fillId="0" borderId="0" xfId="0" applyBorder="1" applyAlignment="1">
      <alignment horizontal="left" wrapText="1"/>
    </xf>
    <xf numFmtId="0" fontId="0" fillId="0" borderId="15" xfId="0" applyBorder="1"/>
    <xf numFmtId="0" fontId="0" fillId="0" borderId="16" xfId="0" applyBorder="1"/>
    <xf numFmtId="0" fontId="0" fillId="0" borderId="17" xfId="0" applyBorder="1"/>
    <xf numFmtId="0" fontId="18" fillId="12" borderId="0" xfId="0" applyFont="1" applyFill="1" applyAlignment="1">
      <alignment horizontal="center"/>
    </xf>
    <xf numFmtId="0" fontId="3" fillId="0" borderId="6" xfId="0" applyFont="1" applyBorder="1" applyAlignment="1">
      <alignment horizontal="left"/>
    </xf>
    <xf numFmtId="0" fontId="3" fillId="0" borderId="18" xfId="0" applyFont="1" applyBorder="1" applyAlignment="1">
      <alignment horizontal="center"/>
    </xf>
    <xf numFmtId="0" fontId="1" fillId="0" borderId="18" xfId="0" applyFont="1" applyBorder="1" applyAlignment="1">
      <alignment horizontal="center"/>
    </xf>
    <xf numFmtId="2" fontId="8" fillId="5" borderId="18" xfId="0" applyNumberFormat="1" applyFont="1" applyFill="1" applyBorder="1" applyAlignment="1">
      <alignment horizontal="center"/>
    </xf>
    <xf numFmtId="0" fontId="1" fillId="6" borderId="18" xfId="0" applyFont="1" applyFill="1" applyBorder="1" applyAlignment="1">
      <alignment horizontal="center"/>
    </xf>
    <xf numFmtId="2" fontId="8" fillId="7" borderId="18" xfId="0" applyNumberFormat="1" applyFont="1" applyFill="1" applyBorder="1" applyAlignment="1">
      <alignment horizontal="center"/>
    </xf>
    <xf numFmtId="0" fontId="3" fillId="0" borderId="19" xfId="0" applyFont="1" applyBorder="1" applyAlignment="1">
      <alignment horizontal="center"/>
    </xf>
    <xf numFmtId="0" fontId="3" fillId="0" borderId="20" xfId="0" applyFont="1" applyBorder="1" applyAlignment="1">
      <alignment horizontal="center"/>
    </xf>
    <xf numFmtId="0" fontId="3" fillId="0" borderId="10" xfId="0" applyFont="1" applyBorder="1" applyAlignment="1">
      <alignment horizontal="center"/>
    </xf>
    <xf numFmtId="0" fontId="1" fillId="0" borderId="10" xfId="0" applyFont="1" applyBorder="1" applyAlignment="1">
      <alignment horizontal="center"/>
    </xf>
    <xf numFmtId="2" fontId="1" fillId="2" borderId="10" xfId="0" applyNumberFormat="1" applyFont="1" applyFill="1" applyBorder="1" applyAlignment="1">
      <alignment horizontal="center"/>
    </xf>
    <xf numFmtId="0" fontId="1" fillId="2" borderId="10" xfId="0" applyFont="1" applyFill="1" applyBorder="1" applyAlignment="1">
      <alignment horizontal="center"/>
    </xf>
    <xf numFmtId="0" fontId="0" fillId="0" borderId="10" xfId="0" applyBorder="1" applyAlignment="1">
      <alignment horizontal="center"/>
    </xf>
    <xf numFmtId="0" fontId="9" fillId="0" borderId="0" xfId="1" applyFont="1" applyBorder="1" applyAlignment="1">
      <alignment horizontal="left"/>
    </xf>
    <xf numFmtId="0" fontId="7" fillId="0" borderId="10" xfId="1" applyFont="1" applyBorder="1" applyAlignment="1">
      <alignment horizontal="left"/>
    </xf>
    <xf numFmtId="0" fontId="6" fillId="0" borderId="10" xfId="1" applyFont="1" applyBorder="1" applyAlignment="1">
      <alignment horizontal="left"/>
    </xf>
    <xf numFmtId="0" fontId="6" fillId="0" borderId="10" xfId="1" applyFont="1" applyBorder="1"/>
    <xf numFmtId="168" fontId="5" fillId="2" borderId="10" xfId="1" applyNumberFormat="1" applyFill="1" applyBorder="1" applyAlignment="1">
      <alignment horizontal="center"/>
    </xf>
    <xf numFmtId="168" fontId="5" fillId="4" borderId="10" xfId="1" applyNumberFormat="1" applyFill="1" applyBorder="1" applyAlignment="1">
      <alignment horizontal="center"/>
    </xf>
    <xf numFmtId="0" fontId="20" fillId="0" borderId="6" xfId="0" applyFont="1" applyBorder="1" applyAlignment="1">
      <alignment horizontal="left"/>
    </xf>
    <xf numFmtId="0" fontId="20" fillId="0" borderId="0" xfId="0" applyFont="1" applyBorder="1" applyAlignment="1">
      <alignment horizontal="left"/>
    </xf>
    <xf numFmtId="0" fontId="4" fillId="0" borderId="0" xfId="0" applyFont="1" applyBorder="1" applyAlignment="1">
      <alignment horizontal="center"/>
    </xf>
    <xf numFmtId="0" fontId="21" fillId="7" borderId="11" xfId="0" applyFont="1" applyFill="1" applyBorder="1" applyAlignment="1">
      <alignment horizontal="center" wrapText="1"/>
    </xf>
    <xf numFmtId="0" fontId="21" fillId="7" borderId="12" xfId="0" applyFont="1" applyFill="1" applyBorder="1" applyAlignment="1">
      <alignment horizontal="center" wrapText="1"/>
    </xf>
    <xf numFmtId="0" fontId="21" fillId="7" borderId="13" xfId="0" applyFont="1" applyFill="1" applyBorder="1" applyAlignment="1">
      <alignment horizontal="center" wrapText="1"/>
    </xf>
    <xf numFmtId="0" fontId="21" fillId="7" borderId="0" xfId="0" applyFont="1" applyFill="1" applyBorder="1" applyAlignment="1">
      <alignment horizontal="center" wrapText="1"/>
    </xf>
    <xf numFmtId="0" fontId="0" fillId="0" borderId="0" xfId="0" applyBorder="1" applyAlignment="1">
      <alignment horizontal="center"/>
    </xf>
    <xf numFmtId="0" fontId="21" fillId="7" borderId="9" xfId="0" applyFont="1" applyFill="1" applyBorder="1" applyAlignment="1">
      <alignment horizontal="center" wrapText="1"/>
    </xf>
    <xf numFmtId="0" fontId="21" fillId="7" borderId="14" xfId="0" applyFont="1" applyFill="1" applyBorder="1" applyAlignment="1">
      <alignment horizontal="center" wrapText="1"/>
    </xf>
    <xf numFmtId="0" fontId="0" fillId="0" borderId="9"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1" fillId="0" borderId="21" xfId="0" applyFont="1" applyBorder="1" applyAlignment="1">
      <alignment horizontal="center"/>
    </xf>
    <xf numFmtId="0" fontId="1" fillId="0" borderId="22" xfId="0" applyFont="1" applyBorder="1" applyAlignment="1">
      <alignment horizontal="center"/>
    </xf>
    <xf numFmtId="0" fontId="1" fillId="0" borderId="23" xfId="0" applyFont="1" applyBorder="1" applyAlignment="1">
      <alignment horizontal="center"/>
    </xf>
    <xf numFmtId="0" fontId="0" fillId="0" borderId="0" xfId="0" applyBorder="1" applyAlignment="1"/>
    <xf numFmtId="0" fontId="0" fillId="0" borderId="9" xfId="0" applyBorder="1" applyAlignment="1">
      <alignment horizontal="center" wrapText="1"/>
    </xf>
    <xf numFmtId="2" fontId="1" fillId="2" borderId="22" xfId="0" applyNumberFormat="1" applyFont="1" applyFill="1" applyBorder="1" applyAlignment="1">
      <alignment horizontal="center"/>
    </xf>
    <xf numFmtId="0" fontId="19" fillId="0" borderId="9" xfId="0" applyFont="1" applyBorder="1" applyAlignment="1">
      <alignment horizontal="left"/>
    </xf>
    <xf numFmtId="0" fontId="22" fillId="0" borderId="9" xfId="0" applyFont="1" applyBorder="1" applyAlignment="1">
      <alignment horizontal="left"/>
    </xf>
    <xf numFmtId="0" fontId="22" fillId="0" borderId="0" xfId="0" applyFont="1" applyBorder="1" applyAlignment="1">
      <alignment horizontal="left"/>
    </xf>
    <xf numFmtId="0" fontId="5" fillId="0" borderId="9" xfId="0" applyFont="1" applyBorder="1" applyAlignment="1">
      <alignment horizontal="center" wrapText="1"/>
    </xf>
    <xf numFmtId="0" fontId="5" fillId="0" borderId="0" xfId="0" applyFont="1" applyBorder="1" applyAlignment="1">
      <alignment horizontal="center" wrapText="1"/>
    </xf>
    <xf numFmtId="0" fontId="5" fillId="0" borderId="14" xfId="0" applyFont="1" applyBorder="1" applyAlignment="1">
      <alignment horizontal="center" wrapText="1"/>
    </xf>
    <xf numFmtId="0" fontId="0" fillId="11" borderId="0" xfId="0" applyFill="1" applyAlignment="1">
      <alignment horizontal="center" wrapText="1"/>
    </xf>
    <xf numFmtId="0" fontId="0" fillId="0" borderId="0" xfId="0" applyBorder="1" applyAlignment="1">
      <alignment horizontal="center" wrapText="1"/>
    </xf>
    <xf numFmtId="0" fontId="0" fillId="0" borderId="14" xfId="0" applyBorder="1" applyAlignment="1">
      <alignment horizontal="center" wrapText="1"/>
    </xf>
    <xf numFmtId="0" fontId="0" fillId="0" borderId="15" xfId="0" applyBorder="1" applyAlignment="1">
      <alignment horizontal="center" wrapText="1"/>
    </xf>
    <xf numFmtId="0" fontId="0" fillId="0" borderId="16" xfId="0" applyBorder="1" applyAlignment="1">
      <alignment horizontal="center" wrapText="1"/>
    </xf>
    <xf numFmtId="0" fontId="0" fillId="0" borderId="17" xfId="0" applyBorder="1" applyAlignment="1">
      <alignment horizontal="center" wrapText="1"/>
    </xf>
    <xf numFmtId="2" fontId="0" fillId="10" borderId="1" xfId="0" applyNumberFormat="1" applyFill="1" applyBorder="1"/>
    <xf numFmtId="2" fontId="0" fillId="10" borderId="5" xfId="0" applyNumberFormat="1" applyFill="1" applyBorder="1"/>
    <xf numFmtId="2" fontId="0" fillId="10" borderId="6" xfId="0" applyNumberFormat="1" applyFill="1" applyBorder="1"/>
    <xf numFmtId="2" fontId="0" fillId="10" borderId="0" xfId="0" applyNumberFormat="1" applyFill="1" applyBorder="1"/>
    <xf numFmtId="2" fontId="0" fillId="9" borderId="6" xfId="0" applyNumberFormat="1" applyFill="1" applyBorder="1"/>
    <xf numFmtId="2" fontId="0" fillId="9" borderId="0" xfId="0" applyNumberFormat="1" applyFill="1" applyBorder="1"/>
    <xf numFmtId="2" fontId="0" fillId="5" borderId="6" xfId="0" applyNumberFormat="1" applyFill="1" applyBorder="1"/>
    <xf numFmtId="2" fontId="0" fillId="5" borderId="0" xfId="0" applyNumberFormat="1" applyFill="1" applyBorder="1"/>
    <xf numFmtId="2" fontId="0" fillId="5" borderId="7" xfId="0" applyNumberFormat="1" applyFill="1" applyBorder="1"/>
    <xf numFmtId="0" fontId="0" fillId="11" borderId="6" xfId="0" applyFill="1" applyBorder="1" applyAlignment="1">
      <alignment horizontal="center" wrapText="1"/>
    </xf>
    <xf numFmtId="0" fontId="0" fillId="11" borderId="0" xfId="0" applyFill="1" applyBorder="1" applyAlignment="1">
      <alignment horizontal="center" wrapText="1"/>
    </xf>
    <xf numFmtId="0" fontId="0" fillId="0" borderId="6" xfId="0" applyFill="1" applyBorder="1" applyAlignment="1">
      <alignment wrapText="1"/>
    </xf>
    <xf numFmtId="0" fontId="0" fillId="0" borderId="0" xfId="0" applyFill="1" applyAlignment="1">
      <alignment wrapText="1"/>
    </xf>
  </cellXfs>
  <cellStyles count="2">
    <cellStyle name="Normal" xfId="0" builtinId="0"/>
    <cellStyle name="Normal 2" xfId="1" xr:uid="{6565D416-1C00-4643-8E39-2309130D0B4B}"/>
  </cellStyles>
  <dxfs count="0"/>
  <tableStyles count="0" defaultTableStyle="TableStyleMedium2" defaultPivotStyle="PivotStyleLight16"/>
  <colors>
    <mruColors>
      <color rgb="FF241AEE"/>
      <color rgb="FF66FF99"/>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'Solution 4'!$K$1</c:f>
          <c:strCache>
            <c:ptCount val="1"/>
            <c:pt idx="0">
              <c:v>Sensitivity of $B$21 to Effect of changing the daily number of interns</c:v>
            </c:pt>
          </c:strCache>
        </c:strRef>
      </c:tx>
      <c:overlay val="0"/>
      <c:txPr>
        <a:bodyPr/>
        <a:lstStyle/>
        <a:p>
          <a:pPr>
            <a:defRPr sz="1200"/>
          </a:pPr>
          <a:endParaRPr lang="en-US"/>
        </a:p>
      </c:txPr>
    </c:title>
    <c:autoTitleDeleted val="0"/>
    <c:plotArea>
      <c:layout/>
      <c:lineChart>
        <c:grouping val="standard"/>
        <c:varyColors val="0"/>
        <c:ser>
          <c:idx val="0"/>
          <c:order val="0"/>
          <c:cat>
            <c:numRef>
              <c:f>'Solution 4'!$A$5:$A$25</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'Solution 4'!$K$5:$K$25</c:f>
              <c:numCache>
                <c:formatCode>General</c:formatCode>
                <c:ptCount val="21"/>
                <c:pt idx="0">
                  <c:v>22880</c:v>
                </c:pt>
                <c:pt idx="1">
                  <c:v>22368</c:v>
                </c:pt>
                <c:pt idx="2">
                  <c:v>20816</c:v>
                </c:pt>
                <c:pt idx="3">
                  <c:v>20304</c:v>
                </c:pt>
                <c:pt idx="4">
                  <c:v>19792</c:v>
                </c:pt>
                <c:pt idx="5">
                  <c:v>19280</c:v>
                </c:pt>
                <c:pt idx="6">
                  <c:v>18768</c:v>
                </c:pt>
                <c:pt idx="7">
                  <c:v>18256</c:v>
                </c:pt>
                <c:pt idx="8">
                  <c:v>17744</c:v>
                </c:pt>
                <c:pt idx="9">
                  <c:v>17232</c:v>
                </c:pt>
                <c:pt idx="10">
                  <c:v>16720</c:v>
                </c:pt>
                <c:pt idx="11">
                  <c:v>16208</c:v>
                </c:pt>
                <c:pt idx="12">
                  <c:v>15696</c:v>
                </c:pt>
                <c:pt idx="13">
                  <c:v>15696</c:v>
                </c:pt>
                <c:pt idx="14">
                  <c:v>15696</c:v>
                </c:pt>
                <c:pt idx="15">
                  <c:v>15696</c:v>
                </c:pt>
                <c:pt idx="16">
                  <c:v>15696</c:v>
                </c:pt>
                <c:pt idx="17">
                  <c:v>15696</c:v>
                </c:pt>
                <c:pt idx="18">
                  <c:v>15696</c:v>
                </c:pt>
                <c:pt idx="19">
                  <c:v>15696</c:v>
                </c:pt>
                <c:pt idx="20">
                  <c:v>15696</c:v>
                </c:pt>
              </c:numCache>
            </c:numRef>
          </c:val>
          <c:smooth val="0"/>
          <c:extLst>
            <c:ext xmlns:c16="http://schemas.microsoft.com/office/drawing/2014/chart" uri="{C3380CC4-5D6E-409C-BE32-E72D297353CC}">
              <c16:uniqueId val="{00000001-B38E-4481-9A10-9580F5FFBFF8}"/>
            </c:ext>
          </c:extLst>
        </c:ser>
        <c:dLbls>
          <c:showLegendKey val="0"/>
          <c:showVal val="0"/>
          <c:showCatName val="0"/>
          <c:showSerName val="0"/>
          <c:showPercent val="0"/>
          <c:showBubbleSize val="0"/>
        </c:dLbls>
        <c:marker val="1"/>
        <c:smooth val="0"/>
        <c:axId val="467779983"/>
        <c:axId val="74099583"/>
      </c:lineChart>
      <c:catAx>
        <c:axId val="467779983"/>
        <c:scaling>
          <c:orientation val="minMax"/>
        </c:scaling>
        <c:delete val="0"/>
        <c:axPos val="b"/>
        <c:title>
          <c:tx>
            <c:rich>
              <a:bodyPr/>
              <a:lstStyle/>
              <a:p>
                <a:pPr>
                  <a:defRPr/>
                </a:pPr>
                <a:r>
                  <a:rPr lang="en-US"/>
                  <a:t>Effect of changing the daily number of interns ($D$35)</a:t>
                </a:r>
              </a:p>
            </c:rich>
          </c:tx>
          <c:overlay val="0"/>
        </c:title>
        <c:numFmt formatCode="General" sourceLinked="1"/>
        <c:majorTickMark val="out"/>
        <c:minorTickMark val="none"/>
        <c:tickLblPos val="nextTo"/>
        <c:crossAx val="74099583"/>
        <c:crosses val="autoZero"/>
        <c:auto val="1"/>
        <c:lblAlgn val="ctr"/>
        <c:lblOffset val="100"/>
        <c:noMultiLvlLbl val="0"/>
      </c:catAx>
      <c:valAx>
        <c:axId val="74099583"/>
        <c:scaling>
          <c:orientation val="minMax"/>
        </c:scaling>
        <c:delete val="0"/>
        <c:axPos val="l"/>
        <c:majorGridlines/>
        <c:numFmt formatCode="General" sourceLinked="1"/>
        <c:majorTickMark val="out"/>
        <c:minorTickMark val="none"/>
        <c:tickLblPos val="nextTo"/>
        <c:crossAx val="467779983"/>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w="15875" cap="flat" cmpd="sng" algn="ctr">
      <a:solidFill>
        <a:schemeClr val="accent1">
          <a:lumMod val="100000"/>
        </a:schemeClr>
      </a:solidFill>
      <a:prstDash val="solid"/>
      <a:round/>
      <a:headEnd type="none" w="med" len="med"/>
      <a:tailEnd type="none" w="med" len="med"/>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'Solution 5'!$N$1</c:f>
          <c:strCache>
            <c:ptCount val="1"/>
            <c:pt idx="0">
              <c:v>Sensitivity of $C$8 to Per Day Cost for Interns</c:v>
            </c:pt>
          </c:strCache>
        </c:strRef>
      </c:tx>
      <c:overlay val="0"/>
      <c:txPr>
        <a:bodyPr/>
        <a:lstStyle/>
        <a:p>
          <a:pPr>
            <a:defRPr sz="1200"/>
          </a:pPr>
          <a:endParaRPr lang="en-US"/>
        </a:p>
      </c:txPr>
    </c:title>
    <c:autoTitleDeleted val="0"/>
    <c:plotArea>
      <c:layout/>
      <c:lineChart>
        <c:grouping val="standard"/>
        <c:varyColors val="0"/>
        <c:ser>
          <c:idx val="1"/>
          <c:order val="0"/>
          <c:cat>
            <c:numRef>
              <c:f>'Solution 5'!$B$4:$L$4</c:f>
              <c:numCache>
                <c:formatCode>General</c:formatCode>
                <c:ptCount val="11"/>
                <c:pt idx="0">
                  <c:v>264</c:v>
                </c:pt>
                <c:pt idx="1">
                  <c:v>314</c:v>
                </c:pt>
                <c:pt idx="2">
                  <c:v>364</c:v>
                </c:pt>
                <c:pt idx="3">
                  <c:v>414</c:v>
                </c:pt>
                <c:pt idx="4">
                  <c:v>464</c:v>
                </c:pt>
                <c:pt idx="5">
                  <c:v>514</c:v>
                </c:pt>
                <c:pt idx="6">
                  <c:v>564</c:v>
                </c:pt>
                <c:pt idx="7">
                  <c:v>614</c:v>
                </c:pt>
                <c:pt idx="8">
                  <c:v>664</c:v>
                </c:pt>
                <c:pt idx="9">
                  <c:v>714</c:v>
                </c:pt>
                <c:pt idx="10">
                  <c:v>764</c:v>
                </c:pt>
              </c:numCache>
            </c:numRef>
          </c:cat>
          <c:val>
            <c:numRef>
              <c:f>'Solution 5'!$N$5:$N$15</c:f>
              <c:numCache>
                <c:formatCode>General</c:formatCode>
                <c:ptCount val="11"/>
                <c:pt idx="0">
                  <c:v>3</c:v>
                </c:pt>
                <c:pt idx="1">
                  <c:v>3</c:v>
                </c:pt>
                <c:pt idx="2">
                  <c:v>3</c:v>
                </c:pt>
                <c:pt idx="3">
                  <c:v>3</c:v>
                </c:pt>
                <c:pt idx="4">
                  <c:v>3</c:v>
                </c:pt>
                <c:pt idx="5">
                  <c:v>3</c:v>
                </c:pt>
                <c:pt idx="6">
                  <c:v>2</c:v>
                </c:pt>
                <c:pt idx="7">
                  <c:v>2</c:v>
                </c:pt>
                <c:pt idx="8">
                  <c:v>2</c:v>
                </c:pt>
                <c:pt idx="9">
                  <c:v>2</c:v>
                </c:pt>
                <c:pt idx="10">
                  <c:v>2</c:v>
                </c:pt>
              </c:numCache>
            </c:numRef>
          </c:val>
          <c:smooth val="0"/>
          <c:extLst>
            <c:ext xmlns:c16="http://schemas.microsoft.com/office/drawing/2014/chart" uri="{C3380CC4-5D6E-409C-BE32-E72D297353CC}">
              <c16:uniqueId val="{00000004-F4BF-4DDA-8CA4-523D18E8200A}"/>
            </c:ext>
          </c:extLst>
        </c:ser>
        <c:ser>
          <c:idx val="0"/>
          <c:order val="1"/>
          <c:cat>
            <c:numRef>
              <c:f>'Solution 5'!$B$4:$L$4</c:f>
              <c:numCache>
                <c:formatCode>General</c:formatCode>
                <c:ptCount val="11"/>
                <c:pt idx="0">
                  <c:v>264</c:v>
                </c:pt>
                <c:pt idx="1">
                  <c:v>314</c:v>
                </c:pt>
                <c:pt idx="2">
                  <c:v>364</c:v>
                </c:pt>
                <c:pt idx="3">
                  <c:v>414</c:v>
                </c:pt>
                <c:pt idx="4">
                  <c:v>464</c:v>
                </c:pt>
                <c:pt idx="5">
                  <c:v>514</c:v>
                </c:pt>
                <c:pt idx="6">
                  <c:v>564</c:v>
                </c:pt>
                <c:pt idx="7">
                  <c:v>614</c:v>
                </c:pt>
                <c:pt idx="8">
                  <c:v>664</c:v>
                </c:pt>
                <c:pt idx="9">
                  <c:v>714</c:v>
                </c:pt>
                <c:pt idx="10">
                  <c:v>764</c:v>
                </c:pt>
              </c:numCache>
            </c:numRef>
          </c:cat>
          <c:val>
            <c:numRef>
              <c:f>'Solution 5'!$N$5:$N$15</c:f>
              <c:numCache>
                <c:formatCode>General</c:formatCode>
                <c:ptCount val="11"/>
                <c:pt idx="0">
                  <c:v>3</c:v>
                </c:pt>
                <c:pt idx="1">
                  <c:v>3</c:v>
                </c:pt>
                <c:pt idx="2">
                  <c:v>3</c:v>
                </c:pt>
                <c:pt idx="3">
                  <c:v>3</c:v>
                </c:pt>
                <c:pt idx="4">
                  <c:v>3</c:v>
                </c:pt>
                <c:pt idx="5">
                  <c:v>3</c:v>
                </c:pt>
                <c:pt idx="6">
                  <c:v>2</c:v>
                </c:pt>
                <c:pt idx="7">
                  <c:v>2</c:v>
                </c:pt>
                <c:pt idx="8">
                  <c:v>2</c:v>
                </c:pt>
                <c:pt idx="9">
                  <c:v>2</c:v>
                </c:pt>
                <c:pt idx="10">
                  <c:v>2</c:v>
                </c:pt>
              </c:numCache>
            </c:numRef>
          </c:val>
          <c:smooth val="0"/>
          <c:extLst>
            <c:ext xmlns:c16="http://schemas.microsoft.com/office/drawing/2014/chart" uri="{C3380CC4-5D6E-409C-BE32-E72D297353CC}">
              <c16:uniqueId val="{00000003-F4BF-4DDA-8CA4-523D18E8200A}"/>
            </c:ext>
          </c:extLst>
        </c:ser>
        <c:dLbls>
          <c:showLegendKey val="0"/>
          <c:showVal val="0"/>
          <c:showCatName val="0"/>
          <c:showSerName val="0"/>
          <c:showPercent val="0"/>
          <c:showBubbleSize val="0"/>
        </c:dLbls>
        <c:marker val="1"/>
        <c:smooth val="0"/>
        <c:axId val="467782383"/>
        <c:axId val="1811947759"/>
      </c:lineChart>
      <c:catAx>
        <c:axId val="467782383"/>
        <c:scaling>
          <c:orientation val="minMax"/>
        </c:scaling>
        <c:delete val="0"/>
        <c:axPos val="b"/>
        <c:title>
          <c:tx>
            <c:rich>
              <a:bodyPr/>
              <a:lstStyle/>
              <a:p>
                <a:pPr>
                  <a:defRPr/>
                </a:pPr>
                <a:r>
                  <a:rPr lang="en-US"/>
                  <a:t>Per Day Cost for Interns ($D$9)</a:t>
                </a:r>
              </a:p>
            </c:rich>
          </c:tx>
          <c:overlay val="0"/>
        </c:title>
        <c:numFmt formatCode="General" sourceLinked="1"/>
        <c:majorTickMark val="out"/>
        <c:minorTickMark val="none"/>
        <c:tickLblPos val="nextTo"/>
        <c:crossAx val="1811947759"/>
        <c:crosses val="autoZero"/>
        <c:auto val="1"/>
        <c:lblAlgn val="ctr"/>
        <c:lblOffset val="100"/>
        <c:noMultiLvlLbl val="0"/>
      </c:catAx>
      <c:valAx>
        <c:axId val="1811947759"/>
        <c:scaling>
          <c:orientation val="minMax"/>
        </c:scaling>
        <c:delete val="0"/>
        <c:axPos val="l"/>
        <c:majorGridlines/>
        <c:numFmt formatCode="General" sourceLinked="1"/>
        <c:majorTickMark val="out"/>
        <c:minorTickMark val="none"/>
        <c:tickLblPos val="nextTo"/>
        <c:crossAx val="467782383"/>
        <c:crosses val="autoZero"/>
        <c:crossBetween val="between"/>
      </c:valAx>
    </c:plotArea>
    <c:plotVisOnly val="1"/>
    <c:dispBlanksAs val="gap"/>
    <c:showDLblsOverMax val="0"/>
    <c:extLst/>
  </c:chart>
  <c:spPr>
    <a:ln w="15875" cap="flat" cmpd="sng" algn="ctr">
      <a:solidFill>
        <a:schemeClr val="accent1">
          <a:lumMod val="100000"/>
        </a:schemeClr>
      </a:solidFill>
      <a:prstDash val="solid"/>
      <a:round/>
      <a:headEnd type="none" w="med" len="med"/>
      <a:tailEnd type="none" w="med" len="med"/>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'Solution 5'!$R$1</c:f>
          <c:strCache>
            <c:ptCount val="1"/>
            <c:pt idx="0">
              <c:v>Sensitivity of $B$21 to Total Interns</c:v>
            </c:pt>
          </c:strCache>
        </c:strRef>
      </c:tx>
      <c:overlay val="0"/>
      <c:txPr>
        <a:bodyPr/>
        <a:lstStyle/>
        <a:p>
          <a:pPr>
            <a:defRPr sz="1200"/>
          </a:pPr>
          <a:endParaRPr lang="en-US"/>
        </a:p>
      </c:txPr>
    </c:title>
    <c:autoTitleDeleted val="0"/>
    <c:plotArea>
      <c:layout/>
      <c:lineChart>
        <c:grouping val="standard"/>
        <c:varyColors val="0"/>
        <c:ser>
          <c:idx val="0"/>
          <c:order val="0"/>
          <c:cat>
            <c:numRef>
              <c:f>'Solution 5'!$A$5:$A$19</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'Solution 5'!$R$5:$R$19</c:f>
              <c:numCache>
                <c:formatCode>General</c:formatCode>
                <c:ptCount val="15"/>
                <c:pt idx="0">
                  <c:v>22104</c:v>
                </c:pt>
                <c:pt idx="1">
                  <c:v>20552</c:v>
                </c:pt>
                <c:pt idx="2">
                  <c:v>19776</c:v>
                </c:pt>
                <c:pt idx="3">
                  <c:v>19000</c:v>
                </c:pt>
                <c:pt idx="4">
                  <c:v>18224</c:v>
                </c:pt>
                <c:pt idx="5">
                  <c:v>17448</c:v>
                </c:pt>
                <c:pt idx="6">
                  <c:v>16672</c:v>
                </c:pt>
                <c:pt idx="7">
                  <c:v>16160</c:v>
                </c:pt>
                <c:pt idx="8">
                  <c:v>15648</c:v>
                </c:pt>
                <c:pt idx="9">
                  <c:v>15136</c:v>
                </c:pt>
                <c:pt idx="10">
                  <c:v>14624</c:v>
                </c:pt>
                <c:pt idx="11">
                  <c:v>14112</c:v>
                </c:pt>
                <c:pt idx="12">
                  <c:v>14112</c:v>
                </c:pt>
                <c:pt idx="13">
                  <c:v>13864</c:v>
                </c:pt>
                <c:pt idx="14">
                  <c:v>13864</c:v>
                </c:pt>
              </c:numCache>
            </c:numRef>
          </c:val>
          <c:smooth val="0"/>
          <c:extLst>
            <c:ext xmlns:c16="http://schemas.microsoft.com/office/drawing/2014/chart" uri="{C3380CC4-5D6E-409C-BE32-E72D297353CC}">
              <c16:uniqueId val="{00000001-54BA-4D44-9A4A-DFC293708285}"/>
            </c:ext>
          </c:extLst>
        </c:ser>
        <c:dLbls>
          <c:showLegendKey val="0"/>
          <c:showVal val="0"/>
          <c:showCatName val="0"/>
          <c:showSerName val="0"/>
          <c:showPercent val="0"/>
          <c:showBubbleSize val="0"/>
        </c:dLbls>
        <c:marker val="1"/>
        <c:smooth val="0"/>
        <c:axId val="467770383"/>
        <c:axId val="469039151"/>
      </c:lineChart>
      <c:catAx>
        <c:axId val="467770383"/>
        <c:scaling>
          <c:orientation val="minMax"/>
        </c:scaling>
        <c:delete val="0"/>
        <c:axPos val="b"/>
        <c:title>
          <c:tx>
            <c:rich>
              <a:bodyPr/>
              <a:lstStyle/>
              <a:p>
                <a:pPr>
                  <a:defRPr/>
                </a:pPr>
                <a:r>
                  <a:rPr lang="en-US"/>
                  <a:t>Total Interns ($D$35)</a:t>
                </a:r>
              </a:p>
            </c:rich>
          </c:tx>
          <c:overlay val="0"/>
        </c:title>
        <c:numFmt formatCode="General" sourceLinked="1"/>
        <c:majorTickMark val="out"/>
        <c:minorTickMark val="none"/>
        <c:tickLblPos val="nextTo"/>
        <c:crossAx val="469039151"/>
        <c:crosses val="autoZero"/>
        <c:auto val="1"/>
        <c:lblAlgn val="ctr"/>
        <c:lblOffset val="100"/>
        <c:noMultiLvlLbl val="0"/>
      </c:catAx>
      <c:valAx>
        <c:axId val="469039151"/>
        <c:scaling>
          <c:orientation val="minMax"/>
        </c:scaling>
        <c:delete val="0"/>
        <c:axPos val="l"/>
        <c:majorGridlines/>
        <c:numFmt formatCode="General" sourceLinked="1"/>
        <c:majorTickMark val="out"/>
        <c:minorTickMark val="none"/>
        <c:tickLblPos val="nextTo"/>
        <c:crossAx val="467770383"/>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w="15875" cap="flat" cmpd="sng" algn="ctr">
      <a:solidFill>
        <a:schemeClr val="accent1">
          <a:lumMod val="100000"/>
        </a:schemeClr>
      </a:solidFill>
      <a:prstDash val="solid"/>
      <a:round/>
      <a:headEnd type="none" w="med" len="med"/>
      <a:tailEnd type="none" w="med" len="me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6</xdr:col>
      <xdr:colOff>505296</xdr:colOff>
      <xdr:row>10</xdr:row>
      <xdr:rowOff>19049</xdr:rowOff>
    </xdr:from>
    <xdr:to>
      <xdr:col>15</xdr:col>
      <xdr:colOff>603252</xdr:colOff>
      <xdr:row>22</xdr:row>
      <xdr:rowOff>69850</xdr:rowOff>
    </xdr:to>
    <xdr:pic>
      <xdr:nvPicPr>
        <xdr:cNvPr id="4" name="Picture 3">
          <a:extLst>
            <a:ext uri="{FF2B5EF4-FFF2-40B4-BE49-F238E27FC236}">
              <a16:creationId xmlns:a16="http://schemas.microsoft.com/office/drawing/2014/main" id="{5D4BAD31-D15C-6022-5472-8F70A2BE974B}"/>
            </a:ext>
          </a:extLst>
        </xdr:cNvPr>
        <xdr:cNvPicPr>
          <a:picLocks noChangeAspect="1"/>
        </xdr:cNvPicPr>
      </xdr:nvPicPr>
      <xdr:blipFill>
        <a:blip xmlns:r="http://schemas.openxmlformats.org/officeDocument/2006/relationships" r:embed="rId1"/>
        <a:stretch>
          <a:fillRect/>
        </a:stretch>
      </xdr:blipFill>
      <xdr:spPr>
        <a:xfrm>
          <a:off x="4162896" y="2698749"/>
          <a:ext cx="5584356" cy="226060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2989</xdr:colOff>
      <xdr:row>1</xdr:row>
      <xdr:rowOff>136200</xdr:rowOff>
    </xdr:from>
    <xdr:to>
      <xdr:col>12</xdr:col>
      <xdr:colOff>12700</xdr:colOff>
      <xdr:row>9</xdr:row>
      <xdr:rowOff>139702</xdr:rowOff>
    </xdr:to>
    <xdr:pic>
      <xdr:nvPicPr>
        <xdr:cNvPr id="6" name="Picture 5">
          <a:extLst>
            <a:ext uri="{FF2B5EF4-FFF2-40B4-BE49-F238E27FC236}">
              <a16:creationId xmlns:a16="http://schemas.microsoft.com/office/drawing/2014/main" id="{8BA5BE06-26A9-2A50-0EE4-5BC1E492E70B}"/>
            </a:ext>
          </a:extLst>
        </xdr:cNvPr>
        <xdr:cNvPicPr>
          <a:picLocks noChangeAspect="1"/>
        </xdr:cNvPicPr>
      </xdr:nvPicPr>
      <xdr:blipFill>
        <a:blip xmlns:r="http://schemas.openxmlformats.org/officeDocument/2006/relationships" r:embed="rId1"/>
        <a:stretch>
          <a:fillRect/>
        </a:stretch>
      </xdr:blipFill>
      <xdr:spPr>
        <a:xfrm>
          <a:off x="4778189" y="358450"/>
          <a:ext cx="4607111" cy="155925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12</xdr:col>
      <xdr:colOff>6350</xdr:colOff>
      <xdr:row>6</xdr:row>
      <xdr:rowOff>50800</xdr:rowOff>
    </xdr:from>
    <xdr:to>
      <xdr:col>20</xdr:col>
      <xdr:colOff>6350</xdr:colOff>
      <xdr:row>21</xdr:row>
      <xdr:rowOff>146050</xdr:rowOff>
    </xdr:to>
    <xdr:graphicFrame macro="">
      <xdr:nvGraphicFramePr>
        <xdr:cNvPr id="2" name="STS_1_Chart">
          <a:extLst>
            <a:ext uri="{FF2B5EF4-FFF2-40B4-BE49-F238E27FC236}">
              <a16:creationId xmlns:a16="http://schemas.microsoft.com/office/drawing/2014/main" id="{9A1C2B2A-D599-A27E-ECDA-D99EF4B333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0</xdr:colOff>
      <xdr:row>3</xdr:row>
      <xdr:rowOff>19050</xdr:rowOff>
    </xdr:from>
    <xdr:to>
      <xdr:col>16</xdr:col>
      <xdr:colOff>0</xdr:colOff>
      <xdr:row>6</xdr:row>
      <xdr:rowOff>0</xdr:rowOff>
    </xdr:to>
    <xdr:sp macro="" textlink="">
      <xdr:nvSpPr>
        <xdr:cNvPr id="3" name="TextBox 2">
          <a:extLst>
            <a:ext uri="{FF2B5EF4-FFF2-40B4-BE49-F238E27FC236}">
              <a16:creationId xmlns:a16="http://schemas.microsoft.com/office/drawing/2014/main" id="{C9577909-1B7F-B18E-E28F-803A17593FA7}"/>
            </a:ext>
          </a:extLst>
        </xdr:cNvPr>
        <xdr:cNvSpPr txBox="1"/>
      </xdr:nvSpPr>
      <xdr:spPr>
        <a:xfrm>
          <a:off x="7315200" y="571500"/>
          <a:ext cx="2438400" cy="762000"/>
        </a:xfrm>
        <a:prstGeom prst="rect">
          <a:avLst/>
        </a:prstGeom>
        <a:solidFill>
          <a:schemeClr val="lt1"/>
        </a:solidFill>
        <a:ln w="15875" cap="flat" cmpd="sng" algn="ctr">
          <a:solidFill>
            <a:schemeClr val="accent1">
              <a:lumMod val="100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When you select an output from the dropdown list in cell $K$4, the chart will adapt to that output.</a:t>
          </a:r>
        </a:p>
      </xdr:txBody>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13</xdr:col>
      <xdr:colOff>304800</xdr:colOff>
      <xdr:row>19</xdr:row>
      <xdr:rowOff>44450</xdr:rowOff>
    </xdr:from>
    <xdr:to>
      <xdr:col>21</xdr:col>
      <xdr:colOff>304800</xdr:colOff>
      <xdr:row>34</xdr:row>
      <xdr:rowOff>139700</xdr:rowOff>
    </xdr:to>
    <xdr:graphicFrame macro="">
      <xdr:nvGraphicFramePr>
        <xdr:cNvPr id="2" name="STS_1_Chart1">
          <a:extLst>
            <a:ext uri="{FF2B5EF4-FFF2-40B4-BE49-F238E27FC236}">
              <a16:creationId xmlns:a16="http://schemas.microsoft.com/office/drawing/2014/main" id="{BEB2E2D5-5E13-9D15-6778-5E4EA4C8A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23</xdr:col>
      <xdr:colOff>0</xdr:colOff>
      <xdr:row>20</xdr:row>
      <xdr:rowOff>50800</xdr:rowOff>
    </xdr:from>
    <xdr:to>
      <xdr:col>31</xdr:col>
      <xdr:colOff>0</xdr:colOff>
      <xdr:row>35</xdr:row>
      <xdr:rowOff>146050</xdr:rowOff>
    </xdr:to>
    <xdr:graphicFrame macro="">
      <xdr:nvGraphicFramePr>
        <xdr:cNvPr id="3" name="STS_1_Chart2">
          <a:extLst>
            <a:ext uri="{FF2B5EF4-FFF2-40B4-BE49-F238E27FC236}">
              <a16:creationId xmlns:a16="http://schemas.microsoft.com/office/drawing/2014/main" id="{BAFBC815-241D-1A32-6141-2934C357B2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21</xdr:col>
      <xdr:colOff>0</xdr:colOff>
      <xdr:row>3</xdr:row>
      <xdr:rowOff>19050</xdr:rowOff>
    </xdr:from>
    <xdr:to>
      <xdr:col>27</xdr:col>
      <xdr:colOff>0</xdr:colOff>
      <xdr:row>9</xdr:row>
      <xdr:rowOff>19050</xdr:rowOff>
    </xdr:to>
    <xdr:sp macro="" textlink="">
      <xdr:nvSpPr>
        <xdr:cNvPr id="4" name="TextBox 3">
          <a:extLst>
            <a:ext uri="{FF2B5EF4-FFF2-40B4-BE49-F238E27FC236}">
              <a16:creationId xmlns:a16="http://schemas.microsoft.com/office/drawing/2014/main" id="{C20E4BCF-EDC9-3871-9CFE-ECC3440966BE}"/>
            </a:ext>
          </a:extLst>
        </xdr:cNvPr>
        <xdr:cNvSpPr txBox="1"/>
      </xdr:nvSpPr>
      <xdr:spPr>
        <a:xfrm>
          <a:off x="12604750" y="571500"/>
          <a:ext cx="3657600" cy="1333500"/>
        </a:xfrm>
        <a:prstGeom prst="rect">
          <a:avLst/>
        </a:prstGeom>
        <a:solidFill>
          <a:schemeClr val="lt1"/>
        </a:solidFill>
        <a:ln w="15875" cap="flat" cmpd="sng" algn="ctr">
          <a:solidFill>
            <a:schemeClr val="accent1">
              <a:lumMod val="100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By making appropriate selections in cells $N$4, $O$4, $R$4, and $S$4, you can chart any row (in left chart) or column (in right chart) of any table to the left.</a:t>
          </a:r>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7FDBF-EF6E-4195-AC19-2DF52FF67514}">
  <dimension ref="B1:P35"/>
  <sheetViews>
    <sheetView workbookViewId="0">
      <selection activeCell="B28" sqref="B28:M28"/>
    </sheetView>
  </sheetViews>
  <sheetFormatPr defaultRowHeight="14.5" x14ac:dyDescent="0.35"/>
  <sheetData>
    <row r="1" spans="2:16" ht="15" thickBot="1" x14ac:dyDescent="0.4"/>
    <row r="2" spans="2:16" ht="22.5" customHeight="1" x14ac:dyDescent="0.35">
      <c r="B2" s="50" t="s">
        <v>11</v>
      </c>
      <c r="C2" s="51"/>
      <c r="D2" s="51"/>
      <c r="E2" s="51"/>
      <c r="F2" s="51"/>
      <c r="G2" s="51"/>
      <c r="H2" s="51"/>
      <c r="I2" s="51"/>
      <c r="J2" s="51"/>
      <c r="K2" s="51"/>
      <c r="L2" s="51"/>
      <c r="M2" s="51"/>
      <c r="N2" s="51"/>
      <c r="O2" s="51"/>
      <c r="P2" s="52"/>
    </row>
    <row r="3" spans="2:16" ht="22.5" customHeight="1" x14ac:dyDescent="0.35">
      <c r="B3" s="53"/>
      <c r="C3" s="54"/>
      <c r="D3" s="54"/>
      <c r="E3" s="54"/>
      <c r="F3" s="54"/>
      <c r="G3" s="54"/>
      <c r="H3" s="54"/>
      <c r="I3" s="54"/>
      <c r="J3" s="54"/>
      <c r="K3" s="54"/>
      <c r="L3" s="54"/>
      <c r="M3" s="54"/>
      <c r="N3" s="54"/>
      <c r="O3" s="54"/>
      <c r="P3" s="55"/>
    </row>
    <row r="4" spans="2:16" s="42" customFormat="1" ht="37.5" customHeight="1" x14ac:dyDescent="0.3">
      <c r="B4" s="121" t="s">
        <v>86</v>
      </c>
      <c r="C4" s="122"/>
      <c r="D4" s="122"/>
      <c r="E4" s="122"/>
      <c r="F4" s="122"/>
      <c r="G4" s="122"/>
      <c r="H4" s="122"/>
      <c r="I4" s="122"/>
      <c r="J4" s="122"/>
      <c r="K4" s="122"/>
      <c r="L4" s="122"/>
      <c r="M4" s="122"/>
      <c r="N4" s="122"/>
      <c r="O4" s="122"/>
      <c r="P4" s="123"/>
    </row>
    <row r="5" spans="2:16" s="42" customFormat="1" ht="14.5" customHeight="1" x14ac:dyDescent="0.35">
      <c r="B5" s="43" t="s">
        <v>61</v>
      </c>
      <c r="C5" s="56"/>
      <c r="D5" s="56"/>
      <c r="E5" s="56"/>
      <c r="F5" s="56"/>
      <c r="G5" s="57"/>
      <c r="H5" s="57"/>
      <c r="I5" s="57"/>
      <c r="J5" s="57"/>
      <c r="K5" s="57"/>
      <c r="L5" s="57"/>
      <c r="M5" s="57"/>
      <c r="N5" s="57"/>
      <c r="O5" s="57"/>
      <c r="P5" s="58"/>
    </row>
    <row r="6" spans="2:16" s="42" customFormat="1" ht="14.5" customHeight="1" x14ac:dyDescent="0.35">
      <c r="B6" s="47" t="s">
        <v>59</v>
      </c>
      <c r="C6" s="48"/>
      <c r="D6" s="48"/>
      <c r="E6" s="48"/>
      <c r="F6" s="48"/>
      <c r="G6" s="48"/>
      <c r="H6" s="48"/>
      <c r="I6" s="48"/>
      <c r="J6" s="48"/>
      <c r="K6" s="48"/>
      <c r="L6" s="48"/>
      <c r="M6" s="48"/>
      <c r="N6" s="48"/>
      <c r="O6" s="48"/>
      <c r="P6" s="59"/>
    </row>
    <row r="7" spans="2:16" s="42" customFormat="1" ht="14.5" customHeight="1" x14ac:dyDescent="0.35">
      <c r="B7" s="44"/>
      <c r="C7" s="46"/>
      <c r="D7" s="46"/>
      <c r="E7" s="46"/>
      <c r="F7" s="46"/>
      <c r="G7" s="46"/>
      <c r="H7" s="46"/>
      <c r="I7" s="46"/>
      <c r="J7" s="46"/>
      <c r="K7" s="46"/>
      <c r="L7" s="46"/>
      <c r="M7" s="46"/>
      <c r="N7" s="46"/>
      <c r="O7" s="46"/>
      <c r="P7" s="60"/>
    </row>
    <row r="8" spans="2:16" s="42" customFormat="1" ht="14.5" customHeight="1" x14ac:dyDescent="0.35">
      <c r="B8" s="43" t="s">
        <v>60</v>
      </c>
      <c r="C8" s="46"/>
      <c r="D8" s="46"/>
      <c r="E8" s="46"/>
      <c r="F8" s="46"/>
      <c r="G8" s="46"/>
      <c r="H8" s="46"/>
      <c r="I8" s="46"/>
      <c r="J8" s="46"/>
      <c r="K8" s="46"/>
      <c r="L8" s="46"/>
      <c r="M8" s="46"/>
      <c r="N8" s="46"/>
      <c r="O8" s="46"/>
      <c r="P8" s="60"/>
    </row>
    <row r="9" spans="2:16" s="42" customFormat="1" ht="41" customHeight="1" x14ac:dyDescent="0.35">
      <c r="B9" s="61" t="s">
        <v>62</v>
      </c>
      <c r="C9" s="49"/>
      <c r="D9" s="49"/>
      <c r="E9" s="49"/>
      <c r="F9" s="49"/>
      <c r="G9" s="49"/>
      <c r="H9" s="49"/>
      <c r="I9" s="49"/>
      <c r="J9" s="49"/>
      <c r="K9" s="49"/>
      <c r="L9" s="49"/>
      <c r="M9" s="49"/>
      <c r="N9" s="49"/>
      <c r="O9" s="49"/>
      <c r="P9" s="62"/>
    </row>
    <row r="10" spans="2:16" s="42" customFormat="1" ht="14.5" customHeight="1" x14ac:dyDescent="0.35">
      <c r="B10" s="44"/>
      <c r="C10" s="46"/>
      <c r="D10" s="46"/>
      <c r="E10" s="46"/>
      <c r="F10" s="46"/>
      <c r="G10" s="46"/>
      <c r="H10" s="46"/>
      <c r="I10" s="46"/>
      <c r="J10" s="46"/>
      <c r="K10" s="46"/>
      <c r="L10" s="46"/>
      <c r="M10" s="46"/>
      <c r="N10" s="46"/>
      <c r="O10" s="46"/>
      <c r="P10" s="60"/>
    </row>
    <row r="11" spans="2:16" x14ac:dyDescent="0.35">
      <c r="B11" s="63" t="s">
        <v>12</v>
      </c>
      <c r="C11" s="64"/>
      <c r="D11" s="12"/>
      <c r="E11" s="12"/>
      <c r="F11" s="12"/>
      <c r="G11" s="12"/>
      <c r="H11" s="12"/>
      <c r="I11" s="12"/>
      <c r="J11" s="12"/>
      <c r="K11" s="12"/>
      <c r="L11" s="12"/>
      <c r="M11" s="12"/>
      <c r="N11" s="12"/>
      <c r="O11" s="12"/>
      <c r="P11" s="65"/>
    </row>
    <row r="12" spans="2:16" x14ac:dyDescent="0.35">
      <c r="B12" s="119" t="s">
        <v>87</v>
      </c>
      <c r="C12" s="99"/>
      <c r="D12" s="12"/>
      <c r="E12" s="12"/>
      <c r="F12" s="12"/>
      <c r="G12" s="12"/>
      <c r="H12" s="12"/>
      <c r="I12" s="12"/>
      <c r="J12" s="12"/>
      <c r="K12" s="12"/>
      <c r="L12" s="12"/>
      <c r="M12" s="12"/>
      <c r="N12" s="12"/>
      <c r="O12" s="12"/>
      <c r="P12" s="65"/>
    </row>
    <row r="13" spans="2:16" x14ac:dyDescent="0.35">
      <c r="B13" s="66" t="s">
        <v>16</v>
      </c>
      <c r="C13" s="67"/>
      <c r="D13" s="67"/>
      <c r="E13" s="67"/>
      <c r="F13" s="67"/>
      <c r="G13" s="12"/>
      <c r="H13" s="12"/>
      <c r="I13" s="12"/>
      <c r="J13" s="12"/>
      <c r="K13" s="12"/>
      <c r="L13" s="12"/>
      <c r="M13" s="12"/>
      <c r="N13" s="12"/>
      <c r="O13" s="12"/>
      <c r="P13" s="65"/>
    </row>
    <row r="14" spans="2:16" x14ac:dyDescent="0.35">
      <c r="B14" s="66" t="s">
        <v>17</v>
      </c>
      <c r="C14" s="67"/>
      <c r="D14" s="67"/>
      <c r="E14" s="67"/>
      <c r="F14" s="67"/>
      <c r="G14" s="12"/>
      <c r="H14" s="12"/>
      <c r="I14" s="12"/>
      <c r="J14" s="12"/>
      <c r="K14" s="12"/>
      <c r="L14" s="12"/>
      <c r="M14" s="12"/>
      <c r="N14" s="12"/>
      <c r="O14" s="12"/>
      <c r="P14" s="65"/>
    </row>
    <row r="15" spans="2:16" x14ac:dyDescent="0.35">
      <c r="B15" s="66" t="s">
        <v>18</v>
      </c>
      <c r="C15" s="67"/>
      <c r="D15" s="67"/>
      <c r="E15" s="67"/>
      <c r="F15" s="67"/>
      <c r="G15" s="12"/>
      <c r="H15" s="12"/>
      <c r="I15" s="12"/>
      <c r="J15" s="12"/>
      <c r="K15" s="12"/>
      <c r="L15" s="12"/>
      <c r="M15" s="12"/>
      <c r="N15" s="12"/>
      <c r="O15" s="12"/>
      <c r="P15" s="65"/>
    </row>
    <row r="16" spans="2:16" x14ac:dyDescent="0.35">
      <c r="B16" s="66" t="s">
        <v>14</v>
      </c>
      <c r="C16" s="67"/>
      <c r="D16" s="67"/>
      <c r="E16" s="67"/>
      <c r="F16" s="67"/>
      <c r="G16" s="12"/>
      <c r="H16" s="12"/>
      <c r="I16" s="12"/>
      <c r="J16" s="12"/>
      <c r="K16" s="12"/>
      <c r="L16" s="12"/>
      <c r="M16" s="12"/>
      <c r="N16" s="12"/>
      <c r="O16" s="12"/>
      <c r="P16" s="65"/>
    </row>
    <row r="17" spans="2:16" x14ac:dyDescent="0.35">
      <c r="B17" s="66" t="s">
        <v>15</v>
      </c>
      <c r="C17" s="67"/>
      <c r="D17" s="67"/>
      <c r="E17" s="67"/>
      <c r="F17" s="67"/>
      <c r="G17" s="12"/>
      <c r="H17" s="12"/>
      <c r="I17" s="12"/>
      <c r="J17" s="12"/>
      <c r="K17" s="12"/>
      <c r="L17" s="12"/>
      <c r="M17" s="12"/>
      <c r="N17" s="12"/>
      <c r="O17" s="12"/>
      <c r="P17" s="65"/>
    </row>
    <row r="18" spans="2:16" x14ac:dyDescent="0.35">
      <c r="B18" s="68"/>
      <c r="C18" s="12"/>
      <c r="D18" s="12"/>
      <c r="E18" s="12"/>
      <c r="F18" s="12"/>
      <c r="G18" s="12"/>
      <c r="H18" s="12"/>
      <c r="I18" s="12"/>
      <c r="J18" s="12"/>
      <c r="K18" s="12"/>
      <c r="L18" s="12"/>
      <c r="M18" s="12"/>
      <c r="N18" s="12"/>
      <c r="O18" s="12"/>
      <c r="P18" s="65"/>
    </row>
    <row r="19" spans="2:16" x14ac:dyDescent="0.35">
      <c r="B19" s="69" t="s">
        <v>13</v>
      </c>
      <c r="C19" s="70"/>
      <c r="D19" s="70"/>
      <c r="E19" s="70"/>
      <c r="F19" s="70"/>
      <c r="G19" s="70"/>
      <c r="H19" s="12"/>
      <c r="I19" s="12"/>
      <c r="J19" s="12"/>
      <c r="K19" s="12"/>
      <c r="L19" s="12"/>
      <c r="M19" s="12"/>
      <c r="N19" s="12"/>
      <c r="O19" s="12"/>
      <c r="P19" s="65"/>
    </row>
    <row r="20" spans="2:16" x14ac:dyDescent="0.35">
      <c r="B20" s="118" t="s">
        <v>63</v>
      </c>
      <c r="C20" s="120"/>
      <c r="D20" s="71"/>
      <c r="E20" s="71"/>
      <c r="F20" s="71"/>
      <c r="G20" s="71"/>
      <c r="H20" s="12"/>
      <c r="I20" s="12"/>
      <c r="J20" s="12"/>
      <c r="K20" s="12"/>
      <c r="L20" s="12"/>
      <c r="M20" s="12"/>
      <c r="N20" s="12"/>
      <c r="O20" s="12"/>
      <c r="P20" s="65"/>
    </row>
    <row r="21" spans="2:16" x14ac:dyDescent="0.35">
      <c r="B21" s="66" t="s">
        <v>21</v>
      </c>
      <c r="C21" s="67"/>
      <c r="D21" s="67"/>
      <c r="E21" s="67"/>
      <c r="F21" s="67"/>
      <c r="G21" s="12"/>
      <c r="H21" s="12"/>
      <c r="I21" s="12"/>
      <c r="J21" s="12"/>
      <c r="K21" s="12"/>
      <c r="L21" s="12"/>
      <c r="M21" s="12"/>
      <c r="N21" s="12"/>
      <c r="O21" s="12"/>
      <c r="P21" s="65"/>
    </row>
    <row r="22" spans="2:16" x14ac:dyDescent="0.35">
      <c r="B22" s="72" t="s">
        <v>20</v>
      </c>
      <c r="C22" s="73"/>
      <c r="D22" s="73"/>
      <c r="E22" s="73"/>
      <c r="F22" s="73"/>
      <c r="G22" s="12"/>
      <c r="H22" s="12"/>
      <c r="I22" s="12"/>
      <c r="J22" s="12"/>
      <c r="K22" s="12"/>
      <c r="L22" s="12"/>
      <c r="M22" s="12"/>
      <c r="N22" s="12"/>
      <c r="O22" s="12"/>
      <c r="P22" s="65"/>
    </row>
    <row r="23" spans="2:16" x14ac:dyDescent="0.35">
      <c r="B23" s="72"/>
      <c r="C23" s="73"/>
      <c r="D23" s="73"/>
      <c r="E23" s="73"/>
      <c r="F23" s="73"/>
      <c r="G23" s="12"/>
      <c r="H23" s="12"/>
      <c r="I23" s="12"/>
      <c r="J23" s="12"/>
      <c r="K23" s="12"/>
      <c r="L23" s="12"/>
      <c r="M23" s="12"/>
      <c r="N23" s="12"/>
      <c r="O23" s="12"/>
      <c r="P23" s="65"/>
    </row>
    <row r="24" spans="2:16" x14ac:dyDescent="0.35">
      <c r="B24" s="72"/>
      <c r="C24" s="73"/>
      <c r="D24" s="73"/>
      <c r="E24" s="73"/>
      <c r="F24" s="73"/>
      <c r="G24" s="12"/>
      <c r="H24" s="12"/>
      <c r="I24" s="12"/>
      <c r="J24" s="12"/>
      <c r="K24" s="12"/>
      <c r="L24" s="12"/>
      <c r="M24" s="12"/>
      <c r="N24" s="12"/>
      <c r="O24" s="12"/>
      <c r="P24" s="65"/>
    </row>
    <row r="25" spans="2:16" x14ac:dyDescent="0.35">
      <c r="B25" s="68"/>
      <c r="C25" s="12"/>
      <c r="D25" s="12"/>
      <c r="E25" s="12"/>
      <c r="F25" s="12"/>
      <c r="G25" s="12"/>
      <c r="H25" s="12"/>
      <c r="I25" s="12"/>
      <c r="J25" s="12"/>
      <c r="K25" s="12"/>
      <c r="L25" s="12"/>
      <c r="M25" s="12"/>
      <c r="N25" s="12"/>
      <c r="O25" s="12"/>
      <c r="P25" s="65"/>
    </row>
    <row r="26" spans="2:16" x14ac:dyDescent="0.35">
      <c r="B26" s="69" t="s">
        <v>19</v>
      </c>
      <c r="C26" s="70"/>
      <c r="D26" s="70"/>
      <c r="E26" s="70"/>
      <c r="F26" s="70"/>
      <c r="G26" s="70"/>
      <c r="H26" s="12"/>
      <c r="I26" s="12"/>
      <c r="J26" s="12"/>
      <c r="K26" s="12"/>
      <c r="L26" s="12"/>
      <c r="M26" s="12"/>
      <c r="N26" s="12"/>
      <c r="O26" s="12"/>
      <c r="P26" s="65"/>
    </row>
    <row r="27" spans="2:16" ht="14.5" customHeight="1" x14ac:dyDescent="0.35">
      <c r="B27" s="66" t="s">
        <v>79</v>
      </c>
      <c r="C27" s="67"/>
      <c r="D27" s="67"/>
      <c r="E27" s="67"/>
      <c r="F27" s="67"/>
      <c r="G27" s="67"/>
      <c r="H27" s="67"/>
      <c r="I27" s="67"/>
      <c r="J27" s="67"/>
      <c r="K27" s="67"/>
      <c r="L27" s="67"/>
      <c r="M27" s="67"/>
      <c r="N27" s="12"/>
      <c r="O27" s="12"/>
      <c r="P27" s="65"/>
    </row>
    <row r="28" spans="2:16" x14ac:dyDescent="0.35">
      <c r="B28" s="66" t="s">
        <v>80</v>
      </c>
      <c r="C28" s="67"/>
      <c r="D28" s="67"/>
      <c r="E28" s="67"/>
      <c r="F28" s="67"/>
      <c r="G28" s="67"/>
      <c r="H28" s="67"/>
      <c r="I28" s="67"/>
      <c r="J28" s="67"/>
      <c r="K28" s="67"/>
      <c r="L28" s="67"/>
      <c r="M28" s="67"/>
      <c r="N28" s="12"/>
      <c r="O28" s="12"/>
      <c r="P28" s="65"/>
    </row>
    <row r="29" spans="2:16" x14ac:dyDescent="0.35">
      <c r="B29" s="66" t="s">
        <v>81</v>
      </c>
      <c r="C29" s="67"/>
      <c r="D29" s="67"/>
      <c r="E29" s="67"/>
      <c r="F29" s="67"/>
      <c r="G29" s="67"/>
      <c r="H29" s="67"/>
      <c r="I29" s="67"/>
      <c r="J29" s="67"/>
      <c r="K29" s="67"/>
      <c r="L29" s="67"/>
      <c r="M29" s="67"/>
      <c r="N29" s="12"/>
      <c r="O29" s="12"/>
      <c r="P29" s="65"/>
    </row>
    <row r="30" spans="2:16" x14ac:dyDescent="0.35">
      <c r="B30" s="66" t="s">
        <v>82</v>
      </c>
      <c r="C30" s="67"/>
      <c r="D30" s="67"/>
      <c r="E30" s="67"/>
      <c r="F30" s="67"/>
      <c r="G30" s="67"/>
      <c r="H30" s="67"/>
      <c r="I30" s="67"/>
      <c r="J30" s="67"/>
      <c r="K30" s="67"/>
      <c r="L30" s="67"/>
      <c r="M30" s="67"/>
      <c r="N30" s="12"/>
      <c r="O30" s="12"/>
      <c r="P30" s="65"/>
    </row>
    <row r="31" spans="2:16" x14ac:dyDescent="0.35">
      <c r="B31" s="66" t="s">
        <v>83</v>
      </c>
      <c r="C31" s="67"/>
      <c r="D31" s="67"/>
      <c r="E31" s="67"/>
      <c r="F31" s="67"/>
      <c r="G31" s="67"/>
      <c r="H31" s="67"/>
      <c r="I31" s="67"/>
      <c r="J31" s="67"/>
      <c r="K31" s="67"/>
      <c r="L31" s="67"/>
      <c r="M31" s="67"/>
      <c r="N31" s="12"/>
      <c r="O31" s="12"/>
      <c r="P31" s="65"/>
    </row>
    <row r="32" spans="2:16" x14ac:dyDescent="0.35">
      <c r="B32" s="66" t="s">
        <v>84</v>
      </c>
      <c r="C32" s="67"/>
      <c r="D32" s="67"/>
      <c r="E32" s="67"/>
      <c r="F32" s="67"/>
      <c r="G32" s="67"/>
      <c r="H32" s="67"/>
      <c r="I32" s="67"/>
      <c r="J32" s="67"/>
      <c r="K32" s="67"/>
      <c r="L32" s="67"/>
      <c r="M32" s="67"/>
      <c r="N32" s="12"/>
      <c r="O32" s="12"/>
      <c r="P32" s="65"/>
    </row>
    <row r="33" spans="2:16" x14ac:dyDescent="0.35">
      <c r="B33" s="66" t="s">
        <v>85</v>
      </c>
      <c r="C33" s="67"/>
      <c r="D33" s="67"/>
      <c r="E33" s="67"/>
      <c r="F33" s="67"/>
      <c r="G33" s="67"/>
      <c r="H33" s="67"/>
      <c r="I33" s="67"/>
      <c r="J33" s="67"/>
      <c r="K33" s="67"/>
      <c r="L33" s="67"/>
      <c r="M33" s="67"/>
      <c r="N33" s="12"/>
      <c r="O33" s="12"/>
      <c r="P33" s="65"/>
    </row>
    <row r="34" spans="2:16" x14ac:dyDescent="0.35">
      <c r="B34" s="47" t="s">
        <v>34</v>
      </c>
      <c r="C34" s="48"/>
      <c r="D34" s="48"/>
      <c r="E34" s="48"/>
      <c r="F34" s="48"/>
      <c r="G34" s="48"/>
      <c r="H34" s="48"/>
      <c r="I34" s="48"/>
      <c r="J34" s="48"/>
      <c r="K34" s="48"/>
      <c r="L34" s="48"/>
      <c r="M34" s="48"/>
      <c r="N34" s="12"/>
      <c r="O34" s="12"/>
      <c r="P34" s="65"/>
    </row>
    <row r="35" spans="2:16" ht="15" thickBot="1" x14ac:dyDescent="0.4">
      <c r="B35" s="74"/>
      <c r="C35" s="75"/>
      <c r="D35" s="75"/>
      <c r="E35" s="75"/>
      <c r="F35" s="75"/>
      <c r="G35" s="75"/>
      <c r="H35" s="75"/>
      <c r="I35" s="75"/>
      <c r="J35" s="75"/>
      <c r="K35" s="75"/>
      <c r="L35" s="75"/>
      <c r="M35" s="75"/>
      <c r="N35" s="75"/>
      <c r="O35" s="75"/>
      <c r="P35" s="76"/>
    </row>
  </sheetData>
  <mergeCells count="22">
    <mergeCell ref="B29:M29"/>
    <mergeCell ref="B30:M30"/>
    <mergeCell ref="B31:M31"/>
    <mergeCell ref="B32:M32"/>
    <mergeCell ref="B33:M33"/>
    <mergeCell ref="B34:M34"/>
    <mergeCell ref="B4:P4"/>
    <mergeCell ref="B6:P6"/>
    <mergeCell ref="B9:P9"/>
    <mergeCell ref="B27:M27"/>
    <mergeCell ref="B28:M28"/>
    <mergeCell ref="B21:F21"/>
    <mergeCell ref="B22:F24"/>
    <mergeCell ref="B26:G26"/>
    <mergeCell ref="B13:F13"/>
    <mergeCell ref="B14:F14"/>
    <mergeCell ref="B15:F15"/>
    <mergeCell ref="B16:F16"/>
    <mergeCell ref="B17:F17"/>
    <mergeCell ref="B2:P3"/>
    <mergeCell ref="B11:C11"/>
    <mergeCell ref="B19:G1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56A10-AC5D-4822-AD82-CE328916F5B4}">
  <dimension ref="A1:U41"/>
  <sheetViews>
    <sheetView workbookViewId="0">
      <selection activeCell="L37" sqref="L37"/>
    </sheetView>
  </sheetViews>
  <sheetFormatPr defaultRowHeight="14.5" x14ac:dyDescent="0.35"/>
  <cols>
    <col min="1" max="1" width="31" customWidth="1"/>
    <col min="4" max="4" width="9.453125" customWidth="1"/>
    <col min="5" max="5" width="10.453125" customWidth="1"/>
    <col min="6" max="6" width="10" customWidth="1"/>
    <col min="7" max="8" width="10.453125" customWidth="1"/>
  </cols>
  <sheetData>
    <row r="1" spans="1:20" ht="17.5" x14ac:dyDescent="0.35">
      <c r="A1" s="77" t="s">
        <v>64</v>
      </c>
      <c r="B1" s="77"/>
      <c r="C1" s="77"/>
      <c r="D1" s="77"/>
      <c r="E1" s="77"/>
      <c r="F1" s="77"/>
      <c r="G1" s="77"/>
      <c r="H1" s="77"/>
      <c r="I1" s="77"/>
      <c r="J1" s="77"/>
    </row>
    <row r="2" spans="1:20" x14ac:dyDescent="0.35">
      <c r="A2" s="1"/>
      <c r="B2" s="1"/>
      <c r="C2" s="1"/>
      <c r="D2" s="1"/>
      <c r="E2" s="1"/>
    </row>
    <row r="3" spans="1:20" ht="15.5" x14ac:dyDescent="0.35">
      <c r="A3" s="97" t="s">
        <v>66</v>
      </c>
      <c r="B3" s="98"/>
      <c r="C3" s="98"/>
      <c r="D3" s="98"/>
      <c r="E3" s="1"/>
    </row>
    <row r="4" spans="1:20" ht="15" thickBot="1" x14ac:dyDescent="0.4">
      <c r="A4" s="78" t="s">
        <v>65</v>
      </c>
      <c r="B4" s="70"/>
      <c r="C4" s="70"/>
      <c r="D4" s="70"/>
      <c r="E4" s="1"/>
    </row>
    <row r="5" spans="1:20" ht="15.5" thickTop="1" thickBot="1" x14ac:dyDescent="0.4">
      <c r="A5" s="79"/>
      <c r="B5" s="80" t="s">
        <v>0</v>
      </c>
      <c r="C5" s="80" t="s">
        <v>1</v>
      </c>
      <c r="D5" s="80" t="s">
        <v>24</v>
      </c>
      <c r="E5" s="1"/>
    </row>
    <row r="6" spans="1:20" ht="15.5" thickTop="1" thickBot="1" x14ac:dyDescent="0.4">
      <c r="A6" s="80" t="s">
        <v>2</v>
      </c>
      <c r="B6" s="80" t="s">
        <v>35</v>
      </c>
      <c r="C6" s="81">
        <v>0</v>
      </c>
      <c r="D6" s="82">
        <v>1040</v>
      </c>
      <c r="E6" s="1"/>
    </row>
    <row r="7" spans="1:20" ht="15.5" thickTop="1" thickBot="1" x14ac:dyDescent="0.4">
      <c r="A7" s="80" t="s">
        <v>10</v>
      </c>
      <c r="B7" s="80" t="s">
        <v>36</v>
      </c>
      <c r="C7" s="81">
        <v>3</v>
      </c>
      <c r="D7" s="82">
        <v>1040</v>
      </c>
      <c r="E7" s="1"/>
    </row>
    <row r="8" spans="1:20" ht="15.5" thickTop="1" thickBot="1" x14ac:dyDescent="0.4">
      <c r="A8" s="80" t="s">
        <v>26</v>
      </c>
      <c r="B8" s="80" t="s">
        <v>37</v>
      </c>
      <c r="C8" s="81">
        <v>0</v>
      </c>
      <c r="D8" s="82">
        <v>1040</v>
      </c>
      <c r="E8" s="1"/>
    </row>
    <row r="9" spans="1:20" ht="15.5" thickTop="1" thickBot="1" x14ac:dyDescent="0.4">
      <c r="A9" s="80" t="s">
        <v>3</v>
      </c>
      <c r="B9" s="80" t="s">
        <v>39</v>
      </c>
      <c r="C9" s="81">
        <v>8</v>
      </c>
      <c r="D9" s="82">
        <v>528</v>
      </c>
      <c r="E9" s="1"/>
    </row>
    <row r="10" spans="1:20" ht="15.5" thickTop="1" thickBot="1" x14ac:dyDescent="0.4">
      <c r="A10" s="80" t="s">
        <v>4</v>
      </c>
      <c r="B10" s="80" t="s">
        <v>38</v>
      </c>
      <c r="C10" s="81">
        <v>8</v>
      </c>
      <c r="D10" s="82">
        <v>528</v>
      </c>
      <c r="E10" s="1"/>
    </row>
    <row r="11" spans="1:20" ht="15.5" thickTop="1" thickBot="1" x14ac:dyDescent="0.4">
      <c r="A11" s="4"/>
      <c r="B11" s="4"/>
      <c r="C11" s="5"/>
      <c r="D11" s="4"/>
      <c r="E11" s="1"/>
      <c r="H11" s="3"/>
    </row>
    <row r="12" spans="1:20" ht="16" customHeight="1" thickBot="1" x14ac:dyDescent="0.4">
      <c r="A12" s="91" t="s">
        <v>25</v>
      </c>
      <c r="B12" s="91"/>
      <c r="C12" s="91"/>
      <c r="D12" s="91"/>
      <c r="E12" s="91"/>
      <c r="F12" s="91"/>
      <c r="G12" s="91"/>
      <c r="H12" s="91"/>
      <c r="J12" s="100" t="s">
        <v>68</v>
      </c>
      <c r="K12" s="101"/>
      <c r="L12" s="101"/>
      <c r="M12" s="101"/>
      <c r="N12" s="101"/>
      <c r="O12" s="101"/>
      <c r="P12" s="101"/>
      <c r="Q12" s="101"/>
      <c r="R12" s="101"/>
      <c r="S12" s="101"/>
      <c r="T12" s="102"/>
    </row>
    <row r="13" spans="1:20" ht="15" customHeight="1" thickBot="1" x14ac:dyDescent="0.4">
      <c r="A13" s="92"/>
      <c r="B13" s="93" t="s">
        <v>29</v>
      </c>
      <c r="C13" s="94" t="s">
        <v>30</v>
      </c>
      <c r="D13" s="94" t="s">
        <v>31</v>
      </c>
      <c r="E13" s="94" t="s">
        <v>32</v>
      </c>
      <c r="F13" s="94" t="s">
        <v>33</v>
      </c>
      <c r="G13" s="94" t="s">
        <v>22</v>
      </c>
      <c r="H13" s="94" t="s">
        <v>23</v>
      </c>
      <c r="J13" s="105"/>
      <c r="K13" s="103"/>
      <c r="L13" s="103"/>
      <c r="M13" s="103"/>
      <c r="N13" s="103"/>
      <c r="O13" s="103"/>
      <c r="P13" s="103"/>
      <c r="Q13" s="103"/>
      <c r="R13" s="103"/>
      <c r="S13" s="103"/>
      <c r="T13" s="106"/>
    </row>
    <row r="14" spans="1:20" ht="15" thickBot="1" x14ac:dyDescent="0.4">
      <c r="A14" s="87" t="s">
        <v>2</v>
      </c>
      <c r="B14" s="95">
        <f>C6</f>
        <v>0</v>
      </c>
      <c r="C14" s="95">
        <f>C6</f>
        <v>0</v>
      </c>
      <c r="D14" s="95">
        <f>C6</f>
        <v>0</v>
      </c>
      <c r="E14" s="96"/>
      <c r="F14" s="96"/>
      <c r="G14" s="96"/>
      <c r="H14" s="96"/>
      <c r="J14" s="107"/>
      <c r="K14" s="104"/>
      <c r="L14" s="104"/>
      <c r="M14" s="104"/>
      <c r="N14" s="104"/>
      <c r="O14" s="104"/>
      <c r="P14" s="104"/>
      <c r="Q14" s="104"/>
      <c r="R14" s="104"/>
      <c r="S14" s="104"/>
      <c r="T14" s="108"/>
    </row>
    <row r="15" spans="1:20" ht="14.5" customHeight="1" thickBot="1" x14ac:dyDescent="0.4">
      <c r="A15" s="87" t="s">
        <v>10</v>
      </c>
      <c r="B15" s="96"/>
      <c r="C15" s="96"/>
      <c r="D15" s="96"/>
      <c r="E15" s="95">
        <f>$C$7</f>
        <v>3</v>
      </c>
      <c r="F15" s="95">
        <f>$C$7</f>
        <v>3</v>
      </c>
      <c r="G15" s="95">
        <f>$C$7</f>
        <v>3</v>
      </c>
      <c r="H15" s="96"/>
      <c r="J15" s="107" t="s">
        <v>69</v>
      </c>
      <c r="K15" s="104"/>
      <c r="L15" s="104"/>
      <c r="M15" s="104"/>
      <c r="N15" s="104"/>
      <c r="O15" s="104"/>
      <c r="P15" s="104"/>
      <c r="Q15" s="104"/>
      <c r="R15" s="104"/>
      <c r="S15" s="104"/>
      <c r="T15" s="108"/>
    </row>
    <row r="16" spans="1:20" ht="15" thickBot="1" x14ac:dyDescent="0.4">
      <c r="A16" s="87" t="s">
        <v>26</v>
      </c>
      <c r="B16" s="96"/>
      <c r="C16" s="96"/>
      <c r="D16" s="96"/>
      <c r="E16" s="96"/>
      <c r="F16" s="96"/>
      <c r="G16" s="96"/>
      <c r="H16" s="95">
        <f>E9</f>
        <v>0</v>
      </c>
      <c r="J16" s="45" t="s">
        <v>78</v>
      </c>
      <c r="K16" s="104"/>
      <c r="L16" s="104"/>
      <c r="M16" s="104"/>
      <c r="N16" s="104"/>
      <c r="O16" s="104"/>
      <c r="P16" s="104"/>
      <c r="Q16" s="104"/>
      <c r="R16" s="104"/>
      <c r="S16" s="104"/>
      <c r="T16" s="108"/>
    </row>
    <row r="17" spans="1:21" ht="15" thickBot="1" x14ac:dyDescent="0.4">
      <c r="A17" s="87" t="s">
        <v>3</v>
      </c>
      <c r="B17" s="95">
        <f>C9</f>
        <v>8</v>
      </c>
      <c r="C17" s="95">
        <f>C9</f>
        <v>8</v>
      </c>
      <c r="D17" s="95">
        <f>C9</f>
        <v>8</v>
      </c>
      <c r="E17" s="95">
        <f>C9</f>
        <v>8</v>
      </c>
      <c r="F17" s="95">
        <f>C9</f>
        <v>8</v>
      </c>
      <c r="G17" s="96"/>
      <c r="H17" s="96"/>
      <c r="J17" s="107" t="s">
        <v>88</v>
      </c>
      <c r="K17" s="104"/>
      <c r="L17" s="104"/>
      <c r="M17" s="104"/>
      <c r="N17" s="104"/>
      <c r="O17" s="104"/>
      <c r="P17" s="104"/>
      <c r="Q17" s="104"/>
      <c r="R17" s="104"/>
      <c r="S17" s="104"/>
      <c r="T17" s="108"/>
    </row>
    <row r="18" spans="1:21" ht="15" thickBot="1" x14ac:dyDescent="0.4">
      <c r="A18" s="87" t="s">
        <v>4</v>
      </c>
      <c r="B18" s="96"/>
      <c r="C18" s="96"/>
      <c r="D18" s="96"/>
      <c r="E18" s="96"/>
      <c r="F18" s="96"/>
      <c r="G18" s="95">
        <f>C10</f>
        <v>8</v>
      </c>
      <c r="H18" s="95">
        <f>C10</f>
        <v>8</v>
      </c>
      <c r="J18" s="107" t="s">
        <v>89</v>
      </c>
      <c r="K18" s="104"/>
      <c r="L18" s="104"/>
      <c r="M18" s="104"/>
      <c r="N18" s="104"/>
      <c r="O18" s="104"/>
      <c r="P18" s="104"/>
      <c r="Q18" s="104"/>
      <c r="R18" s="104"/>
      <c r="S18" s="104"/>
      <c r="T18" s="108"/>
    </row>
    <row r="19" spans="1:21" ht="15" thickBot="1" x14ac:dyDescent="0.4">
      <c r="A19" s="7"/>
      <c r="B19" s="1"/>
      <c r="C19" s="1"/>
      <c r="D19" s="1"/>
      <c r="E19" s="1"/>
      <c r="J19" s="107" t="s">
        <v>90</v>
      </c>
      <c r="K19" s="104"/>
      <c r="L19" s="104"/>
      <c r="M19" s="104"/>
      <c r="N19" s="104"/>
      <c r="O19" s="104"/>
      <c r="P19" s="104"/>
      <c r="Q19" s="104"/>
      <c r="R19" s="104"/>
      <c r="S19" s="104"/>
      <c r="T19" s="108"/>
    </row>
    <row r="20" spans="1:21" ht="15.5" thickTop="1" thickBot="1" x14ac:dyDescent="0.4">
      <c r="A20" s="84" t="s">
        <v>28</v>
      </c>
      <c r="B20" s="85"/>
      <c r="C20" s="1"/>
      <c r="D20" s="1"/>
      <c r="E20" s="1"/>
      <c r="J20" s="107" t="s">
        <v>91</v>
      </c>
      <c r="K20" s="104"/>
      <c r="L20" s="104"/>
      <c r="M20" s="104"/>
      <c r="N20" s="104"/>
      <c r="O20" s="104"/>
      <c r="P20" s="104"/>
      <c r="Q20" s="104"/>
      <c r="R20" s="104"/>
      <c r="S20" s="104"/>
      <c r="T20" s="108"/>
    </row>
    <row r="21" spans="1:21" ht="15.5" thickTop="1" thickBot="1" x14ac:dyDescent="0.4">
      <c r="A21" s="80" t="s">
        <v>27</v>
      </c>
      <c r="B21" s="83">
        <f>SUMPRODUCT(C6:C10,D6:D10)</f>
        <v>11568</v>
      </c>
      <c r="C21" s="1"/>
      <c r="D21" s="1"/>
      <c r="E21" s="1"/>
      <c r="J21" s="107" t="s">
        <v>92</v>
      </c>
      <c r="K21" s="104"/>
      <c r="L21" s="104"/>
      <c r="M21" s="104"/>
      <c r="N21" s="104"/>
      <c r="O21" s="104"/>
      <c r="P21" s="104"/>
      <c r="Q21" s="104"/>
      <c r="R21" s="104"/>
      <c r="S21" s="104"/>
      <c r="T21" s="108"/>
    </row>
    <row r="22" spans="1:21" ht="15" thickTop="1" x14ac:dyDescent="0.35">
      <c r="A22" s="7"/>
      <c r="B22" s="6"/>
      <c r="C22" s="1"/>
      <c r="D22" s="1"/>
      <c r="E22" s="1"/>
      <c r="J22" s="107" t="s">
        <v>93</v>
      </c>
      <c r="K22" s="104"/>
      <c r="L22" s="104"/>
      <c r="M22" s="104"/>
      <c r="N22" s="104"/>
      <c r="O22" s="104"/>
      <c r="P22" s="104"/>
      <c r="Q22" s="104"/>
      <c r="R22" s="104"/>
      <c r="S22" s="104"/>
      <c r="T22" s="108"/>
    </row>
    <row r="23" spans="1:21" ht="15" thickBot="1" x14ac:dyDescent="0.4">
      <c r="A23" s="70" t="s">
        <v>19</v>
      </c>
      <c r="B23" s="70"/>
      <c r="C23" s="70"/>
      <c r="D23" s="70"/>
      <c r="E23" s="1"/>
      <c r="J23" s="107" t="s">
        <v>94</v>
      </c>
      <c r="K23" s="104"/>
      <c r="L23" s="104"/>
      <c r="M23" s="104"/>
      <c r="N23" s="104"/>
      <c r="O23" s="104"/>
      <c r="P23" s="104"/>
      <c r="Q23" s="104"/>
      <c r="R23" s="104"/>
      <c r="S23" s="104"/>
      <c r="T23" s="108"/>
    </row>
    <row r="24" spans="1:21" ht="15" thickBot="1" x14ac:dyDescent="0.4">
      <c r="A24" s="86"/>
      <c r="B24" s="87" t="s">
        <v>6</v>
      </c>
      <c r="C24" s="87" t="s">
        <v>67</v>
      </c>
      <c r="D24" s="87" t="s">
        <v>7</v>
      </c>
      <c r="E24" s="1"/>
      <c r="J24" s="109" t="s">
        <v>70</v>
      </c>
      <c r="K24" s="110"/>
      <c r="L24" s="110"/>
      <c r="M24" s="110"/>
      <c r="N24" s="110"/>
      <c r="O24" s="110"/>
      <c r="P24" s="110"/>
      <c r="Q24" s="110"/>
      <c r="R24" s="110"/>
      <c r="S24" s="110"/>
      <c r="T24" s="111"/>
    </row>
    <row r="25" spans="1:21" ht="15" thickBot="1" x14ac:dyDescent="0.4">
      <c r="A25" s="87" t="s">
        <v>72</v>
      </c>
      <c r="B25" s="88">
        <f>C6+C9</f>
        <v>8</v>
      </c>
      <c r="C25" s="87" t="s">
        <v>9</v>
      </c>
      <c r="D25" s="89">
        <v>3</v>
      </c>
      <c r="E25" s="1"/>
    </row>
    <row r="26" spans="1:21" ht="15" thickBot="1" x14ac:dyDescent="0.4">
      <c r="A26" s="87" t="s">
        <v>5</v>
      </c>
      <c r="B26" s="88">
        <f>C6+C9</f>
        <v>8</v>
      </c>
      <c r="C26" s="87" t="s">
        <v>9</v>
      </c>
      <c r="D26" s="89">
        <v>6</v>
      </c>
      <c r="E26" s="1"/>
    </row>
    <row r="27" spans="1:21" ht="15" customHeight="1" thickBot="1" x14ac:dyDescent="0.4">
      <c r="A27" s="87" t="s">
        <v>73</v>
      </c>
      <c r="B27" s="88">
        <f>C6+C9</f>
        <v>8</v>
      </c>
      <c r="C27" s="87" t="s">
        <v>9</v>
      </c>
      <c r="D27" s="89">
        <v>8</v>
      </c>
      <c r="E27" s="1"/>
      <c r="I27" s="124" t="s">
        <v>95</v>
      </c>
      <c r="J27" s="124"/>
      <c r="K27" s="124"/>
      <c r="L27" s="124"/>
      <c r="M27" s="124"/>
      <c r="N27" s="124"/>
      <c r="O27" s="124"/>
      <c r="P27" s="124"/>
      <c r="Q27" s="124"/>
      <c r="R27" s="124"/>
      <c r="S27" s="124"/>
      <c r="T27" s="124"/>
      <c r="U27" s="124"/>
    </row>
    <row r="28" spans="1:21" ht="15" thickBot="1" x14ac:dyDescent="0.4">
      <c r="A28" s="87" t="s">
        <v>74</v>
      </c>
      <c r="B28" s="88">
        <f>C7+C9</f>
        <v>11</v>
      </c>
      <c r="C28" s="87" t="s">
        <v>9</v>
      </c>
      <c r="D28" s="89">
        <v>8</v>
      </c>
      <c r="E28" s="1"/>
      <c r="I28" s="124"/>
      <c r="J28" s="124"/>
      <c r="K28" s="124"/>
      <c r="L28" s="124"/>
      <c r="M28" s="124"/>
      <c r="N28" s="124"/>
      <c r="O28" s="124"/>
      <c r="P28" s="124"/>
      <c r="Q28" s="124"/>
      <c r="R28" s="124"/>
      <c r="S28" s="124"/>
      <c r="T28" s="124"/>
      <c r="U28" s="124"/>
    </row>
    <row r="29" spans="1:21" ht="14.5" customHeight="1" thickBot="1" x14ac:dyDescent="0.4">
      <c r="A29" s="87" t="s">
        <v>75</v>
      </c>
      <c r="B29" s="88">
        <f>C7+C9</f>
        <v>11</v>
      </c>
      <c r="C29" s="87" t="s">
        <v>9</v>
      </c>
      <c r="D29" s="89">
        <v>11</v>
      </c>
      <c r="E29" s="1"/>
      <c r="I29" s="124"/>
      <c r="J29" s="124"/>
      <c r="K29" s="124"/>
      <c r="L29" s="124"/>
      <c r="M29" s="124"/>
      <c r="N29" s="124"/>
      <c r="O29" s="124"/>
      <c r="P29" s="124"/>
      <c r="Q29" s="124"/>
      <c r="R29" s="124"/>
      <c r="S29" s="124"/>
      <c r="T29" s="124"/>
      <c r="U29" s="124"/>
    </row>
    <row r="30" spans="1:21" ht="15" thickBot="1" x14ac:dyDescent="0.4">
      <c r="A30" s="87" t="s">
        <v>76</v>
      </c>
      <c r="B30" s="88">
        <f>C7+C10</f>
        <v>11</v>
      </c>
      <c r="C30" s="87" t="s">
        <v>9</v>
      </c>
      <c r="D30" s="89">
        <v>11</v>
      </c>
      <c r="E30" s="1"/>
      <c r="I30" s="124"/>
      <c r="J30" s="124"/>
      <c r="K30" s="124"/>
      <c r="L30" s="124"/>
      <c r="M30" s="124"/>
      <c r="N30" s="124"/>
      <c r="O30" s="124"/>
      <c r="P30" s="124"/>
      <c r="Q30" s="124"/>
      <c r="R30" s="124"/>
      <c r="S30" s="124"/>
      <c r="T30" s="124"/>
      <c r="U30" s="124"/>
    </row>
    <row r="31" spans="1:21" ht="15" thickBot="1" x14ac:dyDescent="0.4">
      <c r="A31" s="87" t="s">
        <v>77</v>
      </c>
      <c r="B31" s="88">
        <f>C8+C10</f>
        <v>8</v>
      </c>
      <c r="C31" s="87" t="s">
        <v>9</v>
      </c>
      <c r="D31" s="89">
        <v>3</v>
      </c>
      <c r="E31" s="1"/>
      <c r="I31" s="124"/>
      <c r="J31" s="124"/>
      <c r="K31" s="124"/>
      <c r="L31" s="124"/>
      <c r="M31" s="124"/>
      <c r="N31" s="124"/>
      <c r="O31" s="124"/>
      <c r="P31" s="124"/>
      <c r="Q31" s="124"/>
      <c r="R31" s="124"/>
      <c r="S31" s="124"/>
      <c r="T31" s="124"/>
      <c r="U31" s="124"/>
    </row>
    <row r="32" spans="1:21" ht="15" thickBot="1" x14ac:dyDescent="0.4">
      <c r="A32" s="112" t="s">
        <v>34</v>
      </c>
      <c r="B32" s="113"/>
      <c r="C32" s="113"/>
      <c r="D32" s="114"/>
      <c r="E32" s="1"/>
      <c r="I32" s="124"/>
      <c r="J32" s="124"/>
      <c r="K32" s="124"/>
      <c r="L32" s="124"/>
      <c r="M32" s="124"/>
      <c r="N32" s="124"/>
      <c r="O32" s="124"/>
      <c r="P32" s="124"/>
      <c r="Q32" s="124"/>
      <c r="R32" s="124"/>
      <c r="S32" s="124"/>
      <c r="T32" s="124"/>
      <c r="U32" s="124"/>
    </row>
    <row r="33" spans="1:11" x14ac:dyDescent="0.35">
      <c r="A33" s="1"/>
      <c r="B33" s="1"/>
      <c r="C33" s="1"/>
      <c r="D33" s="1"/>
      <c r="E33" s="1"/>
      <c r="I33" s="2"/>
      <c r="J33" s="2"/>
      <c r="K33" s="2"/>
    </row>
    <row r="34" spans="1:11" x14ac:dyDescent="0.35">
      <c r="I34" s="2"/>
      <c r="J34" s="2"/>
      <c r="K34" s="2"/>
    </row>
    <row r="35" spans="1:11" x14ac:dyDescent="0.35">
      <c r="I35" s="2"/>
      <c r="J35" s="2"/>
      <c r="K35" s="2"/>
    </row>
    <row r="36" spans="1:11" x14ac:dyDescent="0.35">
      <c r="H36" s="2"/>
      <c r="J36" s="2"/>
      <c r="K36" s="2"/>
    </row>
    <row r="37" spans="1:11" x14ac:dyDescent="0.35">
      <c r="H37" s="2"/>
      <c r="J37" s="2"/>
      <c r="K37" s="2"/>
    </row>
    <row r="38" spans="1:11" x14ac:dyDescent="0.35">
      <c r="H38" s="2"/>
      <c r="J38" s="2"/>
      <c r="K38" s="2"/>
    </row>
    <row r="39" spans="1:11" x14ac:dyDescent="0.35">
      <c r="H39" s="2"/>
      <c r="J39" s="2"/>
      <c r="K39" s="2"/>
    </row>
    <row r="40" spans="1:11" x14ac:dyDescent="0.35">
      <c r="H40" s="2"/>
    </row>
    <row r="41" spans="1:11" x14ac:dyDescent="0.35">
      <c r="H41" s="2"/>
    </row>
  </sheetData>
  <mergeCells count="20">
    <mergeCell ref="A32:D32"/>
    <mergeCell ref="J19:T19"/>
    <mergeCell ref="J18:T18"/>
    <mergeCell ref="J17:T17"/>
    <mergeCell ref="J16:T16"/>
    <mergeCell ref="I27:U32"/>
    <mergeCell ref="J23:T23"/>
    <mergeCell ref="J20:T20"/>
    <mergeCell ref="J21:T21"/>
    <mergeCell ref="J22:T22"/>
    <mergeCell ref="J24:T24"/>
    <mergeCell ref="J12:T13"/>
    <mergeCell ref="J14:T14"/>
    <mergeCell ref="J15:T15"/>
    <mergeCell ref="A3:D3"/>
    <mergeCell ref="A4:D4"/>
    <mergeCell ref="A12:H12"/>
    <mergeCell ref="A20:B20"/>
    <mergeCell ref="A23:D23"/>
    <mergeCell ref="A1:J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36557-B833-42DB-91D1-41F99ED86B3C}">
  <dimension ref="A1:U45"/>
  <sheetViews>
    <sheetView workbookViewId="0">
      <selection activeCell="B21" sqref="B21"/>
    </sheetView>
  </sheetViews>
  <sheetFormatPr defaultRowHeight="14.5" x14ac:dyDescent="0.35"/>
  <cols>
    <col min="1" max="1" width="31" customWidth="1"/>
    <col min="4" max="4" width="9.453125" customWidth="1"/>
    <col min="5" max="5" width="10.453125" customWidth="1"/>
    <col min="6" max="6" width="10" customWidth="1"/>
    <col min="7" max="8" width="10.453125" customWidth="1"/>
  </cols>
  <sheetData>
    <row r="1" spans="1:21" ht="17.5" x14ac:dyDescent="0.35">
      <c r="A1" s="77" t="s">
        <v>64</v>
      </c>
      <c r="B1" s="77"/>
      <c r="C1" s="77"/>
      <c r="D1" s="77"/>
      <c r="E1" s="77"/>
      <c r="F1" s="77"/>
      <c r="G1" s="77"/>
      <c r="H1" s="77"/>
      <c r="I1" s="77"/>
      <c r="J1" s="77"/>
    </row>
    <row r="2" spans="1:21" x14ac:dyDescent="0.35">
      <c r="A2" s="1"/>
      <c r="B2" s="1"/>
      <c r="C2" s="1"/>
      <c r="D2" s="1"/>
      <c r="E2" s="1"/>
    </row>
    <row r="3" spans="1:21" ht="15.5" x14ac:dyDescent="0.35">
      <c r="A3" s="97" t="s">
        <v>66</v>
      </c>
      <c r="B3" s="98"/>
      <c r="C3" s="98"/>
      <c r="D3" s="98"/>
      <c r="E3" s="1"/>
    </row>
    <row r="4" spans="1:21" ht="15" thickBot="1" x14ac:dyDescent="0.4">
      <c r="A4" s="78" t="s">
        <v>65</v>
      </c>
      <c r="B4" s="70"/>
      <c r="C4" s="70"/>
      <c r="D4" s="70"/>
      <c r="E4" s="1"/>
    </row>
    <row r="5" spans="1:21" ht="15.5" thickTop="1" thickBot="1" x14ac:dyDescent="0.4">
      <c r="A5" s="79"/>
      <c r="B5" s="80" t="s">
        <v>0</v>
      </c>
      <c r="C5" s="80" t="s">
        <v>1</v>
      </c>
      <c r="D5" s="80" t="s">
        <v>24</v>
      </c>
      <c r="E5" s="1"/>
    </row>
    <row r="6" spans="1:21" ht="15.5" thickTop="1" thickBot="1" x14ac:dyDescent="0.4">
      <c r="A6" s="80" t="s">
        <v>2</v>
      </c>
      <c r="B6" s="80" t="s">
        <v>35</v>
      </c>
      <c r="C6" s="81">
        <v>2</v>
      </c>
      <c r="D6" s="82">
        <v>1040</v>
      </c>
      <c r="E6" s="1"/>
    </row>
    <row r="7" spans="1:21" ht="15.5" thickTop="1" thickBot="1" x14ac:dyDescent="0.4">
      <c r="A7" s="80" t="s">
        <v>10</v>
      </c>
      <c r="B7" s="80" t="s">
        <v>36</v>
      </c>
      <c r="C7" s="81">
        <v>10</v>
      </c>
      <c r="D7" s="82">
        <v>1040</v>
      </c>
      <c r="E7" s="1"/>
    </row>
    <row r="8" spans="1:21" ht="15.5" thickTop="1" thickBot="1" x14ac:dyDescent="0.4">
      <c r="A8" s="80" t="s">
        <v>26</v>
      </c>
      <c r="B8" s="80" t="s">
        <v>37</v>
      </c>
      <c r="C8" s="81">
        <v>2</v>
      </c>
      <c r="D8" s="82">
        <v>1040</v>
      </c>
      <c r="E8" s="1"/>
    </row>
    <row r="9" spans="1:21" ht="15.5" thickTop="1" thickBot="1" x14ac:dyDescent="0.4">
      <c r="A9" s="80" t="s">
        <v>3</v>
      </c>
      <c r="B9" s="80" t="s">
        <v>39</v>
      </c>
      <c r="C9" s="81">
        <v>6</v>
      </c>
      <c r="D9" s="82">
        <v>528</v>
      </c>
      <c r="E9" s="1"/>
    </row>
    <row r="10" spans="1:21" ht="15.5" thickTop="1" thickBot="1" x14ac:dyDescent="0.4">
      <c r="A10" s="80" t="s">
        <v>4</v>
      </c>
      <c r="B10" s="80" t="s">
        <v>38</v>
      </c>
      <c r="C10" s="81">
        <v>1</v>
      </c>
      <c r="D10" s="82">
        <v>528</v>
      </c>
      <c r="E10" s="1"/>
    </row>
    <row r="11" spans="1:21" ht="15.5" thickTop="1" thickBot="1" x14ac:dyDescent="0.4">
      <c r="A11" s="4"/>
      <c r="B11" s="4"/>
      <c r="C11" s="5"/>
      <c r="D11" s="4"/>
      <c r="E11" s="1"/>
      <c r="H11" s="3"/>
    </row>
    <row r="12" spans="1:21" ht="16" customHeight="1" thickBot="1" x14ac:dyDescent="0.4">
      <c r="A12" s="91" t="s">
        <v>25</v>
      </c>
      <c r="B12" s="91"/>
      <c r="C12" s="91"/>
      <c r="D12" s="91"/>
      <c r="E12" s="91"/>
      <c r="F12" s="91"/>
      <c r="G12" s="91"/>
      <c r="H12" s="91"/>
      <c r="J12" s="100" t="s">
        <v>96</v>
      </c>
      <c r="K12" s="101"/>
      <c r="L12" s="101"/>
      <c r="M12" s="101"/>
      <c r="N12" s="101"/>
      <c r="O12" s="101"/>
      <c r="P12" s="101"/>
      <c r="Q12" s="101"/>
      <c r="R12" s="101"/>
      <c r="S12" s="101"/>
      <c r="T12" s="101"/>
      <c r="U12" s="102"/>
    </row>
    <row r="13" spans="1:21" ht="15" customHeight="1" thickBot="1" x14ac:dyDescent="0.4">
      <c r="A13" s="92"/>
      <c r="B13" s="93" t="s">
        <v>29</v>
      </c>
      <c r="C13" s="94" t="s">
        <v>30</v>
      </c>
      <c r="D13" s="94" t="s">
        <v>31</v>
      </c>
      <c r="E13" s="94" t="s">
        <v>32</v>
      </c>
      <c r="F13" s="94" t="s">
        <v>33</v>
      </c>
      <c r="G13" s="94" t="s">
        <v>22</v>
      </c>
      <c r="H13" s="94" t="s">
        <v>23</v>
      </c>
      <c r="J13" s="105"/>
      <c r="K13" s="103"/>
      <c r="L13" s="103"/>
      <c r="M13" s="103"/>
      <c r="N13" s="103"/>
      <c r="O13" s="103"/>
      <c r="P13" s="103"/>
      <c r="Q13" s="103"/>
      <c r="R13" s="103"/>
      <c r="S13" s="103"/>
      <c r="T13" s="103"/>
      <c r="U13" s="106"/>
    </row>
    <row r="14" spans="1:21" ht="15" thickBot="1" x14ac:dyDescent="0.4">
      <c r="A14" s="87" t="s">
        <v>2</v>
      </c>
      <c r="B14" s="95">
        <f>C6</f>
        <v>2</v>
      </c>
      <c r="C14" s="95">
        <f>C6</f>
        <v>2</v>
      </c>
      <c r="D14" s="95">
        <f>C6</f>
        <v>2</v>
      </c>
      <c r="E14" s="96"/>
      <c r="F14" s="96"/>
      <c r="G14" s="96"/>
      <c r="H14" s="96"/>
      <c r="J14" s="107"/>
      <c r="K14" s="104"/>
      <c r="L14" s="104"/>
      <c r="M14" s="104"/>
      <c r="N14" s="104"/>
      <c r="O14" s="104"/>
      <c r="P14" s="104"/>
      <c r="Q14" s="104"/>
      <c r="R14" s="104"/>
      <c r="S14" s="104"/>
      <c r="T14" s="104"/>
      <c r="U14" s="108"/>
    </row>
    <row r="15" spans="1:21" ht="14.5" customHeight="1" thickBot="1" x14ac:dyDescent="0.4">
      <c r="A15" s="87" t="s">
        <v>10</v>
      </c>
      <c r="B15" s="96"/>
      <c r="C15" s="96"/>
      <c r="D15" s="96"/>
      <c r="E15" s="95">
        <f>$C$7</f>
        <v>10</v>
      </c>
      <c r="F15" s="95">
        <f>$C$7</f>
        <v>10</v>
      </c>
      <c r="G15" s="95">
        <f>$C$7</f>
        <v>10</v>
      </c>
      <c r="H15" s="96"/>
      <c r="J15" s="116" t="s">
        <v>71</v>
      </c>
      <c r="K15" s="125"/>
      <c r="L15" s="125"/>
      <c r="M15" s="125"/>
      <c r="N15" s="125"/>
      <c r="O15" s="125"/>
      <c r="P15" s="125"/>
      <c r="Q15" s="125"/>
      <c r="R15" s="125"/>
      <c r="S15" s="125"/>
      <c r="T15" s="125"/>
      <c r="U15" s="126"/>
    </row>
    <row r="16" spans="1:21" ht="15" thickBot="1" x14ac:dyDescent="0.4">
      <c r="A16" s="87" t="s">
        <v>26</v>
      </c>
      <c r="B16" s="96"/>
      <c r="C16" s="96"/>
      <c r="D16" s="96"/>
      <c r="E16" s="96"/>
      <c r="F16" s="96"/>
      <c r="G16" s="96"/>
      <c r="H16" s="95">
        <f>C8</f>
        <v>2</v>
      </c>
      <c r="J16" s="127"/>
      <c r="K16" s="128"/>
      <c r="L16" s="128"/>
      <c r="M16" s="128"/>
      <c r="N16" s="128"/>
      <c r="O16" s="128"/>
      <c r="P16" s="128"/>
      <c r="Q16" s="128"/>
      <c r="R16" s="128"/>
      <c r="S16" s="128"/>
      <c r="T16" s="128"/>
      <c r="U16" s="129"/>
    </row>
    <row r="17" spans="1:21" ht="15" thickBot="1" x14ac:dyDescent="0.4">
      <c r="A17" s="87" t="s">
        <v>3</v>
      </c>
      <c r="B17" s="95">
        <f>C9</f>
        <v>6</v>
      </c>
      <c r="C17" s="95">
        <f>C9</f>
        <v>6</v>
      </c>
      <c r="D17" s="95">
        <f>C9</f>
        <v>6</v>
      </c>
      <c r="E17" s="95">
        <f>C9</f>
        <v>6</v>
      </c>
      <c r="F17" s="95">
        <f>C9</f>
        <v>6</v>
      </c>
      <c r="G17" s="96"/>
      <c r="H17" s="96"/>
      <c r="J17" s="115"/>
      <c r="K17" s="115"/>
      <c r="L17" s="115"/>
      <c r="M17" s="115"/>
      <c r="N17" s="115"/>
      <c r="O17" s="115"/>
      <c r="P17" s="115"/>
      <c r="Q17" s="115"/>
      <c r="R17" s="115"/>
      <c r="S17" s="115"/>
      <c r="T17" s="115"/>
      <c r="U17" s="115"/>
    </row>
    <row r="18" spans="1:21" ht="15" thickBot="1" x14ac:dyDescent="0.4">
      <c r="A18" s="87" t="s">
        <v>4</v>
      </c>
      <c r="B18" s="96"/>
      <c r="C18" s="96"/>
      <c r="D18" s="96"/>
      <c r="E18" s="96"/>
      <c r="F18" s="96"/>
      <c r="G18" s="95">
        <f>C10</f>
        <v>1</v>
      </c>
      <c r="H18" s="95">
        <f>C10</f>
        <v>1</v>
      </c>
      <c r="J18" s="115"/>
      <c r="K18" s="115"/>
      <c r="L18" s="115"/>
      <c r="M18" s="115"/>
      <c r="N18" s="115"/>
      <c r="O18" s="115"/>
      <c r="P18" s="115"/>
      <c r="Q18" s="115"/>
      <c r="R18" s="115"/>
      <c r="S18" s="115"/>
      <c r="T18" s="115"/>
      <c r="U18" s="115"/>
    </row>
    <row r="19" spans="1:21" ht="15" thickBot="1" x14ac:dyDescent="0.4">
      <c r="A19" s="7"/>
      <c r="B19" s="1"/>
      <c r="C19" s="1"/>
      <c r="D19" s="1"/>
      <c r="E19" s="1"/>
      <c r="J19" s="115"/>
      <c r="K19" s="115"/>
      <c r="L19" s="115"/>
      <c r="M19" s="115"/>
      <c r="N19" s="115"/>
      <c r="O19" s="115"/>
      <c r="P19" s="115"/>
      <c r="Q19" s="115"/>
      <c r="R19" s="115"/>
      <c r="S19" s="115"/>
      <c r="T19" s="115"/>
      <c r="U19" s="115"/>
    </row>
    <row r="20" spans="1:21" ht="15.5" thickTop="1" thickBot="1" x14ac:dyDescent="0.4">
      <c r="A20" s="84" t="s">
        <v>28</v>
      </c>
      <c r="B20" s="85"/>
      <c r="C20" s="1"/>
      <c r="D20" s="1"/>
      <c r="E20" s="1"/>
      <c r="I20" s="124" t="s">
        <v>97</v>
      </c>
      <c r="J20" s="124"/>
      <c r="K20" s="124"/>
      <c r="L20" s="124"/>
      <c r="M20" s="124"/>
      <c r="N20" s="124"/>
      <c r="O20" s="124"/>
      <c r="P20" s="124"/>
      <c r="Q20" s="124"/>
      <c r="R20" s="124"/>
      <c r="S20" s="124"/>
      <c r="T20" s="124"/>
      <c r="U20" s="124"/>
    </row>
    <row r="21" spans="1:21" ht="15.5" thickTop="1" thickBot="1" x14ac:dyDescent="0.4">
      <c r="A21" s="80" t="s">
        <v>27</v>
      </c>
      <c r="B21" s="83">
        <f>SUMPRODUCT(C6:C10,D6:D10)</f>
        <v>18256</v>
      </c>
      <c r="C21" s="1"/>
      <c r="D21" s="1"/>
      <c r="E21" s="1"/>
      <c r="I21" s="124"/>
      <c r="J21" s="124"/>
      <c r="K21" s="124"/>
      <c r="L21" s="124"/>
      <c r="M21" s="124"/>
      <c r="N21" s="124"/>
      <c r="O21" s="124"/>
      <c r="P21" s="124"/>
      <c r="Q21" s="124"/>
      <c r="R21" s="124"/>
      <c r="S21" s="124"/>
      <c r="T21" s="124"/>
      <c r="U21" s="124"/>
    </row>
    <row r="22" spans="1:21" ht="15" thickTop="1" x14ac:dyDescent="0.35">
      <c r="A22" s="7"/>
      <c r="B22" s="6"/>
      <c r="C22" s="1"/>
      <c r="D22" s="1"/>
      <c r="E22" s="1"/>
      <c r="I22" s="124"/>
      <c r="J22" s="124"/>
      <c r="K22" s="124"/>
      <c r="L22" s="124"/>
      <c r="M22" s="124"/>
      <c r="N22" s="124"/>
      <c r="O22" s="124"/>
      <c r="P22" s="124"/>
      <c r="Q22" s="124"/>
      <c r="R22" s="124"/>
      <c r="S22" s="124"/>
      <c r="T22" s="124"/>
      <c r="U22" s="124"/>
    </row>
    <row r="23" spans="1:21" ht="15" thickBot="1" x14ac:dyDescent="0.4">
      <c r="A23" s="70" t="s">
        <v>19</v>
      </c>
      <c r="B23" s="70"/>
      <c r="C23" s="70"/>
      <c r="D23" s="70"/>
      <c r="E23" s="1"/>
      <c r="I23" s="124"/>
      <c r="J23" s="124"/>
      <c r="K23" s="124"/>
      <c r="L23" s="124"/>
      <c r="M23" s="124"/>
      <c r="N23" s="124"/>
      <c r="O23" s="124"/>
      <c r="P23" s="124"/>
      <c r="Q23" s="124"/>
      <c r="R23" s="124"/>
      <c r="S23" s="124"/>
      <c r="T23" s="124"/>
      <c r="U23" s="124"/>
    </row>
    <row r="24" spans="1:21" ht="15" thickBot="1" x14ac:dyDescent="0.4">
      <c r="A24" s="86"/>
      <c r="B24" s="87" t="s">
        <v>6</v>
      </c>
      <c r="C24" s="87" t="s">
        <v>67</v>
      </c>
      <c r="D24" s="87" t="s">
        <v>7</v>
      </c>
      <c r="E24" s="1"/>
      <c r="I24" s="124"/>
      <c r="J24" s="124"/>
      <c r="K24" s="124"/>
      <c r="L24" s="124"/>
      <c r="M24" s="124"/>
      <c r="N24" s="124"/>
      <c r="O24" s="124"/>
      <c r="P24" s="124"/>
      <c r="Q24" s="124"/>
      <c r="R24" s="124"/>
      <c r="S24" s="124"/>
      <c r="T24" s="124"/>
      <c r="U24" s="124"/>
    </row>
    <row r="25" spans="1:21" ht="15" thickBot="1" x14ac:dyDescent="0.4">
      <c r="A25" s="87" t="s">
        <v>72</v>
      </c>
      <c r="B25" s="88">
        <f>C6+C9</f>
        <v>8</v>
      </c>
      <c r="C25" s="87" t="s">
        <v>9</v>
      </c>
      <c r="D25" s="89">
        <v>3</v>
      </c>
      <c r="E25" s="1"/>
      <c r="I25" s="124"/>
      <c r="J25" s="124"/>
      <c r="K25" s="124"/>
      <c r="L25" s="124"/>
      <c r="M25" s="124"/>
      <c r="N25" s="124"/>
      <c r="O25" s="124"/>
      <c r="P25" s="124"/>
      <c r="Q25" s="124"/>
      <c r="R25" s="124"/>
      <c r="S25" s="124"/>
      <c r="T25" s="124"/>
      <c r="U25" s="124"/>
    </row>
    <row r="26" spans="1:21" ht="15" thickBot="1" x14ac:dyDescent="0.4">
      <c r="A26" s="87" t="s">
        <v>5</v>
      </c>
      <c r="B26" s="88">
        <f>C6+C9</f>
        <v>8</v>
      </c>
      <c r="C26" s="87" t="s">
        <v>9</v>
      </c>
      <c r="D26" s="89">
        <v>6</v>
      </c>
      <c r="E26" s="1"/>
      <c r="I26" s="124"/>
      <c r="J26" s="124"/>
      <c r="K26" s="124"/>
      <c r="L26" s="124"/>
      <c r="M26" s="124"/>
      <c r="N26" s="124"/>
      <c r="O26" s="124"/>
      <c r="P26" s="124"/>
      <c r="Q26" s="124"/>
      <c r="R26" s="124"/>
      <c r="S26" s="124"/>
      <c r="T26" s="124"/>
      <c r="U26" s="124"/>
    </row>
    <row r="27" spans="1:21" ht="15" thickBot="1" x14ac:dyDescent="0.4">
      <c r="A27" s="87" t="s">
        <v>73</v>
      </c>
      <c r="B27" s="88">
        <f>C6+C9</f>
        <v>8</v>
      </c>
      <c r="C27" s="87" t="s">
        <v>9</v>
      </c>
      <c r="D27" s="89">
        <v>8</v>
      </c>
      <c r="E27" s="1"/>
    </row>
    <row r="28" spans="1:21" ht="15" thickBot="1" x14ac:dyDescent="0.4">
      <c r="A28" s="87" t="s">
        <v>74</v>
      </c>
      <c r="B28" s="88">
        <f>C7+C9</f>
        <v>16</v>
      </c>
      <c r="C28" s="87" t="s">
        <v>9</v>
      </c>
      <c r="D28" s="89">
        <v>8</v>
      </c>
      <c r="E28" s="1"/>
    </row>
    <row r="29" spans="1:21" ht="14.5" customHeight="1" thickBot="1" x14ac:dyDescent="0.4">
      <c r="A29" s="87" t="s">
        <v>75</v>
      </c>
      <c r="B29" s="88">
        <f>C7+C9</f>
        <v>16</v>
      </c>
      <c r="C29" s="87" t="s">
        <v>9</v>
      </c>
      <c r="D29" s="89">
        <v>11</v>
      </c>
      <c r="E29" s="1"/>
      <c r="I29" s="2"/>
      <c r="J29" s="2"/>
      <c r="K29" s="2"/>
    </row>
    <row r="30" spans="1:21" ht="15" thickBot="1" x14ac:dyDescent="0.4">
      <c r="A30" s="87" t="s">
        <v>76</v>
      </c>
      <c r="B30" s="88">
        <f>C7+C10</f>
        <v>11</v>
      </c>
      <c r="C30" s="87" t="s">
        <v>9</v>
      </c>
      <c r="D30" s="89">
        <v>11</v>
      </c>
      <c r="E30" s="1"/>
      <c r="I30" s="2"/>
      <c r="J30" s="2"/>
      <c r="K30" s="2"/>
    </row>
    <row r="31" spans="1:21" ht="15" thickBot="1" x14ac:dyDescent="0.4">
      <c r="A31" s="87" t="s">
        <v>77</v>
      </c>
      <c r="B31" s="88">
        <f>C8+C10</f>
        <v>3</v>
      </c>
      <c r="C31" s="87" t="s">
        <v>9</v>
      </c>
      <c r="D31" s="89">
        <v>3</v>
      </c>
      <c r="E31" s="1"/>
      <c r="I31" s="2"/>
      <c r="J31" s="2"/>
      <c r="K31" s="2"/>
    </row>
    <row r="32" spans="1:21" ht="15" thickBot="1" x14ac:dyDescent="0.4">
      <c r="A32" s="87" t="s">
        <v>35</v>
      </c>
      <c r="B32" s="117">
        <f>C6</f>
        <v>2</v>
      </c>
      <c r="C32" s="90" t="s">
        <v>9</v>
      </c>
      <c r="D32" s="87">
        <v>2</v>
      </c>
      <c r="E32" s="1"/>
      <c r="I32" s="2"/>
      <c r="J32" s="2"/>
      <c r="K32" s="2"/>
    </row>
    <row r="33" spans="1:11" ht="15" thickBot="1" x14ac:dyDescent="0.4">
      <c r="A33" s="87" t="s">
        <v>36</v>
      </c>
      <c r="B33" s="117">
        <f>C7</f>
        <v>10</v>
      </c>
      <c r="C33" s="90" t="s">
        <v>9</v>
      </c>
      <c r="D33" s="87">
        <v>2</v>
      </c>
      <c r="E33" s="1"/>
      <c r="I33" s="2"/>
      <c r="J33" s="2"/>
      <c r="K33" s="2"/>
    </row>
    <row r="34" spans="1:11" ht="15" thickBot="1" x14ac:dyDescent="0.4">
      <c r="A34" s="87" t="s">
        <v>37</v>
      </c>
      <c r="B34" s="117">
        <f>C8</f>
        <v>2</v>
      </c>
      <c r="C34" s="90" t="s">
        <v>9</v>
      </c>
      <c r="D34" s="87">
        <v>2</v>
      </c>
      <c r="E34" s="1"/>
      <c r="I34" s="2"/>
      <c r="J34" s="2"/>
      <c r="K34" s="2"/>
    </row>
    <row r="35" spans="1:11" ht="15" thickBot="1" x14ac:dyDescent="0.4">
      <c r="A35" s="87" t="s">
        <v>40</v>
      </c>
      <c r="B35" s="117">
        <f>SUM(C9,C10)</f>
        <v>7</v>
      </c>
      <c r="C35" s="90" t="s">
        <v>8</v>
      </c>
      <c r="D35" s="87">
        <v>7</v>
      </c>
      <c r="E35" s="1"/>
      <c r="I35" s="2"/>
      <c r="J35" s="2"/>
      <c r="K35" s="2"/>
    </row>
    <row r="36" spans="1:11" ht="15" thickBot="1" x14ac:dyDescent="0.4">
      <c r="A36" s="112" t="s">
        <v>34</v>
      </c>
      <c r="B36" s="113"/>
      <c r="C36" s="113"/>
      <c r="D36" s="114"/>
      <c r="E36" s="1"/>
      <c r="I36" s="2"/>
      <c r="J36" s="2"/>
      <c r="K36" s="2"/>
    </row>
    <row r="37" spans="1:11" x14ac:dyDescent="0.35">
      <c r="A37" s="1"/>
      <c r="B37" s="1"/>
      <c r="C37" s="1"/>
      <c r="D37" s="1"/>
      <c r="E37" s="1"/>
      <c r="I37" s="2"/>
      <c r="J37" s="2"/>
      <c r="K37" s="2"/>
    </row>
    <row r="38" spans="1:11" x14ac:dyDescent="0.35">
      <c r="I38" s="2"/>
      <c r="J38" s="2"/>
      <c r="K38" s="2"/>
    </row>
    <row r="39" spans="1:11" x14ac:dyDescent="0.35">
      <c r="I39" s="2"/>
      <c r="J39" s="2"/>
      <c r="K39" s="2"/>
    </row>
    <row r="40" spans="1:11" x14ac:dyDescent="0.35">
      <c r="H40" s="2"/>
    </row>
    <row r="41" spans="1:11" x14ac:dyDescent="0.35">
      <c r="G41" s="2"/>
    </row>
    <row r="42" spans="1:11" x14ac:dyDescent="0.35">
      <c r="G42" s="2"/>
    </row>
    <row r="43" spans="1:11" x14ac:dyDescent="0.35">
      <c r="G43" s="2"/>
    </row>
    <row r="44" spans="1:11" x14ac:dyDescent="0.35">
      <c r="G44" s="2"/>
    </row>
    <row r="45" spans="1:11" x14ac:dyDescent="0.35">
      <c r="H45" s="2"/>
    </row>
  </sheetData>
  <mergeCells count="11">
    <mergeCell ref="A23:D23"/>
    <mergeCell ref="A36:D36"/>
    <mergeCell ref="J15:U16"/>
    <mergeCell ref="I20:U26"/>
    <mergeCell ref="A20:B20"/>
    <mergeCell ref="A1:J1"/>
    <mergeCell ref="A3:D3"/>
    <mergeCell ref="A4:D4"/>
    <mergeCell ref="A12:H12"/>
    <mergeCell ref="J12:U13"/>
    <mergeCell ref="J14:U1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2EF151-A0CC-489B-BCC5-953D8350CA29}">
  <dimension ref="A1:B18"/>
  <sheetViews>
    <sheetView workbookViewId="0"/>
  </sheetViews>
  <sheetFormatPr defaultRowHeight="14.5" x14ac:dyDescent="0.35"/>
  <sheetData>
    <row r="1" spans="1:2" x14ac:dyDescent="0.35">
      <c r="A1">
        <v>1</v>
      </c>
      <c r="B1">
        <v>1</v>
      </c>
    </row>
    <row r="2" spans="1:2" x14ac:dyDescent="0.35">
      <c r="A2" t="s">
        <v>98</v>
      </c>
      <c r="B2" t="s">
        <v>98</v>
      </c>
    </row>
    <row r="3" spans="1:2" x14ac:dyDescent="0.35">
      <c r="A3">
        <v>1</v>
      </c>
      <c r="B3">
        <v>1</v>
      </c>
    </row>
    <row r="4" spans="1:2" x14ac:dyDescent="0.35">
      <c r="A4">
        <v>0</v>
      </c>
      <c r="B4">
        <v>1</v>
      </c>
    </row>
    <row r="5" spans="1:2" x14ac:dyDescent="0.35">
      <c r="A5">
        <v>20</v>
      </c>
      <c r="B5">
        <v>15</v>
      </c>
    </row>
    <row r="6" spans="1:2" x14ac:dyDescent="0.35">
      <c r="A6">
        <v>1</v>
      </c>
      <c r="B6">
        <v>1</v>
      </c>
    </row>
    <row r="8" spans="1:2" x14ac:dyDescent="0.35">
      <c r="A8" s="8"/>
      <c r="B8" s="8" t="s">
        <v>51</v>
      </c>
    </row>
    <row r="9" spans="1:2" x14ac:dyDescent="0.35">
      <c r="A9" t="s">
        <v>99</v>
      </c>
      <c r="B9" t="s">
        <v>105</v>
      </c>
    </row>
    <row r="10" spans="1:2" x14ac:dyDescent="0.35">
      <c r="A10" t="s">
        <v>41</v>
      </c>
      <c r="B10">
        <v>1</v>
      </c>
    </row>
    <row r="11" spans="1:2" x14ac:dyDescent="0.35">
      <c r="B11">
        <v>264</v>
      </c>
    </row>
    <row r="12" spans="1:2" x14ac:dyDescent="0.35">
      <c r="B12">
        <v>792</v>
      </c>
    </row>
    <row r="13" spans="1:2" x14ac:dyDescent="0.35">
      <c r="B13">
        <v>50</v>
      </c>
    </row>
    <row r="15" spans="1:2" x14ac:dyDescent="0.35">
      <c r="B15" s="8" t="s">
        <v>51</v>
      </c>
    </row>
    <row r="16" spans="1:2" x14ac:dyDescent="0.35">
      <c r="B16" t="s">
        <v>99</v>
      </c>
    </row>
    <row r="17" spans="2:2" x14ac:dyDescent="0.35">
      <c r="B17" t="s">
        <v>53</v>
      </c>
    </row>
    <row r="18" spans="2:2" x14ac:dyDescent="0.35">
      <c r="B18" t="s">
        <v>54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11F91-12E4-4A9A-B79E-B83BFF461973}">
  <dimension ref="A8:B15"/>
  <sheetViews>
    <sheetView workbookViewId="0"/>
  </sheetViews>
  <sheetFormatPr defaultRowHeight="14.5" x14ac:dyDescent="0.35"/>
  <sheetData>
    <row r="8" spans="1:2" x14ac:dyDescent="0.35">
      <c r="A8" s="8"/>
      <c r="B8" s="8"/>
    </row>
    <row r="15" spans="1:2" x14ac:dyDescent="0.35">
      <c r="B15" s="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8C84A-EE8D-4466-82AF-B47F1D5C504A}">
  <dimension ref="A1:T35"/>
  <sheetViews>
    <sheetView topLeftCell="A4" workbookViewId="0">
      <selection activeCell="M37" sqref="M37:T43"/>
    </sheetView>
  </sheetViews>
  <sheetFormatPr defaultRowHeight="14.5" x14ac:dyDescent="0.35"/>
  <sheetData>
    <row r="1" spans="1:11" x14ac:dyDescent="0.35">
      <c r="A1" s="9" t="s">
        <v>42</v>
      </c>
      <c r="K1" s="14" t="str">
        <f>CONCATENATE("Sensitivity of ",$K$4," to ","Effect of changing the daily number of interns")</f>
        <v>Sensitivity of $B$21 to Effect of changing the daily number of interns</v>
      </c>
    </row>
    <row r="3" spans="1:11" x14ac:dyDescent="0.35">
      <c r="A3" t="s">
        <v>100</v>
      </c>
      <c r="K3" t="s">
        <v>46</v>
      </c>
    </row>
    <row r="4" spans="1:11" ht="32.5" x14ac:dyDescent="0.35">
      <c r="B4" s="11" t="s">
        <v>43</v>
      </c>
      <c r="C4" s="11" t="s">
        <v>44</v>
      </c>
      <c r="D4" s="11" t="s">
        <v>45</v>
      </c>
      <c r="E4" s="11" t="s">
        <v>101</v>
      </c>
      <c r="F4" s="11" t="s">
        <v>102</v>
      </c>
      <c r="G4" s="11" t="s">
        <v>103</v>
      </c>
      <c r="J4" s="14">
        <f>MATCH($K$4,OutputAddresses,0)</f>
        <v>6</v>
      </c>
      <c r="K4" s="13" t="s">
        <v>103</v>
      </c>
    </row>
    <row r="5" spans="1:11" x14ac:dyDescent="0.35">
      <c r="A5" s="10">
        <v>0</v>
      </c>
      <c r="B5" s="130">
        <v>8</v>
      </c>
      <c r="C5" s="131">
        <v>11</v>
      </c>
      <c r="D5" s="131">
        <v>3</v>
      </c>
      <c r="E5" s="131">
        <v>0</v>
      </c>
      <c r="F5" s="131">
        <v>0</v>
      </c>
      <c r="G5" s="26">
        <v>22880</v>
      </c>
      <c r="K5">
        <f>INDEX(OutputValues,1,$J$4)</f>
        <v>22880</v>
      </c>
    </row>
    <row r="6" spans="1:11" x14ac:dyDescent="0.35">
      <c r="A6" s="10">
        <v>1</v>
      </c>
      <c r="B6" s="132">
        <v>7</v>
      </c>
      <c r="C6" s="133">
        <v>11</v>
      </c>
      <c r="D6" s="133">
        <v>3</v>
      </c>
      <c r="E6" s="133">
        <v>1</v>
      </c>
      <c r="F6" s="133">
        <v>0</v>
      </c>
      <c r="G6" s="27">
        <v>22368</v>
      </c>
      <c r="K6">
        <f>INDEX(OutputValues,2,$J$4)</f>
        <v>22368</v>
      </c>
    </row>
    <row r="7" spans="1:11" x14ac:dyDescent="0.35">
      <c r="A7" s="10">
        <v>2</v>
      </c>
      <c r="B7" s="134">
        <v>7</v>
      </c>
      <c r="C7" s="135">
        <v>10</v>
      </c>
      <c r="D7" s="135">
        <v>2</v>
      </c>
      <c r="E7" s="135">
        <v>1</v>
      </c>
      <c r="F7" s="135">
        <v>1</v>
      </c>
      <c r="G7" s="25">
        <v>20816</v>
      </c>
      <c r="K7">
        <f>INDEX(OutputValues,3,$J$4)</f>
        <v>20816</v>
      </c>
    </row>
    <row r="8" spans="1:11" x14ac:dyDescent="0.35">
      <c r="A8" s="10">
        <v>3</v>
      </c>
      <c r="B8" s="134">
        <v>6</v>
      </c>
      <c r="C8" s="135">
        <v>10</v>
      </c>
      <c r="D8" s="135">
        <v>2</v>
      </c>
      <c r="E8" s="135">
        <v>2</v>
      </c>
      <c r="F8" s="135">
        <v>1</v>
      </c>
      <c r="G8" s="25">
        <v>20304</v>
      </c>
      <c r="K8">
        <f>INDEX(OutputValues,4,$J$4)</f>
        <v>20304</v>
      </c>
    </row>
    <row r="9" spans="1:11" x14ac:dyDescent="0.35">
      <c r="A9" s="10">
        <v>4</v>
      </c>
      <c r="B9" s="134">
        <v>5</v>
      </c>
      <c r="C9" s="135">
        <v>10</v>
      </c>
      <c r="D9" s="135">
        <v>2</v>
      </c>
      <c r="E9" s="135">
        <v>3</v>
      </c>
      <c r="F9" s="135">
        <v>1</v>
      </c>
      <c r="G9" s="25">
        <v>19792</v>
      </c>
      <c r="K9">
        <f>INDEX(OutputValues,5,$J$4)</f>
        <v>19792</v>
      </c>
    </row>
    <row r="10" spans="1:11" x14ac:dyDescent="0.35">
      <c r="A10" s="10">
        <v>5</v>
      </c>
      <c r="B10" s="134">
        <v>4</v>
      </c>
      <c r="C10" s="135">
        <v>10</v>
      </c>
      <c r="D10" s="135">
        <v>2</v>
      </c>
      <c r="E10" s="135">
        <v>4</v>
      </c>
      <c r="F10" s="135">
        <v>1</v>
      </c>
      <c r="G10" s="25">
        <v>19280</v>
      </c>
      <c r="H10" s="38" t="s">
        <v>48</v>
      </c>
      <c r="I10" s="38"/>
      <c r="J10" s="38"/>
      <c r="K10">
        <f>INDEX(OutputValues,6,$J$4)</f>
        <v>19280</v>
      </c>
    </row>
    <row r="11" spans="1:11" x14ac:dyDescent="0.35">
      <c r="A11" s="10">
        <v>6</v>
      </c>
      <c r="B11" s="134">
        <v>5</v>
      </c>
      <c r="C11" s="135">
        <v>8</v>
      </c>
      <c r="D11" s="135">
        <v>2</v>
      </c>
      <c r="E11" s="135">
        <v>3</v>
      </c>
      <c r="F11" s="135">
        <v>3</v>
      </c>
      <c r="G11" s="25">
        <v>18768</v>
      </c>
      <c r="H11" s="39" t="s">
        <v>49</v>
      </c>
      <c r="I11" s="39"/>
      <c r="J11" s="39"/>
      <c r="K11">
        <f>INDEX(OutputValues,7,$J$4)</f>
        <v>18768</v>
      </c>
    </row>
    <row r="12" spans="1:11" x14ac:dyDescent="0.35">
      <c r="A12" s="28">
        <v>7</v>
      </c>
      <c r="B12" s="29">
        <v>2</v>
      </c>
      <c r="C12" s="30">
        <v>10</v>
      </c>
      <c r="D12" s="30">
        <v>2</v>
      </c>
      <c r="E12" s="30">
        <v>6</v>
      </c>
      <c r="F12" s="30">
        <v>1</v>
      </c>
      <c r="G12" s="31">
        <v>18256</v>
      </c>
      <c r="H12" s="40" t="s">
        <v>50</v>
      </c>
      <c r="I12" s="40"/>
      <c r="J12" s="40"/>
      <c r="K12">
        <f>INDEX(OutputValues,8,$J$4)</f>
        <v>18256</v>
      </c>
    </row>
    <row r="13" spans="1:11" x14ac:dyDescent="0.35">
      <c r="A13" s="10">
        <v>8</v>
      </c>
      <c r="B13" s="136">
        <v>2</v>
      </c>
      <c r="C13" s="137">
        <v>9</v>
      </c>
      <c r="D13" s="137">
        <v>2</v>
      </c>
      <c r="E13" s="137">
        <v>6</v>
      </c>
      <c r="F13" s="137">
        <v>2</v>
      </c>
      <c r="G13" s="138">
        <v>17744</v>
      </c>
      <c r="K13">
        <f>INDEX(OutputValues,9,$J$4)</f>
        <v>17744</v>
      </c>
    </row>
    <row r="14" spans="1:11" x14ac:dyDescent="0.35">
      <c r="A14" s="10">
        <v>9</v>
      </c>
      <c r="B14" s="136">
        <v>2</v>
      </c>
      <c r="C14" s="137">
        <v>8</v>
      </c>
      <c r="D14" s="137">
        <v>2</v>
      </c>
      <c r="E14" s="137">
        <v>6</v>
      </c>
      <c r="F14" s="137">
        <v>3</v>
      </c>
      <c r="G14" s="138">
        <v>17232</v>
      </c>
      <c r="K14">
        <f>INDEX(OutputValues,10,$J$4)</f>
        <v>17232</v>
      </c>
    </row>
    <row r="15" spans="1:11" x14ac:dyDescent="0.35">
      <c r="A15" s="10">
        <v>10</v>
      </c>
      <c r="B15" s="136">
        <v>2</v>
      </c>
      <c r="C15" s="137">
        <v>7</v>
      </c>
      <c r="D15" s="137">
        <v>2</v>
      </c>
      <c r="E15" s="137">
        <v>6</v>
      </c>
      <c r="F15" s="137">
        <v>4</v>
      </c>
      <c r="G15" s="138">
        <v>16720</v>
      </c>
      <c r="K15">
        <f>INDEX(OutputValues,11,$J$4)</f>
        <v>16720</v>
      </c>
    </row>
    <row r="16" spans="1:11" x14ac:dyDescent="0.35">
      <c r="A16" s="10">
        <v>11</v>
      </c>
      <c r="B16" s="136">
        <v>2</v>
      </c>
      <c r="C16" s="137">
        <v>6</v>
      </c>
      <c r="D16" s="137">
        <v>2</v>
      </c>
      <c r="E16" s="137">
        <v>6</v>
      </c>
      <c r="F16" s="137">
        <v>5</v>
      </c>
      <c r="G16" s="138">
        <v>16208</v>
      </c>
      <c r="K16">
        <f>INDEX(OutputValues,12,$J$4)</f>
        <v>16208</v>
      </c>
    </row>
    <row r="17" spans="1:20" x14ac:dyDescent="0.35">
      <c r="A17" s="10">
        <v>12</v>
      </c>
      <c r="B17" s="32">
        <v>2</v>
      </c>
      <c r="C17" s="33">
        <v>5</v>
      </c>
      <c r="D17" s="33">
        <v>2</v>
      </c>
      <c r="E17" s="33">
        <v>6</v>
      </c>
      <c r="F17" s="33">
        <v>6</v>
      </c>
      <c r="G17" s="34">
        <v>15696</v>
      </c>
      <c r="K17">
        <f>INDEX(OutputValues,13,$J$4)</f>
        <v>15696</v>
      </c>
    </row>
    <row r="18" spans="1:20" x14ac:dyDescent="0.35">
      <c r="A18" s="10">
        <v>13</v>
      </c>
      <c r="B18" s="32">
        <v>2</v>
      </c>
      <c r="C18" s="33">
        <v>5</v>
      </c>
      <c r="D18" s="33">
        <v>2</v>
      </c>
      <c r="E18" s="33">
        <v>6</v>
      </c>
      <c r="F18" s="33">
        <v>6</v>
      </c>
      <c r="G18" s="34">
        <v>15696</v>
      </c>
      <c r="K18">
        <f>INDEX(OutputValues,14,$J$4)</f>
        <v>15696</v>
      </c>
    </row>
    <row r="19" spans="1:20" x14ac:dyDescent="0.35">
      <c r="A19" s="10">
        <v>14</v>
      </c>
      <c r="B19" s="32">
        <v>2</v>
      </c>
      <c r="C19" s="33">
        <v>5</v>
      </c>
      <c r="D19" s="33">
        <v>2</v>
      </c>
      <c r="E19" s="33">
        <v>6</v>
      </c>
      <c r="F19" s="33">
        <v>6</v>
      </c>
      <c r="G19" s="34">
        <v>15696</v>
      </c>
      <c r="K19">
        <f>INDEX(OutputValues,15,$J$4)</f>
        <v>15696</v>
      </c>
    </row>
    <row r="20" spans="1:20" x14ac:dyDescent="0.35">
      <c r="A20" s="10">
        <v>15</v>
      </c>
      <c r="B20" s="32">
        <v>2</v>
      </c>
      <c r="C20" s="33">
        <v>5</v>
      </c>
      <c r="D20" s="33">
        <v>2</v>
      </c>
      <c r="E20" s="33">
        <v>6</v>
      </c>
      <c r="F20" s="33">
        <v>6</v>
      </c>
      <c r="G20" s="34">
        <v>15696</v>
      </c>
      <c r="K20">
        <f>INDEX(OutputValues,16,$J$4)</f>
        <v>15696</v>
      </c>
    </row>
    <row r="21" spans="1:20" x14ac:dyDescent="0.35">
      <c r="A21" s="10">
        <v>16</v>
      </c>
      <c r="B21" s="32">
        <v>2</v>
      </c>
      <c r="C21" s="33">
        <v>5</v>
      </c>
      <c r="D21" s="33">
        <v>2</v>
      </c>
      <c r="E21" s="33">
        <v>6</v>
      </c>
      <c r="F21" s="33">
        <v>6</v>
      </c>
      <c r="G21" s="34">
        <v>15696</v>
      </c>
      <c r="K21">
        <f>INDEX(OutputValues,17,$J$4)</f>
        <v>15696</v>
      </c>
    </row>
    <row r="22" spans="1:20" x14ac:dyDescent="0.35">
      <c r="A22" s="10">
        <v>17</v>
      </c>
      <c r="B22" s="32">
        <v>2</v>
      </c>
      <c r="C22" s="33">
        <v>5</v>
      </c>
      <c r="D22" s="33">
        <v>2</v>
      </c>
      <c r="E22" s="33">
        <v>6</v>
      </c>
      <c r="F22" s="33">
        <v>6</v>
      </c>
      <c r="G22" s="34">
        <v>15696</v>
      </c>
      <c r="K22">
        <f>INDEX(OutputValues,18,$J$4)</f>
        <v>15696</v>
      </c>
    </row>
    <row r="23" spans="1:20" x14ac:dyDescent="0.35">
      <c r="A23" s="10">
        <v>18</v>
      </c>
      <c r="B23" s="32">
        <v>2</v>
      </c>
      <c r="C23" s="33">
        <v>5</v>
      </c>
      <c r="D23" s="33">
        <v>2</v>
      </c>
      <c r="E23" s="33">
        <v>6</v>
      </c>
      <c r="F23" s="33">
        <v>6</v>
      </c>
      <c r="G23" s="34">
        <v>15696</v>
      </c>
      <c r="K23">
        <f>INDEX(OutputValues,19,$J$4)</f>
        <v>15696</v>
      </c>
    </row>
    <row r="24" spans="1:20" ht="14.5" customHeight="1" x14ac:dyDescent="0.35">
      <c r="A24" s="10">
        <v>19</v>
      </c>
      <c r="B24" s="32">
        <v>2</v>
      </c>
      <c r="C24" s="33">
        <v>5</v>
      </c>
      <c r="D24" s="33">
        <v>2</v>
      </c>
      <c r="E24" s="33">
        <v>6</v>
      </c>
      <c r="F24" s="33">
        <v>6</v>
      </c>
      <c r="G24" s="34">
        <v>15696</v>
      </c>
      <c r="K24">
        <f>INDEX(OutputValues,20,$J$4)</f>
        <v>15696</v>
      </c>
      <c r="M24" s="124" t="s">
        <v>104</v>
      </c>
      <c r="N24" s="124"/>
      <c r="O24" s="124"/>
      <c r="P24" s="124"/>
      <c r="Q24" s="124"/>
      <c r="R24" s="124"/>
      <c r="S24" s="124"/>
      <c r="T24" s="124"/>
    </row>
    <row r="25" spans="1:20" x14ac:dyDescent="0.35">
      <c r="A25" s="10">
        <v>20</v>
      </c>
      <c r="B25" s="35">
        <v>2</v>
      </c>
      <c r="C25" s="36">
        <v>5</v>
      </c>
      <c r="D25" s="36">
        <v>2</v>
      </c>
      <c r="E25" s="36">
        <v>6</v>
      </c>
      <c r="F25" s="36">
        <v>6</v>
      </c>
      <c r="G25" s="37">
        <v>15696</v>
      </c>
      <c r="K25">
        <f>INDEX(OutputValues,21,$J$4)</f>
        <v>15696</v>
      </c>
      <c r="M25" s="124"/>
      <c r="N25" s="124"/>
      <c r="O25" s="124"/>
      <c r="P25" s="124"/>
      <c r="Q25" s="124"/>
      <c r="R25" s="124"/>
      <c r="S25" s="124"/>
      <c r="T25" s="124"/>
    </row>
    <row r="26" spans="1:20" x14ac:dyDescent="0.35">
      <c r="M26" s="124"/>
      <c r="N26" s="124"/>
      <c r="O26" s="124"/>
      <c r="P26" s="124"/>
      <c r="Q26" s="124"/>
      <c r="R26" s="124"/>
      <c r="S26" s="124"/>
      <c r="T26" s="124"/>
    </row>
    <row r="27" spans="1:20" x14ac:dyDescent="0.35">
      <c r="M27" s="124"/>
      <c r="N27" s="124"/>
      <c r="O27" s="124"/>
      <c r="P27" s="124"/>
      <c r="Q27" s="124"/>
      <c r="R27" s="124"/>
      <c r="S27" s="124"/>
      <c r="T27" s="124"/>
    </row>
    <row r="28" spans="1:20" x14ac:dyDescent="0.35">
      <c r="M28" s="124"/>
      <c r="N28" s="124"/>
      <c r="O28" s="124"/>
      <c r="P28" s="124"/>
      <c r="Q28" s="124"/>
      <c r="R28" s="124"/>
      <c r="S28" s="124"/>
      <c r="T28" s="124"/>
    </row>
    <row r="29" spans="1:20" x14ac:dyDescent="0.35">
      <c r="M29" s="124"/>
      <c r="N29" s="124"/>
      <c r="O29" s="124"/>
      <c r="P29" s="124"/>
      <c r="Q29" s="124"/>
      <c r="R29" s="124"/>
      <c r="S29" s="124"/>
      <c r="T29" s="124"/>
    </row>
    <row r="30" spans="1:20" x14ac:dyDescent="0.35">
      <c r="M30" s="124"/>
      <c r="N30" s="124"/>
      <c r="O30" s="124"/>
      <c r="P30" s="124"/>
      <c r="Q30" s="124"/>
      <c r="R30" s="124"/>
      <c r="S30" s="124"/>
      <c r="T30" s="124"/>
    </row>
    <row r="31" spans="1:20" x14ac:dyDescent="0.35">
      <c r="M31" s="124"/>
      <c r="N31" s="124"/>
      <c r="O31" s="124"/>
      <c r="P31" s="124"/>
      <c r="Q31" s="124"/>
      <c r="R31" s="124"/>
      <c r="S31" s="124"/>
      <c r="T31" s="124"/>
    </row>
    <row r="32" spans="1:20" x14ac:dyDescent="0.35">
      <c r="M32" s="124"/>
      <c r="N32" s="124"/>
      <c r="O32" s="124"/>
      <c r="P32" s="124"/>
      <c r="Q32" s="124"/>
      <c r="R32" s="124"/>
      <c r="S32" s="124"/>
      <c r="T32" s="124"/>
    </row>
    <row r="33" spans="13:20" x14ac:dyDescent="0.35">
      <c r="M33" s="124"/>
      <c r="N33" s="124"/>
      <c r="O33" s="124"/>
      <c r="P33" s="124"/>
      <c r="Q33" s="124"/>
      <c r="R33" s="124"/>
      <c r="S33" s="124"/>
      <c r="T33" s="124"/>
    </row>
    <row r="34" spans="13:20" x14ac:dyDescent="0.35">
      <c r="M34" s="124"/>
      <c r="N34" s="124"/>
      <c r="O34" s="124"/>
      <c r="P34" s="124"/>
      <c r="Q34" s="124"/>
      <c r="R34" s="124"/>
      <c r="S34" s="124"/>
      <c r="T34" s="124"/>
    </row>
    <row r="35" spans="13:20" x14ac:dyDescent="0.35">
      <c r="M35" s="124"/>
      <c r="N35" s="124"/>
      <c r="O35" s="124"/>
      <c r="P35" s="124"/>
      <c r="Q35" s="124"/>
      <c r="R35" s="124"/>
      <c r="S35" s="124"/>
      <c r="T35" s="124"/>
    </row>
  </sheetData>
  <mergeCells count="4">
    <mergeCell ref="M24:T35"/>
    <mergeCell ref="H10:J10"/>
    <mergeCell ref="H11:J11"/>
    <mergeCell ref="H12:J12"/>
  </mergeCells>
  <dataValidations count="1">
    <dataValidation type="list" allowBlank="1" showInputMessage="1" showErrorMessage="1" sqref="K4" xr:uid="{FB22DEF7-4A53-494F-870A-E970E74555D5}">
      <formula1>OutputAddresses</formula1>
    </dataValidation>
  </dataValidation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77BDF-DBD3-4B64-9F42-FE9A04CBEC06}">
  <dimension ref="A1:AZ104"/>
  <sheetViews>
    <sheetView tabSelected="1" topLeftCell="A30" workbookViewId="0">
      <selection activeCell="R51" sqref="R51"/>
    </sheetView>
  </sheetViews>
  <sheetFormatPr defaultRowHeight="14.5" x14ac:dyDescent="0.35"/>
  <cols>
    <col min="1" max="1" width="5.90625" bestFit="1" customWidth="1"/>
  </cols>
  <sheetData>
    <row r="1" spans="1:52" x14ac:dyDescent="0.35">
      <c r="A1" s="9" t="s">
        <v>47</v>
      </c>
      <c r="N1" s="14" t="str">
        <f>CONCATENATE("Sensitivity of ",$N$4," to ","Per Day Cost for Interns")</f>
        <v>Sensitivity of $C$8 to Per Day Cost for Interns</v>
      </c>
      <c r="R1" s="14" t="str">
        <f>CONCATENATE("Sensitivity of ",$R$4," to ","Total Interns")</f>
        <v>Sensitivity of $B$21 to Total Interns</v>
      </c>
    </row>
    <row r="2" spans="1:52" x14ac:dyDescent="0.35">
      <c r="N2" t="s">
        <v>55</v>
      </c>
      <c r="R2" t="s">
        <v>57</v>
      </c>
      <c r="AZ2" t="s">
        <v>43</v>
      </c>
    </row>
    <row r="3" spans="1:52" x14ac:dyDescent="0.35">
      <c r="A3" t="s">
        <v>106</v>
      </c>
      <c r="N3" t="s">
        <v>52</v>
      </c>
      <c r="O3" t="s">
        <v>56</v>
      </c>
      <c r="R3" t="s">
        <v>52</v>
      </c>
      <c r="S3" t="s">
        <v>58</v>
      </c>
      <c r="AZ3" t="s">
        <v>44</v>
      </c>
    </row>
    <row r="4" spans="1:52" ht="32.5" x14ac:dyDescent="0.35">
      <c r="A4" s="24" t="s">
        <v>43</v>
      </c>
      <c r="B4" s="10">
        <v>264</v>
      </c>
      <c r="C4" s="10">
        <v>314</v>
      </c>
      <c r="D4" s="10">
        <v>364</v>
      </c>
      <c r="E4" s="10">
        <v>414</v>
      </c>
      <c r="F4" s="10">
        <v>464</v>
      </c>
      <c r="G4" s="10">
        <v>514</v>
      </c>
      <c r="H4" s="10">
        <v>564</v>
      </c>
      <c r="I4" s="10">
        <v>614</v>
      </c>
      <c r="J4" s="10">
        <v>664</v>
      </c>
      <c r="K4" s="10">
        <v>714</v>
      </c>
      <c r="L4" s="10">
        <v>764</v>
      </c>
      <c r="M4" s="14">
        <f>MATCH($N$4,OutputAddresses,0)</f>
        <v>3</v>
      </c>
      <c r="N4" s="13" t="s">
        <v>45</v>
      </c>
      <c r="O4" s="41">
        <v>1</v>
      </c>
      <c r="P4" s="14">
        <f>MATCH($O$4,InputValues1,0)</f>
        <v>1</v>
      </c>
      <c r="Q4" s="14">
        <f>MATCH($R$4,OutputAddresses,0)</f>
        <v>6</v>
      </c>
      <c r="R4" s="13" t="s">
        <v>103</v>
      </c>
      <c r="S4" s="41">
        <v>264</v>
      </c>
      <c r="T4" s="14">
        <f>MATCH($S$4,InputValues2,0)</f>
        <v>1</v>
      </c>
      <c r="AZ4" t="s">
        <v>45</v>
      </c>
    </row>
    <row r="5" spans="1:52" x14ac:dyDescent="0.35">
      <c r="A5" s="10">
        <v>1</v>
      </c>
      <c r="B5" s="15">
        <v>7</v>
      </c>
      <c r="C5" s="16">
        <v>7</v>
      </c>
      <c r="D5" s="16">
        <v>7</v>
      </c>
      <c r="E5" s="16">
        <v>7</v>
      </c>
      <c r="F5" s="16">
        <v>7</v>
      </c>
      <c r="G5" s="16">
        <v>7</v>
      </c>
      <c r="H5" s="16">
        <v>8</v>
      </c>
      <c r="I5" s="16">
        <v>8</v>
      </c>
      <c r="J5" s="16">
        <v>8</v>
      </c>
      <c r="K5" s="16">
        <v>8</v>
      </c>
      <c r="L5" s="17">
        <v>8</v>
      </c>
      <c r="M5" s="14" t="str">
        <f>"OutputValues_"&amp;$M$4</f>
        <v>OutputValues_3</v>
      </c>
      <c r="N5">
        <f ca="1">INDEX(INDIRECT($M$5),$P$4,1)</f>
        <v>3</v>
      </c>
      <c r="Q5" s="14" t="str">
        <f>"OutputValues_"&amp;$Q$4</f>
        <v>OutputValues_6</v>
      </c>
      <c r="R5">
        <f ca="1">INDEX(INDIRECT($Q$5),1,$T$4)</f>
        <v>22104</v>
      </c>
      <c r="AZ5" t="s">
        <v>101</v>
      </c>
    </row>
    <row r="6" spans="1:52" x14ac:dyDescent="0.35">
      <c r="A6" s="10">
        <v>2</v>
      </c>
      <c r="B6" s="18">
        <v>7</v>
      </c>
      <c r="C6" s="19">
        <v>7</v>
      </c>
      <c r="D6" s="19">
        <v>7</v>
      </c>
      <c r="E6" s="19">
        <v>7</v>
      </c>
      <c r="F6" s="19">
        <v>7</v>
      </c>
      <c r="G6" s="19">
        <v>7</v>
      </c>
      <c r="H6" s="19">
        <v>7</v>
      </c>
      <c r="I6" s="19">
        <v>7</v>
      </c>
      <c r="J6" s="19">
        <v>7</v>
      </c>
      <c r="K6" s="19">
        <v>7</v>
      </c>
      <c r="L6" s="20">
        <v>7</v>
      </c>
      <c r="N6">
        <f ca="1">INDEX(INDIRECT($M$5),$P$4,2)</f>
        <v>3</v>
      </c>
      <c r="R6">
        <f ca="1">INDEX(INDIRECT($Q$5),2,$T$4)</f>
        <v>20552</v>
      </c>
      <c r="AZ6" t="s">
        <v>102</v>
      </c>
    </row>
    <row r="7" spans="1:52" x14ac:dyDescent="0.35">
      <c r="A7" s="10">
        <v>3</v>
      </c>
      <c r="B7" s="18">
        <v>6</v>
      </c>
      <c r="C7" s="19">
        <v>6</v>
      </c>
      <c r="D7" s="19">
        <v>6</v>
      </c>
      <c r="E7" s="19">
        <v>6</v>
      </c>
      <c r="F7" s="19">
        <v>6</v>
      </c>
      <c r="G7" s="19">
        <v>6</v>
      </c>
      <c r="H7" s="19">
        <v>6</v>
      </c>
      <c r="I7" s="19">
        <v>6</v>
      </c>
      <c r="J7" s="19">
        <v>6</v>
      </c>
      <c r="K7" s="19">
        <v>6</v>
      </c>
      <c r="L7" s="20">
        <v>6</v>
      </c>
      <c r="N7">
        <f ca="1">INDEX(INDIRECT($M$5),$P$4,3)</f>
        <v>3</v>
      </c>
      <c r="R7">
        <f ca="1">INDEX(INDIRECT($Q$5),3,$T$4)</f>
        <v>19776</v>
      </c>
      <c r="AZ7" t="s">
        <v>103</v>
      </c>
    </row>
    <row r="8" spans="1:52" x14ac:dyDescent="0.35">
      <c r="A8" s="10">
        <v>4</v>
      </c>
      <c r="B8" s="18">
        <v>5</v>
      </c>
      <c r="C8" s="19">
        <v>5</v>
      </c>
      <c r="D8" s="19">
        <v>5</v>
      </c>
      <c r="E8" s="19">
        <v>5</v>
      </c>
      <c r="F8" s="19">
        <v>5</v>
      </c>
      <c r="G8" s="19">
        <v>5</v>
      </c>
      <c r="H8" s="19">
        <v>6</v>
      </c>
      <c r="I8" s="19">
        <v>6</v>
      </c>
      <c r="J8" s="19">
        <v>6</v>
      </c>
      <c r="K8" s="19">
        <v>6</v>
      </c>
      <c r="L8" s="20">
        <v>6</v>
      </c>
      <c r="N8">
        <f ca="1">INDEX(INDIRECT($M$5),$P$4,4)</f>
        <v>3</v>
      </c>
      <c r="R8">
        <f ca="1">INDEX(INDIRECT($Q$5),4,$T$4)</f>
        <v>19000</v>
      </c>
    </row>
    <row r="9" spans="1:52" x14ac:dyDescent="0.35">
      <c r="A9" s="10">
        <v>5</v>
      </c>
      <c r="B9" s="18">
        <v>4</v>
      </c>
      <c r="C9" s="19">
        <v>4</v>
      </c>
      <c r="D9" s="19">
        <v>4</v>
      </c>
      <c r="E9" s="19">
        <v>4</v>
      </c>
      <c r="F9" s="19">
        <v>4</v>
      </c>
      <c r="G9" s="19">
        <v>4</v>
      </c>
      <c r="H9" s="19">
        <v>5</v>
      </c>
      <c r="I9" s="19">
        <v>5</v>
      </c>
      <c r="J9" s="19">
        <v>5</v>
      </c>
      <c r="K9" s="19">
        <v>5</v>
      </c>
      <c r="L9" s="20">
        <v>5</v>
      </c>
      <c r="N9">
        <f ca="1">INDEX(INDIRECT($M$5),$P$4,5)</f>
        <v>3</v>
      </c>
      <c r="R9">
        <f ca="1">INDEX(INDIRECT($Q$5),5,$T$4)</f>
        <v>18224</v>
      </c>
    </row>
    <row r="10" spans="1:52" x14ac:dyDescent="0.35">
      <c r="A10" s="10">
        <v>6</v>
      </c>
      <c r="B10" s="18">
        <v>3</v>
      </c>
      <c r="C10" s="19">
        <v>3</v>
      </c>
      <c r="D10" s="19">
        <v>3</v>
      </c>
      <c r="E10" s="19">
        <v>3</v>
      </c>
      <c r="F10" s="19">
        <v>3</v>
      </c>
      <c r="G10" s="19">
        <v>3</v>
      </c>
      <c r="H10" s="19">
        <v>5</v>
      </c>
      <c r="I10" s="19">
        <v>5</v>
      </c>
      <c r="J10" s="19">
        <v>5</v>
      </c>
      <c r="K10" s="19">
        <v>5</v>
      </c>
      <c r="L10" s="20">
        <v>5</v>
      </c>
      <c r="N10">
        <f ca="1">INDEX(INDIRECT($M$5),$P$4,6)</f>
        <v>3</v>
      </c>
      <c r="R10">
        <f ca="1">INDEX(INDIRECT($Q$5),6,$T$4)</f>
        <v>17448</v>
      </c>
    </row>
    <row r="11" spans="1:52" x14ac:dyDescent="0.35">
      <c r="A11" s="10">
        <v>7</v>
      </c>
      <c r="B11" s="18">
        <v>2</v>
      </c>
      <c r="C11" s="19">
        <v>2</v>
      </c>
      <c r="D11" s="19">
        <v>2</v>
      </c>
      <c r="E11" s="19">
        <v>2</v>
      </c>
      <c r="F11" s="19">
        <v>2</v>
      </c>
      <c r="G11" s="19">
        <v>2</v>
      </c>
      <c r="H11" s="19">
        <v>4</v>
      </c>
      <c r="I11" s="19">
        <v>4</v>
      </c>
      <c r="J11" s="19">
        <v>4</v>
      </c>
      <c r="K11" s="19">
        <v>4</v>
      </c>
      <c r="L11" s="20">
        <v>4</v>
      </c>
      <c r="N11">
        <f ca="1">INDEX(INDIRECT($M$5),$P$4,7)</f>
        <v>2</v>
      </c>
      <c r="R11">
        <f ca="1">INDEX(INDIRECT($Q$5),7,$T$4)</f>
        <v>16672</v>
      </c>
    </row>
    <row r="12" spans="1:52" x14ac:dyDescent="0.35">
      <c r="A12" s="10">
        <v>8</v>
      </c>
      <c r="B12" s="18">
        <v>2</v>
      </c>
      <c r="C12" s="19">
        <v>2</v>
      </c>
      <c r="D12" s="19">
        <v>2</v>
      </c>
      <c r="E12" s="19">
        <v>2</v>
      </c>
      <c r="F12" s="19">
        <v>2</v>
      </c>
      <c r="G12" s="19">
        <v>2</v>
      </c>
      <c r="H12" s="19">
        <v>4</v>
      </c>
      <c r="I12" s="19">
        <v>4</v>
      </c>
      <c r="J12" s="19">
        <v>4</v>
      </c>
      <c r="K12" s="19">
        <v>4</v>
      </c>
      <c r="L12" s="20">
        <v>4</v>
      </c>
      <c r="N12">
        <f ca="1">INDEX(INDIRECT($M$5),$P$4,8)</f>
        <v>2</v>
      </c>
      <c r="R12">
        <f ca="1">INDEX(INDIRECT($Q$5),8,$T$4)</f>
        <v>16160</v>
      </c>
    </row>
    <row r="13" spans="1:52" x14ac:dyDescent="0.35">
      <c r="A13" s="10">
        <v>9</v>
      </c>
      <c r="B13" s="18">
        <v>2</v>
      </c>
      <c r="C13" s="19">
        <v>2</v>
      </c>
      <c r="D13" s="19">
        <v>2</v>
      </c>
      <c r="E13" s="19">
        <v>2</v>
      </c>
      <c r="F13" s="19">
        <v>2</v>
      </c>
      <c r="G13" s="19">
        <v>2</v>
      </c>
      <c r="H13" s="19">
        <v>3</v>
      </c>
      <c r="I13" s="19">
        <v>3</v>
      </c>
      <c r="J13" s="19">
        <v>3</v>
      </c>
      <c r="K13" s="19">
        <v>3</v>
      </c>
      <c r="L13" s="20">
        <v>3</v>
      </c>
      <c r="N13">
        <f ca="1">INDEX(INDIRECT($M$5),$P$4,9)</f>
        <v>2</v>
      </c>
      <c r="R13">
        <f ca="1">INDEX(INDIRECT($Q$5),9,$T$4)</f>
        <v>15648</v>
      </c>
    </row>
    <row r="14" spans="1:52" x14ac:dyDescent="0.35">
      <c r="A14" s="10">
        <v>10</v>
      </c>
      <c r="B14" s="18">
        <v>2</v>
      </c>
      <c r="C14" s="19">
        <v>2</v>
      </c>
      <c r="D14" s="19">
        <v>2</v>
      </c>
      <c r="E14" s="19">
        <v>2</v>
      </c>
      <c r="F14" s="19">
        <v>2</v>
      </c>
      <c r="G14" s="19">
        <v>2</v>
      </c>
      <c r="H14" s="19">
        <v>3</v>
      </c>
      <c r="I14" s="19">
        <v>3</v>
      </c>
      <c r="J14" s="19">
        <v>3</v>
      </c>
      <c r="K14" s="19">
        <v>3</v>
      </c>
      <c r="L14" s="20">
        <v>3</v>
      </c>
      <c r="N14">
        <f ca="1">INDEX(INDIRECT($M$5),$P$4,10)</f>
        <v>2</v>
      </c>
      <c r="R14">
        <f ca="1">INDEX(INDIRECT($Q$5),10,$T$4)</f>
        <v>15136</v>
      </c>
    </row>
    <row r="15" spans="1:52" x14ac:dyDescent="0.35">
      <c r="A15" s="10">
        <v>11</v>
      </c>
      <c r="B15" s="18">
        <v>2</v>
      </c>
      <c r="C15" s="19">
        <v>2</v>
      </c>
      <c r="D15" s="19">
        <v>2</v>
      </c>
      <c r="E15" s="19">
        <v>2</v>
      </c>
      <c r="F15" s="19">
        <v>2</v>
      </c>
      <c r="G15" s="19">
        <v>2</v>
      </c>
      <c r="H15" s="19">
        <v>2</v>
      </c>
      <c r="I15" s="19">
        <v>2</v>
      </c>
      <c r="J15" s="19">
        <v>2</v>
      </c>
      <c r="K15" s="19">
        <v>2</v>
      </c>
      <c r="L15" s="20">
        <v>2</v>
      </c>
      <c r="N15">
        <f ca="1">INDEX(INDIRECT($M$5),$P$4,11)</f>
        <v>2</v>
      </c>
      <c r="R15">
        <f ca="1">INDEX(INDIRECT($Q$5),11,$T$4)</f>
        <v>14624</v>
      </c>
    </row>
    <row r="16" spans="1:52" x14ac:dyDescent="0.35">
      <c r="A16" s="10">
        <v>12</v>
      </c>
      <c r="B16" s="18">
        <v>2</v>
      </c>
      <c r="C16" s="19">
        <v>2</v>
      </c>
      <c r="D16" s="19">
        <v>2</v>
      </c>
      <c r="E16" s="19">
        <v>2</v>
      </c>
      <c r="F16" s="19">
        <v>2</v>
      </c>
      <c r="G16" s="19">
        <v>2</v>
      </c>
      <c r="H16" s="19">
        <v>2</v>
      </c>
      <c r="I16" s="19">
        <v>2</v>
      </c>
      <c r="J16" s="19">
        <v>2</v>
      </c>
      <c r="K16" s="19">
        <v>2</v>
      </c>
      <c r="L16" s="20">
        <v>2</v>
      </c>
      <c r="R16">
        <f ca="1">INDEX(INDIRECT($Q$5),12,$T$4)</f>
        <v>14112</v>
      </c>
    </row>
    <row r="17" spans="1:18" x14ac:dyDescent="0.35">
      <c r="A17" s="10">
        <v>13</v>
      </c>
      <c r="B17" s="18">
        <v>2</v>
      </c>
      <c r="C17" s="19">
        <v>2</v>
      </c>
      <c r="D17" s="19">
        <v>2</v>
      </c>
      <c r="E17" s="19">
        <v>2</v>
      </c>
      <c r="F17" s="19">
        <v>2</v>
      </c>
      <c r="G17" s="19">
        <v>2</v>
      </c>
      <c r="H17" s="19">
        <v>2</v>
      </c>
      <c r="I17" s="19">
        <v>2</v>
      </c>
      <c r="J17" s="19">
        <v>2</v>
      </c>
      <c r="K17" s="19">
        <v>2</v>
      </c>
      <c r="L17" s="20">
        <v>2</v>
      </c>
      <c r="R17">
        <f ca="1">INDEX(INDIRECT($Q$5),13,$T$4)</f>
        <v>14112</v>
      </c>
    </row>
    <row r="18" spans="1:18" x14ac:dyDescent="0.35">
      <c r="A18" s="10">
        <v>14</v>
      </c>
      <c r="B18" s="18">
        <v>2</v>
      </c>
      <c r="C18" s="19">
        <v>2</v>
      </c>
      <c r="D18" s="19">
        <v>2</v>
      </c>
      <c r="E18" s="19">
        <v>2</v>
      </c>
      <c r="F18" s="19">
        <v>2</v>
      </c>
      <c r="G18" s="19">
        <v>2</v>
      </c>
      <c r="H18" s="19">
        <v>2</v>
      </c>
      <c r="I18" s="19">
        <v>2</v>
      </c>
      <c r="J18" s="19">
        <v>2</v>
      </c>
      <c r="K18" s="19">
        <v>2</v>
      </c>
      <c r="L18" s="20">
        <v>2</v>
      </c>
      <c r="R18">
        <f ca="1">INDEX(INDIRECT($Q$5),14,$T$4)</f>
        <v>13864</v>
      </c>
    </row>
    <row r="19" spans="1:18" x14ac:dyDescent="0.35">
      <c r="A19" s="10">
        <v>15</v>
      </c>
      <c r="B19" s="21">
        <v>2</v>
      </c>
      <c r="C19" s="22">
        <v>2</v>
      </c>
      <c r="D19" s="22">
        <v>2</v>
      </c>
      <c r="E19" s="22">
        <v>2</v>
      </c>
      <c r="F19" s="22">
        <v>2</v>
      </c>
      <c r="G19" s="22">
        <v>2</v>
      </c>
      <c r="H19" s="22">
        <v>2</v>
      </c>
      <c r="I19" s="22">
        <v>2</v>
      </c>
      <c r="J19" s="22">
        <v>2</v>
      </c>
      <c r="K19" s="22">
        <v>2</v>
      </c>
      <c r="L19" s="23">
        <v>2</v>
      </c>
      <c r="R19">
        <f ca="1">INDEX(INDIRECT($Q$5),15,$T$4)</f>
        <v>13864</v>
      </c>
    </row>
    <row r="21" spans="1:18" x14ac:dyDescent="0.35">
      <c r="A21" s="24" t="s">
        <v>44</v>
      </c>
      <c r="B21" s="10">
        <v>264</v>
      </c>
      <c r="C21" s="10">
        <v>314</v>
      </c>
      <c r="D21" s="10">
        <v>364</v>
      </c>
      <c r="E21" s="10">
        <v>414</v>
      </c>
      <c r="F21" s="10">
        <v>464</v>
      </c>
      <c r="G21" s="10">
        <v>514</v>
      </c>
      <c r="H21" s="10">
        <v>564</v>
      </c>
      <c r="I21" s="10">
        <v>614</v>
      </c>
      <c r="J21" s="10">
        <v>664</v>
      </c>
      <c r="K21" s="10">
        <v>714</v>
      </c>
      <c r="L21" s="10">
        <v>764</v>
      </c>
    </row>
    <row r="22" spans="1:18" x14ac:dyDescent="0.35">
      <c r="A22" s="10">
        <v>1</v>
      </c>
      <c r="B22" s="15">
        <v>11</v>
      </c>
      <c r="C22" s="16">
        <v>11</v>
      </c>
      <c r="D22" s="16">
        <v>11</v>
      </c>
      <c r="E22" s="16">
        <v>11</v>
      </c>
      <c r="F22" s="16">
        <v>11</v>
      </c>
      <c r="G22" s="16">
        <v>11</v>
      </c>
      <c r="H22" s="16">
        <v>11</v>
      </c>
      <c r="I22" s="16">
        <v>11</v>
      </c>
      <c r="J22" s="16">
        <v>11</v>
      </c>
      <c r="K22" s="16">
        <v>11</v>
      </c>
      <c r="L22" s="17">
        <v>11</v>
      </c>
    </row>
    <row r="23" spans="1:18" x14ac:dyDescent="0.35">
      <c r="A23" s="10">
        <v>2</v>
      </c>
      <c r="B23" s="18">
        <v>10</v>
      </c>
      <c r="C23" s="19">
        <v>10</v>
      </c>
      <c r="D23" s="19">
        <v>10</v>
      </c>
      <c r="E23" s="19">
        <v>10</v>
      </c>
      <c r="F23" s="19">
        <v>10</v>
      </c>
      <c r="G23" s="19">
        <v>10</v>
      </c>
      <c r="H23" s="19">
        <v>10</v>
      </c>
      <c r="I23" s="19">
        <v>10</v>
      </c>
      <c r="J23" s="19">
        <v>10</v>
      </c>
      <c r="K23" s="19">
        <v>10</v>
      </c>
      <c r="L23" s="20">
        <v>10</v>
      </c>
    </row>
    <row r="24" spans="1:18" x14ac:dyDescent="0.35">
      <c r="A24" s="10">
        <v>3</v>
      </c>
      <c r="B24" s="18">
        <v>10</v>
      </c>
      <c r="C24" s="19">
        <v>10</v>
      </c>
      <c r="D24" s="19">
        <v>10</v>
      </c>
      <c r="E24" s="19">
        <v>10</v>
      </c>
      <c r="F24" s="19">
        <v>10</v>
      </c>
      <c r="G24" s="19">
        <v>10</v>
      </c>
      <c r="H24" s="19">
        <v>10</v>
      </c>
      <c r="I24" s="19">
        <v>10</v>
      </c>
      <c r="J24" s="19">
        <v>10</v>
      </c>
      <c r="K24" s="19">
        <v>10</v>
      </c>
      <c r="L24" s="20">
        <v>10</v>
      </c>
    </row>
    <row r="25" spans="1:18" x14ac:dyDescent="0.35">
      <c r="A25" s="10">
        <v>4</v>
      </c>
      <c r="B25" s="18">
        <v>10</v>
      </c>
      <c r="C25" s="19">
        <v>10</v>
      </c>
      <c r="D25" s="19">
        <v>10</v>
      </c>
      <c r="E25" s="19">
        <v>10</v>
      </c>
      <c r="F25" s="19">
        <v>10</v>
      </c>
      <c r="G25" s="19">
        <v>10</v>
      </c>
      <c r="H25" s="19">
        <v>9</v>
      </c>
      <c r="I25" s="19">
        <v>9</v>
      </c>
      <c r="J25" s="19">
        <v>9</v>
      </c>
      <c r="K25" s="19">
        <v>9</v>
      </c>
      <c r="L25" s="20">
        <v>9</v>
      </c>
    </row>
    <row r="26" spans="1:18" x14ac:dyDescent="0.35">
      <c r="A26" s="10">
        <v>5</v>
      </c>
      <c r="B26" s="18">
        <v>10</v>
      </c>
      <c r="C26" s="19">
        <v>10</v>
      </c>
      <c r="D26" s="19">
        <v>10</v>
      </c>
      <c r="E26" s="19">
        <v>10</v>
      </c>
      <c r="F26" s="19">
        <v>10</v>
      </c>
      <c r="G26" s="19">
        <v>10</v>
      </c>
      <c r="H26" s="19">
        <v>9</v>
      </c>
      <c r="I26" s="19">
        <v>9</v>
      </c>
      <c r="J26" s="19">
        <v>9</v>
      </c>
      <c r="K26" s="19">
        <v>9</v>
      </c>
      <c r="L26" s="20">
        <v>9</v>
      </c>
    </row>
    <row r="27" spans="1:18" x14ac:dyDescent="0.35">
      <c r="A27" s="10">
        <v>6</v>
      </c>
      <c r="B27" s="18">
        <v>10</v>
      </c>
      <c r="C27" s="19">
        <v>10</v>
      </c>
      <c r="D27" s="19">
        <v>10</v>
      </c>
      <c r="E27" s="19">
        <v>10</v>
      </c>
      <c r="F27" s="19">
        <v>10</v>
      </c>
      <c r="G27" s="19">
        <v>10</v>
      </c>
      <c r="H27" s="19">
        <v>8</v>
      </c>
      <c r="I27" s="19">
        <v>8</v>
      </c>
      <c r="J27" s="19">
        <v>8</v>
      </c>
      <c r="K27" s="19">
        <v>8</v>
      </c>
      <c r="L27" s="20">
        <v>8</v>
      </c>
    </row>
    <row r="28" spans="1:18" x14ac:dyDescent="0.35">
      <c r="A28" s="10">
        <v>7</v>
      </c>
      <c r="B28" s="18">
        <v>10</v>
      </c>
      <c r="C28" s="19">
        <v>10</v>
      </c>
      <c r="D28" s="19">
        <v>10</v>
      </c>
      <c r="E28" s="19">
        <v>10</v>
      </c>
      <c r="F28" s="19">
        <v>10</v>
      </c>
      <c r="G28" s="19">
        <v>10</v>
      </c>
      <c r="H28" s="19">
        <v>8</v>
      </c>
      <c r="I28" s="19">
        <v>8</v>
      </c>
      <c r="J28" s="19">
        <v>8</v>
      </c>
      <c r="K28" s="19">
        <v>8</v>
      </c>
      <c r="L28" s="20">
        <v>8</v>
      </c>
    </row>
    <row r="29" spans="1:18" x14ac:dyDescent="0.35">
      <c r="A29" s="10">
        <v>8</v>
      </c>
      <c r="B29" s="18">
        <v>9</v>
      </c>
      <c r="C29" s="19">
        <v>9</v>
      </c>
      <c r="D29" s="19">
        <v>9</v>
      </c>
      <c r="E29" s="19">
        <v>9</v>
      </c>
      <c r="F29" s="19">
        <v>9</v>
      </c>
      <c r="G29" s="19">
        <v>9</v>
      </c>
      <c r="H29" s="19">
        <v>7</v>
      </c>
      <c r="I29" s="19">
        <v>7</v>
      </c>
      <c r="J29" s="19">
        <v>7</v>
      </c>
      <c r="K29" s="19">
        <v>7</v>
      </c>
      <c r="L29" s="20">
        <v>7</v>
      </c>
    </row>
    <row r="30" spans="1:18" x14ac:dyDescent="0.35">
      <c r="A30" s="10">
        <v>9</v>
      </c>
      <c r="B30" s="18">
        <v>8</v>
      </c>
      <c r="C30" s="19">
        <v>8</v>
      </c>
      <c r="D30" s="19">
        <v>8</v>
      </c>
      <c r="E30" s="19">
        <v>8</v>
      </c>
      <c r="F30" s="19">
        <v>8</v>
      </c>
      <c r="G30" s="19">
        <v>8</v>
      </c>
      <c r="H30" s="19">
        <v>7</v>
      </c>
      <c r="I30" s="19">
        <v>7</v>
      </c>
      <c r="J30" s="19">
        <v>7</v>
      </c>
      <c r="K30" s="19">
        <v>7</v>
      </c>
      <c r="L30" s="20">
        <v>7</v>
      </c>
    </row>
    <row r="31" spans="1:18" x14ac:dyDescent="0.35">
      <c r="A31" s="10">
        <v>10</v>
      </c>
      <c r="B31" s="18">
        <v>7</v>
      </c>
      <c r="C31" s="19">
        <v>7</v>
      </c>
      <c r="D31" s="19">
        <v>7</v>
      </c>
      <c r="E31" s="19">
        <v>7</v>
      </c>
      <c r="F31" s="19">
        <v>7</v>
      </c>
      <c r="G31" s="19">
        <v>7</v>
      </c>
      <c r="H31" s="19">
        <v>6</v>
      </c>
      <c r="I31" s="19">
        <v>6</v>
      </c>
      <c r="J31" s="19">
        <v>6</v>
      </c>
      <c r="K31" s="19">
        <v>6</v>
      </c>
      <c r="L31" s="20">
        <v>6</v>
      </c>
    </row>
    <row r="32" spans="1:18" x14ac:dyDescent="0.35">
      <c r="A32" s="10">
        <v>11</v>
      </c>
      <c r="B32" s="18">
        <v>6</v>
      </c>
      <c r="C32" s="19">
        <v>6</v>
      </c>
      <c r="D32" s="19">
        <v>6</v>
      </c>
      <c r="E32" s="19">
        <v>6</v>
      </c>
      <c r="F32" s="19">
        <v>6</v>
      </c>
      <c r="G32" s="19">
        <v>6</v>
      </c>
      <c r="H32" s="19">
        <v>6</v>
      </c>
      <c r="I32" s="19">
        <v>6</v>
      </c>
      <c r="J32" s="19">
        <v>6</v>
      </c>
      <c r="K32" s="19">
        <v>6</v>
      </c>
      <c r="L32" s="20">
        <v>6</v>
      </c>
    </row>
    <row r="33" spans="1:22" x14ac:dyDescent="0.35">
      <c r="A33" s="10">
        <v>12</v>
      </c>
      <c r="B33" s="18">
        <v>5</v>
      </c>
      <c r="C33" s="19">
        <v>5</v>
      </c>
      <c r="D33" s="19">
        <v>5</v>
      </c>
      <c r="E33" s="19">
        <v>5</v>
      </c>
      <c r="F33" s="19">
        <v>5</v>
      </c>
      <c r="G33" s="19">
        <v>5</v>
      </c>
      <c r="H33" s="19">
        <v>5</v>
      </c>
      <c r="I33" s="19">
        <v>5</v>
      </c>
      <c r="J33" s="19">
        <v>5</v>
      </c>
      <c r="K33" s="19">
        <v>5</v>
      </c>
      <c r="L33" s="20">
        <v>5</v>
      </c>
    </row>
    <row r="34" spans="1:22" x14ac:dyDescent="0.35">
      <c r="A34" s="10">
        <v>13</v>
      </c>
      <c r="B34" s="18">
        <v>5</v>
      </c>
      <c r="C34" s="19">
        <v>5</v>
      </c>
      <c r="D34" s="19">
        <v>5</v>
      </c>
      <c r="E34" s="19">
        <v>5</v>
      </c>
      <c r="F34" s="19">
        <v>5</v>
      </c>
      <c r="G34" s="19">
        <v>5</v>
      </c>
      <c r="H34" s="19">
        <v>5</v>
      </c>
      <c r="I34" s="19">
        <v>5</v>
      </c>
      <c r="J34" s="19">
        <v>5</v>
      </c>
      <c r="K34" s="19">
        <v>5</v>
      </c>
      <c r="L34" s="20">
        <v>5</v>
      </c>
    </row>
    <row r="35" spans="1:22" x14ac:dyDescent="0.35">
      <c r="A35" s="10">
        <v>14</v>
      </c>
      <c r="B35" s="18">
        <v>4</v>
      </c>
      <c r="C35" s="19">
        <v>4</v>
      </c>
      <c r="D35" s="19">
        <v>4</v>
      </c>
      <c r="E35" s="19">
        <v>4</v>
      </c>
      <c r="F35" s="19">
        <v>4</v>
      </c>
      <c r="G35" s="19">
        <v>5</v>
      </c>
      <c r="H35" s="19">
        <v>5</v>
      </c>
      <c r="I35" s="19">
        <v>5</v>
      </c>
      <c r="J35" s="19">
        <v>5</v>
      </c>
      <c r="K35" s="19">
        <v>5</v>
      </c>
      <c r="L35" s="20">
        <v>5</v>
      </c>
    </row>
    <row r="36" spans="1:22" x14ac:dyDescent="0.35">
      <c r="A36" s="10">
        <v>15</v>
      </c>
      <c r="B36" s="21">
        <v>4</v>
      </c>
      <c r="C36" s="22">
        <v>4</v>
      </c>
      <c r="D36" s="22">
        <v>4</v>
      </c>
      <c r="E36" s="22">
        <v>4</v>
      </c>
      <c r="F36" s="22">
        <v>4</v>
      </c>
      <c r="G36" s="22">
        <v>5</v>
      </c>
      <c r="H36" s="22">
        <v>5</v>
      </c>
      <c r="I36" s="22">
        <v>5</v>
      </c>
      <c r="J36" s="22">
        <v>5</v>
      </c>
      <c r="K36" s="22">
        <v>5</v>
      </c>
      <c r="L36" s="23">
        <v>5</v>
      </c>
    </row>
    <row r="37" spans="1:22" ht="14.5" customHeight="1" x14ac:dyDescent="0.35">
      <c r="N37" s="124" t="s">
        <v>108</v>
      </c>
      <c r="O37" s="124"/>
      <c r="P37" s="124"/>
      <c r="Q37" s="124"/>
      <c r="R37" s="124"/>
      <c r="S37" s="124"/>
      <c r="T37" s="124"/>
      <c r="U37" s="124"/>
      <c r="V37" s="124"/>
    </row>
    <row r="38" spans="1:22" x14ac:dyDescent="0.35">
      <c r="A38" s="24" t="s">
        <v>45</v>
      </c>
      <c r="B38" s="10">
        <v>264</v>
      </c>
      <c r="C38" s="10">
        <v>314</v>
      </c>
      <c r="D38" s="10">
        <v>364</v>
      </c>
      <c r="E38" s="10">
        <v>414</v>
      </c>
      <c r="F38" s="10">
        <v>464</v>
      </c>
      <c r="G38" s="10">
        <v>514</v>
      </c>
      <c r="H38" s="10">
        <v>564</v>
      </c>
      <c r="I38" s="10">
        <v>614</v>
      </c>
      <c r="J38" s="10">
        <v>664</v>
      </c>
      <c r="K38" s="10">
        <v>714</v>
      </c>
      <c r="L38" s="10">
        <v>764</v>
      </c>
      <c r="N38" s="124"/>
      <c r="O38" s="124"/>
      <c r="P38" s="124"/>
      <c r="Q38" s="124"/>
      <c r="R38" s="124"/>
      <c r="S38" s="124"/>
      <c r="T38" s="124"/>
      <c r="U38" s="124"/>
      <c r="V38" s="124"/>
    </row>
    <row r="39" spans="1:22" x14ac:dyDescent="0.35">
      <c r="A39" s="10">
        <v>1</v>
      </c>
      <c r="B39" s="15">
        <v>3</v>
      </c>
      <c r="C39" s="16">
        <v>3</v>
      </c>
      <c r="D39" s="16">
        <v>3</v>
      </c>
      <c r="E39" s="16">
        <v>3</v>
      </c>
      <c r="F39" s="16">
        <v>3</v>
      </c>
      <c r="G39" s="16">
        <v>3</v>
      </c>
      <c r="H39" s="16">
        <v>2</v>
      </c>
      <c r="I39" s="16">
        <v>2</v>
      </c>
      <c r="J39" s="16">
        <v>2</v>
      </c>
      <c r="K39" s="16">
        <v>2</v>
      </c>
      <c r="L39" s="17">
        <v>2</v>
      </c>
      <c r="N39" s="124"/>
      <c r="O39" s="124"/>
      <c r="P39" s="124"/>
      <c r="Q39" s="124"/>
      <c r="R39" s="124"/>
      <c r="S39" s="124"/>
      <c r="T39" s="124"/>
      <c r="U39" s="124"/>
      <c r="V39" s="124"/>
    </row>
    <row r="40" spans="1:22" x14ac:dyDescent="0.35">
      <c r="A40" s="10">
        <v>2</v>
      </c>
      <c r="B40" s="18">
        <v>2</v>
      </c>
      <c r="C40" s="19">
        <v>2</v>
      </c>
      <c r="D40" s="19">
        <v>2</v>
      </c>
      <c r="E40" s="19">
        <v>2</v>
      </c>
      <c r="F40" s="19">
        <v>2</v>
      </c>
      <c r="G40" s="19">
        <v>2</v>
      </c>
      <c r="H40" s="19">
        <v>2</v>
      </c>
      <c r="I40" s="19">
        <v>2</v>
      </c>
      <c r="J40" s="19">
        <v>2</v>
      </c>
      <c r="K40" s="19">
        <v>2</v>
      </c>
      <c r="L40" s="20">
        <v>2</v>
      </c>
      <c r="N40" s="124"/>
      <c r="O40" s="124"/>
      <c r="P40" s="124"/>
      <c r="Q40" s="124"/>
      <c r="R40" s="124"/>
      <c r="S40" s="124"/>
      <c r="T40" s="124"/>
      <c r="U40" s="124"/>
      <c r="V40" s="124"/>
    </row>
    <row r="41" spans="1:22" x14ac:dyDescent="0.35">
      <c r="A41" s="10">
        <v>3</v>
      </c>
      <c r="B41" s="18">
        <v>2</v>
      </c>
      <c r="C41" s="19">
        <v>2</v>
      </c>
      <c r="D41" s="19">
        <v>2</v>
      </c>
      <c r="E41" s="19">
        <v>2</v>
      </c>
      <c r="F41" s="19">
        <v>2</v>
      </c>
      <c r="G41" s="19">
        <v>2</v>
      </c>
      <c r="H41" s="19">
        <v>2</v>
      </c>
      <c r="I41" s="19">
        <v>2</v>
      </c>
      <c r="J41" s="19">
        <v>2</v>
      </c>
      <c r="K41" s="19">
        <v>2</v>
      </c>
      <c r="L41" s="20">
        <v>2</v>
      </c>
      <c r="N41" s="124"/>
      <c r="O41" s="124"/>
      <c r="P41" s="124"/>
      <c r="Q41" s="124"/>
      <c r="R41" s="124"/>
      <c r="S41" s="124"/>
      <c r="T41" s="124"/>
      <c r="U41" s="124"/>
      <c r="V41" s="124"/>
    </row>
    <row r="42" spans="1:22" x14ac:dyDescent="0.35">
      <c r="A42" s="10">
        <v>4</v>
      </c>
      <c r="B42" s="18">
        <v>2</v>
      </c>
      <c r="C42" s="19">
        <v>2</v>
      </c>
      <c r="D42" s="19">
        <v>2</v>
      </c>
      <c r="E42" s="19">
        <v>2</v>
      </c>
      <c r="F42" s="19">
        <v>2</v>
      </c>
      <c r="G42" s="19">
        <v>2</v>
      </c>
      <c r="H42" s="19">
        <v>2</v>
      </c>
      <c r="I42" s="19">
        <v>2</v>
      </c>
      <c r="J42" s="19">
        <v>2</v>
      </c>
      <c r="K42" s="19">
        <v>2</v>
      </c>
      <c r="L42" s="20">
        <v>2</v>
      </c>
      <c r="N42" s="124"/>
      <c r="O42" s="124"/>
      <c r="P42" s="124"/>
      <c r="Q42" s="124"/>
      <c r="R42" s="124"/>
      <c r="S42" s="124"/>
      <c r="T42" s="124"/>
      <c r="U42" s="124"/>
      <c r="V42" s="124"/>
    </row>
    <row r="43" spans="1:22" x14ac:dyDescent="0.35">
      <c r="A43" s="10">
        <v>5</v>
      </c>
      <c r="B43" s="18">
        <v>2</v>
      </c>
      <c r="C43" s="19">
        <v>2</v>
      </c>
      <c r="D43" s="19">
        <v>2</v>
      </c>
      <c r="E43" s="19">
        <v>2</v>
      </c>
      <c r="F43" s="19">
        <v>2</v>
      </c>
      <c r="G43" s="19">
        <v>2</v>
      </c>
      <c r="H43" s="19">
        <v>2</v>
      </c>
      <c r="I43" s="19">
        <v>2</v>
      </c>
      <c r="J43" s="19">
        <v>2</v>
      </c>
      <c r="K43" s="19">
        <v>2</v>
      </c>
      <c r="L43" s="20">
        <v>2</v>
      </c>
      <c r="N43" s="124"/>
      <c r="O43" s="124"/>
      <c r="P43" s="124"/>
      <c r="Q43" s="124"/>
      <c r="R43" s="124"/>
      <c r="S43" s="124"/>
      <c r="T43" s="124"/>
      <c r="U43" s="124"/>
      <c r="V43" s="124"/>
    </row>
    <row r="44" spans="1:22" x14ac:dyDescent="0.35">
      <c r="A44" s="10">
        <v>6</v>
      </c>
      <c r="B44" s="18">
        <v>2</v>
      </c>
      <c r="C44" s="19">
        <v>2</v>
      </c>
      <c r="D44" s="19">
        <v>2</v>
      </c>
      <c r="E44" s="19">
        <v>2</v>
      </c>
      <c r="F44" s="19">
        <v>2</v>
      </c>
      <c r="G44" s="19">
        <v>2</v>
      </c>
      <c r="H44" s="19">
        <v>2</v>
      </c>
      <c r="I44" s="19">
        <v>2</v>
      </c>
      <c r="J44" s="19">
        <v>2</v>
      </c>
      <c r="K44" s="19">
        <v>2</v>
      </c>
      <c r="L44" s="20">
        <v>2</v>
      </c>
      <c r="N44" s="124"/>
      <c r="O44" s="124"/>
      <c r="P44" s="124"/>
      <c r="Q44" s="124"/>
      <c r="R44" s="124"/>
      <c r="S44" s="124"/>
      <c r="T44" s="124"/>
      <c r="U44" s="124"/>
      <c r="V44" s="124"/>
    </row>
    <row r="45" spans="1:22" x14ac:dyDescent="0.35">
      <c r="A45" s="10">
        <v>7</v>
      </c>
      <c r="B45" s="18">
        <v>2</v>
      </c>
      <c r="C45" s="19">
        <v>2</v>
      </c>
      <c r="D45" s="19">
        <v>2</v>
      </c>
      <c r="E45" s="19">
        <v>2</v>
      </c>
      <c r="F45" s="19">
        <v>2</v>
      </c>
      <c r="G45" s="19">
        <v>2</v>
      </c>
      <c r="H45" s="19">
        <v>2</v>
      </c>
      <c r="I45" s="19">
        <v>2</v>
      </c>
      <c r="J45" s="19">
        <v>2</v>
      </c>
      <c r="K45" s="19">
        <v>2</v>
      </c>
      <c r="L45" s="20">
        <v>2</v>
      </c>
      <c r="M45" s="141"/>
      <c r="N45" s="124"/>
      <c r="O45" s="124"/>
      <c r="P45" s="124"/>
      <c r="Q45" s="124"/>
      <c r="R45" s="124"/>
      <c r="S45" s="124"/>
      <c r="T45" s="124"/>
      <c r="U45" s="124"/>
      <c r="V45" s="124"/>
    </row>
    <row r="46" spans="1:22" x14ac:dyDescent="0.35">
      <c r="A46" s="10">
        <v>8</v>
      </c>
      <c r="B46" s="18">
        <v>2</v>
      </c>
      <c r="C46" s="19">
        <v>2</v>
      </c>
      <c r="D46" s="19">
        <v>2</v>
      </c>
      <c r="E46" s="19">
        <v>2</v>
      </c>
      <c r="F46" s="19">
        <v>2</v>
      </c>
      <c r="G46" s="19">
        <v>2</v>
      </c>
      <c r="H46" s="19">
        <v>2</v>
      </c>
      <c r="I46" s="19">
        <v>2</v>
      </c>
      <c r="J46" s="19">
        <v>2</v>
      </c>
      <c r="K46" s="19">
        <v>2</v>
      </c>
      <c r="L46" s="20">
        <v>2</v>
      </c>
      <c r="M46" s="141"/>
      <c r="N46" s="124"/>
      <c r="O46" s="124"/>
      <c r="P46" s="124"/>
      <c r="Q46" s="124"/>
      <c r="R46" s="124"/>
      <c r="S46" s="124"/>
      <c r="T46" s="124"/>
      <c r="U46" s="124"/>
      <c r="V46" s="124"/>
    </row>
    <row r="47" spans="1:22" x14ac:dyDescent="0.35">
      <c r="A47" s="10">
        <v>9</v>
      </c>
      <c r="B47" s="18">
        <v>2</v>
      </c>
      <c r="C47" s="19">
        <v>2</v>
      </c>
      <c r="D47" s="19">
        <v>2</v>
      </c>
      <c r="E47" s="19">
        <v>2</v>
      </c>
      <c r="F47" s="19">
        <v>2</v>
      </c>
      <c r="G47" s="19">
        <v>2</v>
      </c>
      <c r="H47" s="19">
        <v>2</v>
      </c>
      <c r="I47" s="19">
        <v>2</v>
      </c>
      <c r="J47" s="19">
        <v>2</v>
      </c>
      <c r="K47" s="19">
        <v>2</v>
      </c>
      <c r="L47" s="20">
        <v>2</v>
      </c>
      <c r="M47" s="141"/>
      <c r="N47" s="124"/>
      <c r="O47" s="124"/>
      <c r="P47" s="124"/>
      <c r="Q47" s="124"/>
      <c r="R47" s="124"/>
      <c r="S47" s="124"/>
      <c r="T47" s="124"/>
      <c r="U47" s="124"/>
      <c r="V47" s="124"/>
    </row>
    <row r="48" spans="1:22" x14ac:dyDescent="0.35">
      <c r="A48" s="10">
        <v>10</v>
      </c>
      <c r="B48" s="18">
        <v>2</v>
      </c>
      <c r="C48" s="19">
        <v>2</v>
      </c>
      <c r="D48" s="19">
        <v>2</v>
      </c>
      <c r="E48" s="19">
        <v>2</v>
      </c>
      <c r="F48" s="19">
        <v>2</v>
      </c>
      <c r="G48" s="19">
        <v>2</v>
      </c>
      <c r="H48" s="19">
        <v>2</v>
      </c>
      <c r="I48" s="19">
        <v>2</v>
      </c>
      <c r="J48" s="19">
        <v>2</v>
      </c>
      <c r="K48" s="19">
        <v>2</v>
      </c>
      <c r="L48" s="20">
        <v>2</v>
      </c>
      <c r="M48" s="141"/>
      <c r="N48" s="142"/>
      <c r="O48" s="142"/>
      <c r="P48" s="142"/>
      <c r="Q48" s="142"/>
    </row>
    <row r="49" spans="1:12" x14ac:dyDescent="0.35">
      <c r="A49" s="10">
        <v>11</v>
      </c>
      <c r="B49" s="18">
        <v>2</v>
      </c>
      <c r="C49" s="19">
        <v>2</v>
      </c>
      <c r="D49" s="19">
        <v>2</v>
      </c>
      <c r="E49" s="19">
        <v>2</v>
      </c>
      <c r="F49" s="19">
        <v>2</v>
      </c>
      <c r="G49" s="19">
        <v>2</v>
      </c>
      <c r="H49" s="19">
        <v>2</v>
      </c>
      <c r="I49" s="19">
        <v>2</v>
      </c>
      <c r="J49" s="19">
        <v>2</v>
      </c>
      <c r="K49" s="19">
        <v>2</v>
      </c>
      <c r="L49" s="20">
        <v>2</v>
      </c>
    </row>
    <row r="50" spans="1:12" x14ac:dyDescent="0.35">
      <c r="A50" s="10">
        <v>12</v>
      </c>
      <c r="B50" s="18">
        <v>2</v>
      </c>
      <c r="C50" s="19">
        <v>2</v>
      </c>
      <c r="D50" s="19">
        <v>2</v>
      </c>
      <c r="E50" s="19">
        <v>2</v>
      </c>
      <c r="F50" s="19">
        <v>2</v>
      </c>
      <c r="G50" s="19">
        <v>2</v>
      </c>
      <c r="H50" s="19">
        <v>2</v>
      </c>
      <c r="I50" s="19">
        <v>2</v>
      </c>
      <c r="J50" s="19">
        <v>2</v>
      </c>
      <c r="K50" s="19">
        <v>2</v>
      </c>
      <c r="L50" s="20">
        <v>2</v>
      </c>
    </row>
    <row r="51" spans="1:12" x14ac:dyDescent="0.35">
      <c r="A51" s="10">
        <v>13</v>
      </c>
      <c r="B51" s="18">
        <v>2</v>
      </c>
      <c r="C51" s="19">
        <v>2</v>
      </c>
      <c r="D51" s="19">
        <v>2</v>
      </c>
      <c r="E51" s="19">
        <v>2</v>
      </c>
      <c r="F51" s="19">
        <v>2</v>
      </c>
      <c r="G51" s="19">
        <v>2</v>
      </c>
      <c r="H51" s="19">
        <v>2</v>
      </c>
      <c r="I51" s="19">
        <v>2</v>
      </c>
      <c r="J51" s="19">
        <v>2</v>
      </c>
      <c r="K51" s="19">
        <v>2</v>
      </c>
      <c r="L51" s="20">
        <v>2</v>
      </c>
    </row>
    <row r="52" spans="1:12" x14ac:dyDescent="0.35">
      <c r="A52" s="10">
        <v>14</v>
      </c>
      <c r="B52" s="18">
        <v>2</v>
      </c>
      <c r="C52" s="19">
        <v>2</v>
      </c>
      <c r="D52" s="19">
        <v>2</v>
      </c>
      <c r="E52" s="19">
        <v>2</v>
      </c>
      <c r="F52" s="19">
        <v>2</v>
      </c>
      <c r="G52" s="19">
        <v>2</v>
      </c>
      <c r="H52" s="19">
        <v>2</v>
      </c>
      <c r="I52" s="19">
        <v>2</v>
      </c>
      <c r="J52" s="19">
        <v>2</v>
      </c>
      <c r="K52" s="19">
        <v>2</v>
      </c>
      <c r="L52" s="20">
        <v>2</v>
      </c>
    </row>
    <row r="53" spans="1:12" x14ac:dyDescent="0.35">
      <c r="A53" s="10">
        <v>15</v>
      </c>
      <c r="B53" s="21">
        <v>2</v>
      </c>
      <c r="C53" s="22">
        <v>2</v>
      </c>
      <c r="D53" s="22">
        <v>2</v>
      </c>
      <c r="E53" s="22">
        <v>2</v>
      </c>
      <c r="F53" s="22">
        <v>2</v>
      </c>
      <c r="G53" s="22">
        <v>2</v>
      </c>
      <c r="H53" s="22">
        <v>2</v>
      </c>
      <c r="I53" s="22">
        <v>2</v>
      </c>
      <c r="J53" s="22">
        <v>2</v>
      </c>
      <c r="K53" s="22">
        <v>2</v>
      </c>
      <c r="L53" s="23">
        <v>2</v>
      </c>
    </row>
    <row r="55" spans="1:12" x14ac:dyDescent="0.35">
      <c r="A55" s="24" t="s">
        <v>101</v>
      </c>
      <c r="B55" s="10">
        <v>264</v>
      </c>
      <c r="C55" s="10">
        <v>314</v>
      </c>
      <c r="D55" s="10">
        <v>364</v>
      </c>
      <c r="E55" s="10">
        <v>414</v>
      </c>
      <c r="F55" s="10">
        <v>464</v>
      </c>
      <c r="G55" s="10">
        <v>514</v>
      </c>
      <c r="H55" s="10">
        <v>564</v>
      </c>
      <c r="I55" s="10">
        <v>614</v>
      </c>
      <c r="J55" s="10">
        <v>664</v>
      </c>
      <c r="K55" s="10">
        <v>714</v>
      </c>
      <c r="L55" s="10">
        <v>764</v>
      </c>
    </row>
    <row r="56" spans="1:12" x14ac:dyDescent="0.35">
      <c r="A56" s="10">
        <v>1</v>
      </c>
      <c r="B56" s="15">
        <v>1</v>
      </c>
      <c r="C56" s="16">
        <v>1</v>
      </c>
      <c r="D56" s="16">
        <v>1</v>
      </c>
      <c r="E56" s="16">
        <v>1</v>
      </c>
      <c r="F56" s="16">
        <v>1</v>
      </c>
      <c r="G56" s="16">
        <v>1</v>
      </c>
      <c r="H56" s="16">
        <v>0</v>
      </c>
      <c r="I56" s="16">
        <v>0</v>
      </c>
      <c r="J56" s="16">
        <v>0</v>
      </c>
      <c r="K56" s="16">
        <v>0</v>
      </c>
      <c r="L56" s="17">
        <v>0</v>
      </c>
    </row>
    <row r="57" spans="1:12" x14ac:dyDescent="0.35">
      <c r="A57" s="10">
        <v>2</v>
      </c>
      <c r="B57" s="18">
        <v>1</v>
      </c>
      <c r="C57" s="19">
        <v>1</v>
      </c>
      <c r="D57" s="19">
        <v>1</v>
      </c>
      <c r="E57" s="19">
        <v>1</v>
      </c>
      <c r="F57" s="19">
        <v>1</v>
      </c>
      <c r="G57" s="19">
        <v>1</v>
      </c>
      <c r="H57" s="19">
        <v>1</v>
      </c>
      <c r="I57" s="19">
        <v>1</v>
      </c>
      <c r="J57" s="19">
        <v>1</v>
      </c>
      <c r="K57" s="19">
        <v>1</v>
      </c>
      <c r="L57" s="20">
        <v>1</v>
      </c>
    </row>
    <row r="58" spans="1:12" x14ac:dyDescent="0.35">
      <c r="A58" s="10">
        <v>3</v>
      </c>
      <c r="B58" s="18">
        <v>2</v>
      </c>
      <c r="C58" s="19">
        <v>2</v>
      </c>
      <c r="D58" s="19">
        <v>2</v>
      </c>
      <c r="E58" s="19">
        <v>2</v>
      </c>
      <c r="F58" s="19">
        <v>2</v>
      </c>
      <c r="G58" s="19">
        <v>2</v>
      </c>
      <c r="H58" s="19">
        <v>2</v>
      </c>
      <c r="I58" s="19">
        <v>2</v>
      </c>
      <c r="J58" s="19">
        <v>2</v>
      </c>
      <c r="K58" s="19">
        <v>2</v>
      </c>
      <c r="L58" s="20">
        <v>2</v>
      </c>
    </row>
    <row r="59" spans="1:12" x14ac:dyDescent="0.35">
      <c r="A59" s="10">
        <v>4</v>
      </c>
      <c r="B59" s="18">
        <v>3</v>
      </c>
      <c r="C59" s="19">
        <v>3</v>
      </c>
      <c r="D59" s="19">
        <v>3</v>
      </c>
      <c r="E59" s="19">
        <v>3</v>
      </c>
      <c r="F59" s="19">
        <v>3</v>
      </c>
      <c r="G59" s="19">
        <v>3</v>
      </c>
      <c r="H59" s="19">
        <v>2</v>
      </c>
      <c r="I59" s="19">
        <v>2</v>
      </c>
      <c r="J59" s="19">
        <v>2</v>
      </c>
      <c r="K59" s="19">
        <v>2</v>
      </c>
      <c r="L59" s="20">
        <v>2</v>
      </c>
    </row>
    <row r="60" spans="1:12" x14ac:dyDescent="0.35">
      <c r="A60" s="10">
        <v>5</v>
      </c>
      <c r="B60" s="18">
        <v>4</v>
      </c>
      <c r="C60" s="19">
        <v>4</v>
      </c>
      <c r="D60" s="19">
        <v>4</v>
      </c>
      <c r="E60" s="19">
        <v>4</v>
      </c>
      <c r="F60" s="19">
        <v>4</v>
      </c>
      <c r="G60" s="19">
        <v>4</v>
      </c>
      <c r="H60" s="19">
        <v>3</v>
      </c>
      <c r="I60" s="19">
        <v>3</v>
      </c>
      <c r="J60" s="19">
        <v>3</v>
      </c>
      <c r="K60" s="19">
        <v>3</v>
      </c>
      <c r="L60" s="20">
        <v>3</v>
      </c>
    </row>
    <row r="61" spans="1:12" x14ac:dyDescent="0.35">
      <c r="A61" s="10">
        <v>6</v>
      </c>
      <c r="B61" s="18">
        <v>5</v>
      </c>
      <c r="C61" s="19">
        <v>5</v>
      </c>
      <c r="D61" s="19">
        <v>5</v>
      </c>
      <c r="E61" s="19">
        <v>5</v>
      </c>
      <c r="F61" s="19">
        <v>5</v>
      </c>
      <c r="G61" s="19">
        <v>5</v>
      </c>
      <c r="H61" s="19">
        <v>3</v>
      </c>
      <c r="I61" s="19">
        <v>3</v>
      </c>
      <c r="J61" s="19">
        <v>3</v>
      </c>
      <c r="K61" s="19">
        <v>3</v>
      </c>
      <c r="L61" s="20">
        <v>3</v>
      </c>
    </row>
    <row r="62" spans="1:12" x14ac:dyDescent="0.35">
      <c r="A62" s="10">
        <v>7</v>
      </c>
      <c r="B62" s="18">
        <v>6</v>
      </c>
      <c r="C62" s="19">
        <v>6</v>
      </c>
      <c r="D62" s="19">
        <v>6</v>
      </c>
      <c r="E62" s="19">
        <v>6</v>
      </c>
      <c r="F62" s="19">
        <v>6</v>
      </c>
      <c r="G62" s="30">
        <v>6</v>
      </c>
      <c r="H62" s="19">
        <v>4</v>
      </c>
      <c r="I62" s="19">
        <v>4</v>
      </c>
      <c r="J62" s="19">
        <v>4</v>
      </c>
      <c r="K62" s="19">
        <v>4</v>
      </c>
      <c r="L62" s="20">
        <v>4</v>
      </c>
    </row>
    <row r="63" spans="1:12" x14ac:dyDescent="0.35">
      <c r="A63" s="10">
        <v>8</v>
      </c>
      <c r="B63" s="18">
        <v>6</v>
      </c>
      <c r="C63" s="19">
        <v>6</v>
      </c>
      <c r="D63" s="19">
        <v>6</v>
      </c>
      <c r="E63" s="19">
        <v>6</v>
      </c>
      <c r="F63" s="19">
        <v>6</v>
      </c>
      <c r="G63" s="19">
        <v>6</v>
      </c>
      <c r="H63" s="19">
        <v>4</v>
      </c>
      <c r="I63" s="19">
        <v>4</v>
      </c>
      <c r="J63" s="19">
        <v>4</v>
      </c>
      <c r="K63" s="19">
        <v>4</v>
      </c>
      <c r="L63" s="20">
        <v>4</v>
      </c>
    </row>
    <row r="64" spans="1:12" x14ac:dyDescent="0.35">
      <c r="A64" s="10">
        <v>9</v>
      </c>
      <c r="B64" s="18">
        <v>6</v>
      </c>
      <c r="C64" s="19">
        <v>6</v>
      </c>
      <c r="D64" s="19">
        <v>6</v>
      </c>
      <c r="E64" s="19">
        <v>6</v>
      </c>
      <c r="F64" s="19">
        <v>6</v>
      </c>
      <c r="G64" s="19">
        <v>6</v>
      </c>
      <c r="H64" s="19">
        <v>5</v>
      </c>
      <c r="I64" s="19">
        <v>5</v>
      </c>
      <c r="J64" s="19">
        <v>5</v>
      </c>
      <c r="K64" s="19">
        <v>5</v>
      </c>
      <c r="L64" s="20">
        <v>5</v>
      </c>
    </row>
    <row r="65" spans="1:12" x14ac:dyDescent="0.35">
      <c r="A65" s="10">
        <v>10</v>
      </c>
      <c r="B65" s="18">
        <v>6</v>
      </c>
      <c r="C65" s="19">
        <v>6</v>
      </c>
      <c r="D65" s="19">
        <v>6</v>
      </c>
      <c r="E65" s="19">
        <v>6</v>
      </c>
      <c r="F65" s="19">
        <v>6</v>
      </c>
      <c r="G65" s="19">
        <v>6</v>
      </c>
      <c r="H65" s="19">
        <v>5</v>
      </c>
      <c r="I65" s="19">
        <v>5</v>
      </c>
      <c r="J65" s="19">
        <v>5</v>
      </c>
      <c r="K65" s="19">
        <v>5</v>
      </c>
      <c r="L65" s="20">
        <v>5</v>
      </c>
    </row>
    <row r="66" spans="1:12" x14ac:dyDescent="0.35">
      <c r="A66" s="10">
        <v>11</v>
      </c>
      <c r="B66" s="18">
        <v>6</v>
      </c>
      <c r="C66" s="19">
        <v>6</v>
      </c>
      <c r="D66" s="19">
        <v>6</v>
      </c>
      <c r="E66" s="19">
        <v>6</v>
      </c>
      <c r="F66" s="19">
        <v>6</v>
      </c>
      <c r="G66" s="19">
        <v>6</v>
      </c>
      <c r="H66" s="19">
        <v>6</v>
      </c>
      <c r="I66" s="19">
        <v>6</v>
      </c>
      <c r="J66" s="19">
        <v>6</v>
      </c>
      <c r="K66" s="19">
        <v>6</v>
      </c>
      <c r="L66" s="20">
        <v>6</v>
      </c>
    </row>
    <row r="67" spans="1:12" x14ac:dyDescent="0.35">
      <c r="A67" s="10">
        <v>12</v>
      </c>
      <c r="B67" s="18">
        <v>6</v>
      </c>
      <c r="C67" s="19">
        <v>6</v>
      </c>
      <c r="D67" s="19">
        <v>6</v>
      </c>
      <c r="E67" s="19">
        <v>6</v>
      </c>
      <c r="F67" s="19">
        <v>6</v>
      </c>
      <c r="G67" s="19">
        <v>6</v>
      </c>
      <c r="H67" s="19">
        <v>6</v>
      </c>
      <c r="I67" s="19">
        <v>6</v>
      </c>
      <c r="J67" s="19">
        <v>6</v>
      </c>
      <c r="K67" s="19">
        <v>6</v>
      </c>
      <c r="L67" s="20">
        <v>6</v>
      </c>
    </row>
    <row r="68" spans="1:12" x14ac:dyDescent="0.35">
      <c r="A68" s="10">
        <v>13</v>
      </c>
      <c r="B68" s="18">
        <v>6</v>
      </c>
      <c r="C68" s="19">
        <v>6</v>
      </c>
      <c r="D68" s="19">
        <v>6</v>
      </c>
      <c r="E68" s="19">
        <v>6</v>
      </c>
      <c r="F68" s="19">
        <v>6</v>
      </c>
      <c r="G68" s="19">
        <v>6</v>
      </c>
      <c r="H68" s="19">
        <v>6</v>
      </c>
      <c r="I68" s="19">
        <v>6</v>
      </c>
      <c r="J68" s="19">
        <v>6</v>
      </c>
      <c r="K68" s="19">
        <v>6</v>
      </c>
      <c r="L68" s="20">
        <v>6</v>
      </c>
    </row>
    <row r="69" spans="1:12" x14ac:dyDescent="0.35">
      <c r="A69" s="10">
        <v>14</v>
      </c>
      <c r="B69" s="18">
        <v>7</v>
      </c>
      <c r="C69" s="19">
        <v>7</v>
      </c>
      <c r="D69" s="19">
        <v>7</v>
      </c>
      <c r="E69" s="19">
        <v>7</v>
      </c>
      <c r="F69" s="19">
        <v>7</v>
      </c>
      <c r="G69" s="19">
        <v>6</v>
      </c>
      <c r="H69" s="19">
        <v>6</v>
      </c>
      <c r="I69" s="19">
        <v>6</v>
      </c>
      <c r="J69" s="19">
        <v>6</v>
      </c>
      <c r="K69" s="19">
        <v>6</v>
      </c>
      <c r="L69" s="20">
        <v>6</v>
      </c>
    </row>
    <row r="70" spans="1:12" x14ac:dyDescent="0.35">
      <c r="A70" s="10">
        <v>15</v>
      </c>
      <c r="B70" s="21">
        <v>7</v>
      </c>
      <c r="C70" s="22">
        <v>7</v>
      </c>
      <c r="D70" s="22">
        <v>7</v>
      </c>
      <c r="E70" s="22">
        <v>7</v>
      </c>
      <c r="F70" s="22">
        <v>7</v>
      </c>
      <c r="G70" s="22">
        <v>6</v>
      </c>
      <c r="H70" s="22">
        <v>6</v>
      </c>
      <c r="I70" s="22">
        <v>6</v>
      </c>
      <c r="J70" s="22">
        <v>6</v>
      </c>
      <c r="K70" s="22">
        <v>6</v>
      </c>
      <c r="L70" s="23">
        <v>6</v>
      </c>
    </row>
    <row r="72" spans="1:12" x14ac:dyDescent="0.35">
      <c r="A72" s="24" t="s">
        <v>102</v>
      </c>
      <c r="B72" s="10">
        <v>264</v>
      </c>
      <c r="C72" s="10">
        <v>314</v>
      </c>
      <c r="D72" s="10">
        <v>364</v>
      </c>
      <c r="E72" s="10">
        <v>414</v>
      </c>
      <c r="F72" s="10">
        <v>464</v>
      </c>
      <c r="G72" s="10">
        <v>514</v>
      </c>
      <c r="H72" s="10">
        <v>564</v>
      </c>
      <c r="I72" s="10">
        <v>614</v>
      </c>
      <c r="J72" s="10">
        <v>664</v>
      </c>
      <c r="K72" s="10">
        <v>714</v>
      </c>
      <c r="L72" s="10">
        <v>764</v>
      </c>
    </row>
    <row r="73" spans="1:12" x14ac:dyDescent="0.35">
      <c r="A73" s="10">
        <v>1</v>
      </c>
      <c r="B73" s="15">
        <v>0</v>
      </c>
      <c r="C73" s="16">
        <v>0</v>
      </c>
      <c r="D73" s="16">
        <v>0</v>
      </c>
      <c r="E73" s="16">
        <v>0</v>
      </c>
      <c r="F73" s="16">
        <v>0</v>
      </c>
      <c r="G73" s="16">
        <v>0</v>
      </c>
      <c r="H73" s="16">
        <v>1</v>
      </c>
      <c r="I73" s="16">
        <v>1</v>
      </c>
      <c r="J73" s="16">
        <v>1</v>
      </c>
      <c r="K73" s="16">
        <v>1</v>
      </c>
      <c r="L73" s="17">
        <v>1</v>
      </c>
    </row>
    <row r="74" spans="1:12" x14ac:dyDescent="0.35">
      <c r="A74" s="10">
        <v>2</v>
      </c>
      <c r="B74" s="18">
        <v>1</v>
      </c>
      <c r="C74" s="19">
        <v>1</v>
      </c>
      <c r="D74" s="19">
        <v>1</v>
      </c>
      <c r="E74" s="19">
        <v>1</v>
      </c>
      <c r="F74" s="19">
        <v>1</v>
      </c>
      <c r="G74" s="19">
        <v>1</v>
      </c>
      <c r="H74" s="19">
        <v>1</v>
      </c>
      <c r="I74" s="19">
        <v>1</v>
      </c>
      <c r="J74" s="19">
        <v>1</v>
      </c>
      <c r="K74" s="19">
        <v>1</v>
      </c>
      <c r="L74" s="20">
        <v>1</v>
      </c>
    </row>
    <row r="75" spans="1:12" x14ac:dyDescent="0.35">
      <c r="A75" s="10">
        <v>3</v>
      </c>
      <c r="B75" s="18">
        <v>1</v>
      </c>
      <c r="C75" s="19">
        <v>1</v>
      </c>
      <c r="D75" s="19">
        <v>1</v>
      </c>
      <c r="E75" s="19">
        <v>1</v>
      </c>
      <c r="F75" s="19">
        <v>1</v>
      </c>
      <c r="G75" s="19">
        <v>1</v>
      </c>
      <c r="H75" s="19">
        <v>1</v>
      </c>
      <c r="I75" s="19">
        <v>1</v>
      </c>
      <c r="J75" s="19">
        <v>1</v>
      </c>
      <c r="K75" s="19">
        <v>1</v>
      </c>
      <c r="L75" s="20">
        <v>1</v>
      </c>
    </row>
    <row r="76" spans="1:12" x14ac:dyDescent="0.35">
      <c r="A76" s="10">
        <v>4</v>
      </c>
      <c r="B76" s="18">
        <v>1</v>
      </c>
      <c r="C76" s="19">
        <v>1</v>
      </c>
      <c r="D76" s="19">
        <v>1</v>
      </c>
      <c r="E76" s="19">
        <v>1</v>
      </c>
      <c r="F76" s="19">
        <v>1</v>
      </c>
      <c r="G76" s="19">
        <v>1</v>
      </c>
      <c r="H76" s="19">
        <v>2</v>
      </c>
      <c r="I76" s="19">
        <v>2</v>
      </c>
      <c r="J76" s="19">
        <v>2</v>
      </c>
      <c r="K76" s="19">
        <v>2</v>
      </c>
      <c r="L76" s="20">
        <v>2</v>
      </c>
    </row>
    <row r="77" spans="1:12" x14ac:dyDescent="0.35">
      <c r="A77" s="10">
        <v>5</v>
      </c>
      <c r="B77" s="18">
        <v>1</v>
      </c>
      <c r="C77" s="19">
        <v>1</v>
      </c>
      <c r="D77" s="19">
        <v>1</v>
      </c>
      <c r="E77" s="19">
        <v>1</v>
      </c>
      <c r="F77" s="19">
        <v>1</v>
      </c>
      <c r="G77" s="19">
        <v>1</v>
      </c>
      <c r="H77" s="19">
        <v>2</v>
      </c>
      <c r="I77" s="19">
        <v>2</v>
      </c>
      <c r="J77" s="19">
        <v>2</v>
      </c>
      <c r="K77" s="19">
        <v>2</v>
      </c>
      <c r="L77" s="20">
        <v>2</v>
      </c>
    </row>
    <row r="78" spans="1:12" x14ac:dyDescent="0.35">
      <c r="A78" s="10">
        <v>6</v>
      </c>
      <c r="B78" s="18">
        <v>1</v>
      </c>
      <c r="C78" s="19">
        <v>1</v>
      </c>
      <c r="D78" s="19">
        <v>1</v>
      </c>
      <c r="E78" s="19">
        <v>1</v>
      </c>
      <c r="F78" s="19">
        <v>1</v>
      </c>
      <c r="G78" s="19">
        <v>1</v>
      </c>
      <c r="H78" s="19">
        <v>3</v>
      </c>
      <c r="I78" s="19">
        <v>3</v>
      </c>
      <c r="J78" s="19">
        <v>3</v>
      </c>
      <c r="K78" s="19">
        <v>3</v>
      </c>
      <c r="L78" s="20">
        <v>3</v>
      </c>
    </row>
    <row r="79" spans="1:12" x14ac:dyDescent="0.35">
      <c r="A79" s="10">
        <v>7</v>
      </c>
      <c r="B79" s="18">
        <v>1</v>
      </c>
      <c r="C79" s="19">
        <v>1</v>
      </c>
      <c r="D79" s="19">
        <v>1</v>
      </c>
      <c r="E79" s="19">
        <v>1</v>
      </c>
      <c r="F79" s="19">
        <v>1</v>
      </c>
      <c r="G79" s="30">
        <v>1</v>
      </c>
      <c r="H79" s="19">
        <v>3</v>
      </c>
      <c r="I79" s="19">
        <v>3</v>
      </c>
      <c r="J79" s="19">
        <v>3</v>
      </c>
      <c r="K79" s="19">
        <v>3</v>
      </c>
      <c r="L79" s="20">
        <v>3</v>
      </c>
    </row>
    <row r="80" spans="1:12" x14ac:dyDescent="0.35">
      <c r="A80" s="10">
        <v>8</v>
      </c>
      <c r="B80" s="18">
        <v>2</v>
      </c>
      <c r="C80" s="19">
        <v>2</v>
      </c>
      <c r="D80" s="19">
        <v>2</v>
      </c>
      <c r="E80" s="19">
        <v>2</v>
      </c>
      <c r="F80" s="19">
        <v>2</v>
      </c>
      <c r="G80" s="19">
        <v>2</v>
      </c>
      <c r="H80" s="19">
        <v>4</v>
      </c>
      <c r="I80" s="19">
        <v>4</v>
      </c>
      <c r="J80" s="19">
        <v>4</v>
      </c>
      <c r="K80" s="19">
        <v>4</v>
      </c>
      <c r="L80" s="20">
        <v>4</v>
      </c>
    </row>
    <row r="81" spans="1:16" x14ac:dyDescent="0.35">
      <c r="A81" s="10">
        <v>9</v>
      </c>
      <c r="B81" s="18">
        <v>3</v>
      </c>
      <c r="C81" s="19">
        <v>3</v>
      </c>
      <c r="D81" s="19">
        <v>3</v>
      </c>
      <c r="E81" s="19">
        <v>3</v>
      </c>
      <c r="F81" s="19">
        <v>3</v>
      </c>
      <c r="G81" s="19">
        <v>3</v>
      </c>
      <c r="H81" s="19">
        <v>4</v>
      </c>
      <c r="I81" s="19">
        <v>4</v>
      </c>
      <c r="J81" s="19">
        <v>4</v>
      </c>
      <c r="K81" s="19">
        <v>4</v>
      </c>
      <c r="L81" s="20">
        <v>4</v>
      </c>
    </row>
    <row r="82" spans="1:16" x14ac:dyDescent="0.35">
      <c r="A82" s="10">
        <v>10</v>
      </c>
      <c r="B82" s="18">
        <v>4</v>
      </c>
      <c r="C82" s="19">
        <v>4</v>
      </c>
      <c r="D82" s="19">
        <v>4</v>
      </c>
      <c r="E82" s="19">
        <v>4</v>
      </c>
      <c r="F82" s="19">
        <v>4</v>
      </c>
      <c r="G82" s="19">
        <v>4</v>
      </c>
      <c r="H82" s="19">
        <v>5</v>
      </c>
      <c r="I82" s="19">
        <v>5</v>
      </c>
      <c r="J82" s="19">
        <v>5</v>
      </c>
      <c r="K82" s="19">
        <v>5</v>
      </c>
      <c r="L82" s="20">
        <v>5</v>
      </c>
    </row>
    <row r="83" spans="1:16" x14ac:dyDescent="0.35">
      <c r="A83" s="10">
        <v>11</v>
      </c>
      <c r="B83" s="18">
        <v>5</v>
      </c>
      <c r="C83" s="19">
        <v>5</v>
      </c>
      <c r="D83" s="19">
        <v>5</v>
      </c>
      <c r="E83" s="19">
        <v>5</v>
      </c>
      <c r="F83" s="19">
        <v>5</v>
      </c>
      <c r="G83" s="19">
        <v>5</v>
      </c>
      <c r="H83" s="19">
        <v>5</v>
      </c>
      <c r="I83" s="19">
        <v>5</v>
      </c>
      <c r="J83" s="19">
        <v>5</v>
      </c>
      <c r="K83" s="19">
        <v>5</v>
      </c>
      <c r="L83" s="20">
        <v>5</v>
      </c>
    </row>
    <row r="84" spans="1:16" x14ac:dyDescent="0.35">
      <c r="A84" s="10">
        <v>12</v>
      </c>
      <c r="B84" s="18">
        <v>6</v>
      </c>
      <c r="C84" s="19">
        <v>6</v>
      </c>
      <c r="D84" s="19">
        <v>6</v>
      </c>
      <c r="E84" s="19">
        <v>6</v>
      </c>
      <c r="F84" s="19">
        <v>6</v>
      </c>
      <c r="G84" s="19">
        <v>6</v>
      </c>
      <c r="H84" s="19">
        <v>6</v>
      </c>
      <c r="I84" s="19">
        <v>6</v>
      </c>
      <c r="J84" s="19">
        <v>6</v>
      </c>
      <c r="K84" s="19">
        <v>6</v>
      </c>
      <c r="L84" s="20">
        <v>6</v>
      </c>
    </row>
    <row r="85" spans="1:16" x14ac:dyDescent="0.35">
      <c r="A85" s="10">
        <v>13</v>
      </c>
      <c r="B85" s="18">
        <v>6</v>
      </c>
      <c r="C85" s="19">
        <v>6</v>
      </c>
      <c r="D85" s="19">
        <v>6</v>
      </c>
      <c r="E85" s="19">
        <v>6</v>
      </c>
      <c r="F85" s="19">
        <v>6</v>
      </c>
      <c r="G85" s="19">
        <v>6</v>
      </c>
      <c r="H85" s="19">
        <v>6</v>
      </c>
      <c r="I85" s="19">
        <v>6</v>
      </c>
      <c r="J85" s="19">
        <v>6</v>
      </c>
      <c r="K85" s="19">
        <v>6</v>
      </c>
      <c r="L85" s="20">
        <v>6</v>
      </c>
    </row>
    <row r="86" spans="1:16" x14ac:dyDescent="0.35">
      <c r="A86" s="10">
        <v>14</v>
      </c>
      <c r="B86" s="18">
        <v>7</v>
      </c>
      <c r="C86" s="19">
        <v>7</v>
      </c>
      <c r="D86" s="19">
        <v>7</v>
      </c>
      <c r="E86" s="19">
        <v>7</v>
      </c>
      <c r="F86" s="19">
        <v>7</v>
      </c>
      <c r="G86" s="19">
        <v>6</v>
      </c>
      <c r="H86" s="19">
        <v>6</v>
      </c>
      <c r="I86" s="19">
        <v>6</v>
      </c>
      <c r="J86" s="19">
        <v>6</v>
      </c>
      <c r="K86" s="19">
        <v>6</v>
      </c>
      <c r="L86" s="20">
        <v>6</v>
      </c>
    </row>
    <row r="87" spans="1:16" x14ac:dyDescent="0.35">
      <c r="A87" s="10">
        <v>15</v>
      </c>
      <c r="B87" s="21">
        <v>7</v>
      </c>
      <c r="C87" s="22">
        <v>7</v>
      </c>
      <c r="D87" s="22">
        <v>7</v>
      </c>
      <c r="E87" s="22">
        <v>7</v>
      </c>
      <c r="F87" s="22">
        <v>7</v>
      </c>
      <c r="G87" s="22">
        <v>6</v>
      </c>
      <c r="H87" s="22">
        <v>6</v>
      </c>
      <c r="I87" s="22">
        <v>6</v>
      </c>
      <c r="J87" s="22">
        <v>6</v>
      </c>
      <c r="K87" s="22">
        <v>6</v>
      </c>
      <c r="L87" s="23">
        <v>6</v>
      </c>
    </row>
    <row r="89" spans="1:16" x14ac:dyDescent="0.35">
      <c r="A89" s="24" t="s">
        <v>103</v>
      </c>
      <c r="B89" s="10">
        <v>264</v>
      </c>
      <c r="C89" s="10">
        <v>314</v>
      </c>
      <c r="D89" s="10">
        <v>364</v>
      </c>
      <c r="E89" s="10">
        <v>414</v>
      </c>
      <c r="F89" s="10">
        <v>464</v>
      </c>
      <c r="G89" s="10">
        <v>514</v>
      </c>
      <c r="H89" s="10">
        <v>564</v>
      </c>
      <c r="I89" s="10">
        <v>614</v>
      </c>
      <c r="J89" s="10">
        <v>664</v>
      </c>
      <c r="K89" s="10">
        <v>714</v>
      </c>
      <c r="L89" s="10">
        <v>764</v>
      </c>
    </row>
    <row r="90" spans="1:16" x14ac:dyDescent="0.35">
      <c r="A90" s="10">
        <v>1</v>
      </c>
      <c r="B90" s="15">
        <v>22104</v>
      </c>
      <c r="C90" s="16">
        <v>22154</v>
      </c>
      <c r="D90" s="16">
        <v>22204</v>
      </c>
      <c r="E90" s="16">
        <v>22254</v>
      </c>
      <c r="F90" s="16">
        <v>22304</v>
      </c>
      <c r="G90" s="16">
        <v>22354</v>
      </c>
      <c r="H90" s="16">
        <v>22368</v>
      </c>
      <c r="I90" s="16">
        <v>22368</v>
      </c>
      <c r="J90" s="16">
        <v>22368</v>
      </c>
      <c r="K90" s="16">
        <v>22368</v>
      </c>
      <c r="L90" s="17">
        <v>22368</v>
      </c>
    </row>
    <row r="91" spans="1:16" x14ac:dyDescent="0.35">
      <c r="A91" s="10">
        <v>2</v>
      </c>
      <c r="B91" s="18">
        <v>20552</v>
      </c>
      <c r="C91" s="19">
        <v>20602</v>
      </c>
      <c r="D91" s="19">
        <v>20652</v>
      </c>
      <c r="E91" s="19">
        <v>20702</v>
      </c>
      <c r="F91" s="19">
        <v>20752</v>
      </c>
      <c r="G91" s="19">
        <v>20802</v>
      </c>
      <c r="H91" s="19">
        <v>20852</v>
      </c>
      <c r="I91" s="19">
        <v>20902</v>
      </c>
      <c r="J91" s="19">
        <v>20952</v>
      </c>
      <c r="K91" s="19">
        <v>21002</v>
      </c>
      <c r="L91" s="20">
        <v>21052</v>
      </c>
    </row>
    <row r="92" spans="1:16" x14ac:dyDescent="0.35">
      <c r="A92" s="10">
        <v>3</v>
      </c>
      <c r="B92" s="18">
        <v>19776</v>
      </c>
      <c r="C92" s="19">
        <v>19876</v>
      </c>
      <c r="D92" s="19">
        <v>19976</v>
      </c>
      <c r="E92" s="19">
        <v>20076</v>
      </c>
      <c r="F92" s="19">
        <v>20176</v>
      </c>
      <c r="G92" s="19">
        <v>20276</v>
      </c>
      <c r="H92" s="19">
        <v>20376</v>
      </c>
      <c r="I92" s="19">
        <v>20476</v>
      </c>
      <c r="J92" s="19">
        <v>20576</v>
      </c>
      <c r="K92" s="19">
        <v>20676</v>
      </c>
      <c r="L92" s="20">
        <v>20776</v>
      </c>
    </row>
    <row r="93" spans="1:16" x14ac:dyDescent="0.35">
      <c r="A93" s="10">
        <v>4</v>
      </c>
      <c r="B93" s="18">
        <v>19000</v>
      </c>
      <c r="C93" s="19">
        <v>19150</v>
      </c>
      <c r="D93" s="19">
        <v>19300</v>
      </c>
      <c r="E93" s="19">
        <v>19450</v>
      </c>
      <c r="F93" s="19">
        <v>19600</v>
      </c>
      <c r="G93" s="19">
        <v>19750</v>
      </c>
      <c r="H93" s="19">
        <v>19864</v>
      </c>
      <c r="I93" s="19">
        <v>19964</v>
      </c>
      <c r="J93" s="19">
        <v>20064</v>
      </c>
      <c r="K93" s="19">
        <v>20164</v>
      </c>
      <c r="L93" s="20">
        <v>20264</v>
      </c>
    </row>
    <row r="94" spans="1:16" x14ac:dyDescent="0.35">
      <c r="A94" s="10">
        <v>5</v>
      </c>
      <c r="B94" s="18">
        <v>18224</v>
      </c>
      <c r="C94" s="19">
        <v>18424</v>
      </c>
      <c r="D94" s="19">
        <v>18624</v>
      </c>
      <c r="E94" s="19">
        <v>18824</v>
      </c>
      <c r="F94" s="19">
        <v>19024</v>
      </c>
      <c r="G94" s="19">
        <v>19224</v>
      </c>
      <c r="H94" s="19">
        <v>19388</v>
      </c>
      <c r="I94" s="19">
        <v>19538</v>
      </c>
      <c r="J94" s="19">
        <v>19688</v>
      </c>
      <c r="K94" s="19">
        <v>19838</v>
      </c>
      <c r="L94" s="20">
        <v>19988</v>
      </c>
    </row>
    <row r="95" spans="1:16" x14ac:dyDescent="0.35">
      <c r="A95" s="10">
        <v>6</v>
      </c>
      <c r="B95" s="18">
        <v>17448</v>
      </c>
      <c r="C95" s="19">
        <v>17698</v>
      </c>
      <c r="D95" s="19">
        <v>17948</v>
      </c>
      <c r="E95" s="19">
        <v>18198</v>
      </c>
      <c r="F95" s="19">
        <v>18448</v>
      </c>
      <c r="G95" s="19">
        <v>18698</v>
      </c>
      <c r="H95" s="19">
        <v>18876</v>
      </c>
      <c r="I95" s="19">
        <v>19026</v>
      </c>
      <c r="J95" s="19">
        <v>19176</v>
      </c>
      <c r="K95" s="19">
        <v>19326</v>
      </c>
      <c r="L95" s="20">
        <v>19476</v>
      </c>
    </row>
    <row r="96" spans="1:16" ht="14.5" customHeight="1" x14ac:dyDescent="0.35">
      <c r="A96" s="10">
        <v>7</v>
      </c>
      <c r="B96" s="18">
        <v>16672</v>
      </c>
      <c r="C96" s="19">
        <v>16972</v>
      </c>
      <c r="D96" s="19">
        <v>17272</v>
      </c>
      <c r="E96" s="19">
        <v>17572</v>
      </c>
      <c r="F96" s="19">
        <v>17872</v>
      </c>
      <c r="G96" s="30">
        <v>18172</v>
      </c>
      <c r="H96" s="30">
        <v>18400</v>
      </c>
      <c r="I96" s="19">
        <v>18600</v>
      </c>
      <c r="J96" s="19">
        <v>18800</v>
      </c>
      <c r="K96" s="19">
        <v>19000</v>
      </c>
      <c r="L96" s="20">
        <v>19200</v>
      </c>
      <c r="M96" s="139" t="s">
        <v>107</v>
      </c>
      <c r="N96" s="140"/>
      <c r="O96" s="140"/>
      <c r="P96" s="140"/>
    </row>
    <row r="97" spans="1:12" x14ac:dyDescent="0.35">
      <c r="A97" s="10">
        <v>8</v>
      </c>
      <c r="B97" s="18">
        <v>16160</v>
      </c>
      <c r="C97" s="19">
        <v>16460</v>
      </c>
      <c r="D97" s="19">
        <v>16760</v>
      </c>
      <c r="E97" s="19">
        <v>17060</v>
      </c>
      <c r="F97" s="19">
        <v>17360</v>
      </c>
      <c r="G97" s="19">
        <v>17660</v>
      </c>
      <c r="H97" s="19">
        <v>17888</v>
      </c>
      <c r="I97" s="19">
        <v>18088</v>
      </c>
      <c r="J97" s="19">
        <v>18288</v>
      </c>
      <c r="K97" s="19">
        <v>18488</v>
      </c>
      <c r="L97" s="20">
        <v>18688</v>
      </c>
    </row>
    <row r="98" spans="1:12" x14ac:dyDescent="0.35">
      <c r="A98" s="10">
        <v>9</v>
      </c>
      <c r="B98" s="18">
        <v>15648</v>
      </c>
      <c r="C98" s="19">
        <v>15948</v>
      </c>
      <c r="D98" s="19">
        <v>16248</v>
      </c>
      <c r="E98" s="19">
        <v>16548</v>
      </c>
      <c r="F98" s="19">
        <v>16848</v>
      </c>
      <c r="G98" s="19">
        <v>17148</v>
      </c>
      <c r="H98" s="19">
        <v>17412</v>
      </c>
      <c r="I98" s="19">
        <v>17662</v>
      </c>
      <c r="J98" s="19">
        <v>17912</v>
      </c>
      <c r="K98" s="19">
        <v>18162</v>
      </c>
      <c r="L98" s="20">
        <v>18412</v>
      </c>
    </row>
    <row r="99" spans="1:12" x14ac:dyDescent="0.35">
      <c r="A99" s="10">
        <v>10</v>
      </c>
      <c r="B99" s="18">
        <v>15136</v>
      </c>
      <c r="C99" s="19">
        <v>15436</v>
      </c>
      <c r="D99" s="19">
        <v>15736</v>
      </c>
      <c r="E99" s="19">
        <v>16036</v>
      </c>
      <c r="F99" s="19">
        <v>16336</v>
      </c>
      <c r="G99" s="19">
        <v>16636</v>
      </c>
      <c r="H99" s="19">
        <v>16900</v>
      </c>
      <c r="I99" s="19">
        <v>17150</v>
      </c>
      <c r="J99" s="19">
        <v>17400</v>
      </c>
      <c r="K99" s="19">
        <v>17650</v>
      </c>
      <c r="L99" s="20">
        <v>17900</v>
      </c>
    </row>
    <row r="100" spans="1:12" x14ac:dyDescent="0.35">
      <c r="A100" s="10">
        <v>11</v>
      </c>
      <c r="B100" s="18">
        <v>14624</v>
      </c>
      <c r="C100" s="19">
        <v>14924</v>
      </c>
      <c r="D100" s="19">
        <v>15224</v>
      </c>
      <c r="E100" s="19">
        <v>15524</v>
      </c>
      <c r="F100" s="19">
        <v>15824</v>
      </c>
      <c r="G100" s="19">
        <v>16124</v>
      </c>
      <c r="H100" s="19">
        <v>16424</v>
      </c>
      <c r="I100" s="19">
        <v>16724</v>
      </c>
      <c r="J100" s="19">
        <v>17024</v>
      </c>
      <c r="K100" s="19">
        <v>17324</v>
      </c>
      <c r="L100" s="20">
        <v>17624</v>
      </c>
    </row>
    <row r="101" spans="1:12" x14ac:dyDescent="0.35">
      <c r="A101" s="10">
        <v>12</v>
      </c>
      <c r="B101" s="18">
        <v>14112</v>
      </c>
      <c r="C101" s="19">
        <v>14412</v>
      </c>
      <c r="D101" s="19">
        <v>14712</v>
      </c>
      <c r="E101" s="19">
        <v>15012</v>
      </c>
      <c r="F101" s="19">
        <v>15312</v>
      </c>
      <c r="G101" s="19">
        <v>15612</v>
      </c>
      <c r="H101" s="19">
        <v>15912</v>
      </c>
      <c r="I101" s="19">
        <v>16212</v>
      </c>
      <c r="J101" s="19">
        <v>16512</v>
      </c>
      <c r="K101" s="19">
        <v>16812</v>
      </c>
      <c r="L101" s="20">
        <v>17112</v>
      </c>
    </row>
    <row r="102" spans="1:12" x14ac:dyDescent="0.35">
      <c r="A102" s="10">
        <v>13</v>
      </c>
      <c r="B102" s="18">
        <v>14112</v>
      </c>
      <c r="C102" s="19">
        <v>14412</v>
      </c>
      <c r="D102" s="19">
        <v>14712</v>
      </c>
      <c r="E102" s="19">
        <v>15012</v>
      </c>
      <c r="F102" s="19">
        <v>15312</v>
      </c>
      <c r="G102" s="19">
        <v>15612</v>
      </c>
      <c r="H102" s="19">
        <v>15912</v>
      </c>
      <c r="I102" s="19">
        <v>16212</v>
      </c>
      <c r="J102" s="19">
        <v>16512</v>
      </c>
      <c r="K102" s="19">
        <v>16812</v>
      </c>
      <c r="L102" s="20">
        <v>17112</v>
      </c>
    </row>
    <row r="103" spans="1:12" x14ac:dyDescent="0.35">
      <c r="A103" s="10">
        <v>14</v>
      </c>
      <c r="B103" s="18">
        <v>13864</v>
      </c>
      <c r="C103" s="19">
        <v>14214</v>
      </c>
      <c r="D103" s="19">
        <v>14564</v>
      </c>
      <c r="E103" s="19">
        <v>14914</v>
      </c>
      <c r="F103" s="19">
        <v>15264</v>
      </c>
      <c r="G103" s="19">
        <v>15612</v>
      </c>
      <c r="H103" s="19">
        <v>15912</v>
      </c>
      <c r="I103" s="19">
        <v>16212</v>
      </c>
      <c r="J103" s="19">
        <v>16512</v>
      </c>
      <c r="K103" s="19">
        <v>16812</v>
      </c>
      <c r="L103" s="20">
        <v>17112</v>
      </c>
    </row>
    <row r="104" spans="1:12" x14ac:dyDescent="0.35">
      <c r="A104" s="10">
        <v>15</v>
      </c>
      <c r="B104" s="21">
        <v>13864</v>
      </c>
      <c r="C104" s="22">
        <v>14214</v>
      </c>
      <c r="D104" s="22">
        <v>14564</v>
      </c>
      <c r="E104" s="22">
        <v>14914</v>
      </c>
      <c r="F104" s="22">
        <v>15264</v>
      </c>
      <c r="G104" s="22">
        <v>15612</v>
      </c>
      <c r="H104" s="22">
        <v>15912</v>
      </c>
      <c r="I104" s="22">
        <v>16212</v>
      </c>
      <c r="J104" s="22">
        <v>16512</v>
      </c>
      <c r="K104" s="22">
        <v>16812</v>
      </c>
      <c r="L104" s="23">
        <v>17112</v>
      </c>
    </row>
  </sheetData>
  <mergeCells count="2">
    <mergeCell ref="M96:P96"/>
    <mergeCell ref="N37:V47"/>
  </mergeCells>
  <dataValidations count="3">
    <dataValidation type="list" allowBlank="1" showInputMessage="1" showErrorMessage="1" sqref="N4 R4" xr:uid="{44E2F1E7-6038-415D-B65E-F12BAE550843}">
      <formula1>OutputAddresses</formula1>
    </dataValidation>
    <dataValidation type="list" allowBlank="1" showInputMessage="1" showErrorMessage="1" sqref="O4" xr:uid="{445510D7-D7B9-425E-AD84-19293FB8B198}">
      <formula1>InputValues1</formula1>
    </dataValidation>
    <dataValidation type="list" allowBlank="1" showInputMessage="1" showErrorMessage="1" sqref="S4" xr:uid="{2BD2D48F-44E6-429F-9BD6-19E84F1BB9DE}">
      <formula1>InputValues2</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15</vt:i4>
      </vt:variant>
    </vt:vector>
  </HeadingPairs>
  <TitlesOfParts>
    <vt:vector size="20" baseType="lpstr">
      <vt:lpstr>Solution 1</vt:lpstr>
      <vt:lpstr>Solution 2</vt:lpstr>
      <vt:lpstr>Solution 3</vt:lpstr>
      <vt:lpstr>Solution 4</vt:lpstr>
      <vt:lpstr>Solution 5</vt:lpstr>
      <vt:lpstr>'Solution 4'!ChartData</vt:lpstr>
      <vt:lpstr>'Solution 5'!ChartData1</vt:lpstr>
      <vt:lpstr>'Solution 5'!ChartData2</vt:lpstr>
      <vt:lpstr>'Solution 4'!InputValues</vt:lpstr>
      <vt:lpstr>'Solution 5'!InputValues1</vt:lpstr>
      <vt:lpstr>'Solution 5'!InputValues2</vt:lpstr>
      <vt:lpstr>'Solution 4'!OutputAddresses</vt:lpstr>
      <vt:lpstr>'Solution 5'!OutputAddresses</vt:lpstr>
      <vt:lpstr>'Solution 4'!OutputValues</vt:lpstr>
      <vt:lpstr>'Solution 5'!OutputValues_1</vt:lpstr>
      <vt:lpstr>'Solution 5'!OutputValues_2</vt:lpstr>
      <vt:lpstr>'Solution 5'!OutputValues_3</vt:lpstr>
      <vt:lpstr>'Solution 5'!OutputValues_4</vt:lpstr>
      <vt:lpstr>'Solution 5'!OutputValues_5</vt:lpstr>
      <vt:lpstr>'Solution 5'!OutputValues_6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Nidhi Sharma</dc:creator>
  <cp:lastModifiedBy>Nidhi Sharma</cp:lastModifiedBy>
  <dcterms:created xsi:type="dcterms:W3CDTF">2024-02-08T21:46:09Z</dcterms:created>
  <dcterms:modified xsi:type="dcterms:W3CDTF">2024-02-13T23:05:41Z</dcterms:modified>
</cp:coreProperties>
</file>