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97\Downloads\"/>
    </mc:Choice>
  </mc:AlternateContent>
  <xr:revisionPtr revIDLastSave="0" documentId="8_{885CE112-D3E0-42B9-8968-4E036C6DA649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Q-1" sheetId="4" r:id="rId1"/>
    <sheet name="AA - Blank" sheetId="1" r:id="rId2"/>
  </sheets>
  <definedNames>
    <definedName name="_xlnm._FilterDatabase" localSheetId="1" hidden="1">'AA - Blank'!$I$4:$O$53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F83" i="1" s="1"/>
  <c r="D82" i="1"/>
  <c r="F82" i="1" s="1"/>
  <c r="D81" i="1"/>
  <c r="F81" i="1" s="1"/>
  <c r="D69" i="1"/>
  <c r="D70" i="1"/>
  <c r="D71" i="1"/>
  <c r="D72" i="1"/>
  <c r="D73" i="1"/>
  <c r="D74" i="1"/>
  <c r="D68" i="1"/>
  <c r="F58" i="1"/>
  <c r="F59" i="1"/>
  <c r="F53" i="1"/>
  <c r="E54" i="1"/>
  <c r="E55" i="1"/>
  <c r="E56" i="1"/>
  <c r="E57" i="1"/>
  <c r="E58" i="1"/>
  <c r="E59" i="1"/>
  <c r="E53" i="1"/>
  <c r="D54" i="1"/>
  <c r="F54" i="1" s="1"/>
  <c r="D55" i="1"/>
  <c r="F55" i="1" s="1"/>
  <c r="D56" i="1"/>
  <c r="F56" i="1" s="1"/>
  <c r="D57" i="1"/>
  <c r="D58" i="1"/>
  <c r="D59" i="1"/>
  <c r="D53" i="1"/>
  <c r="E47" i="1"/>
  <c r="E38" i="1"/>
  <c r="E37" i="1"/>
  <c r="E40" i="1" s="1"/>
  <c r="E31" i="1"/>
  <c r="E17" i="1"/>
  <c r="E12" i="1"/>
  <c r="C8" i="1"/>
  <c r="F61" i="1" l="1"/>
  <c r="F57" i="1"/>
</calcChain>
</file>

<file path=xl/sharedStrings.xml><?xml version="1.0" encoding="utf-8"?>
<sst xmlns="http://schemas.openxmlformats.org/spreadsheetml/2006/main" count="121" uniqueCount="58">
  <si>
    <t>Awesome Apps</t>
  </si>
  <si>
    <t>App</t>
  </si>
  <si>
    <t>Crushed by Candies</t>
  </si>
  <si>
    <t>Chocolate Crossing</t>
  </si>
  <si>
    <t>Angry Bites</t>
  </si>
  <si>
    <t>Where is my Coco?</t>
  </si>
  <si>
    <t>Sugar Rush</t>
  </si>
  <si>
    <t>Subway Wafers</t>
  </si>
  <si>
    <t>Temple Bun</t>
  </si>
  <si>
    <t>Month</t>
  </si>
  <si>
    <t>Downloads</t>
  </si>
  <si>
    <t>Uninstalls</t>
  </si>
  <si>
    <t>5 star ratings</t>
  </si>
  <si>
    <t>1 star ratings</t>
  </si>
  <si>
    <t>Total ratings</t>
  </si>
  <si>
    <t>Formulas</t>
  </si>
  <si>
    <t>SUMIFS</t>
  </si>
  <si>
    <t>COUNTIFS</t>
  </si>
  <si>
    <t>SMALL / LARGE</t>
  </si>
  <si>
    <t>AVERAGEIFS</t>
  </si>
  <si>
    <t>MAX / MINIFS</t>
  </si>
  <si>
    <t>Business Questions</t>
  </si>
  <si>
    <t>Total downloads for Sugar Rush</t>
  </si>
  <si>
    <t>Total downloads for C apps</t>
  </si>
  <si>
    <t>Downloads in Oct, Nov, Dec 2021</t>
  </si>
  <si>
    <t>How many times we had more than 8000 downloads per app month?</t>
  </si>
  <si>
    <t>Uninstalls in December 2021</t>
  </si>
  <si>
    <t>5 star rating % for Sugar Rush</t>
  </si>
  <si>
    <t>Average uninstalls for Subway Wafers</t>
  </si>
  <si>
    <t>Which month has highest uninstall ratio?</t>
  </si>
  <si>
    <t>Average monthly downloads</t>
  </si>
  <si>
    <t>Which month and app was that?</t>
  </si>
  <si>
    <t>Does it change by December 2021?</t>
  </si>
  <si>
    <t>Starting with</t>
  </si>
  <si>
    <t>Total Downloads</t>
  </si>
  <si>
    <t>Start</t>
  </si>
  <si>
    <t>End</t>
  </si>
  <si>
    <t>Total 5 star ratings</t>
  </si>
  <si>
    <t>Total Ratings</t>
  </si>
  <si>
    <t>5 star %</t>
  </si>
  <si>
    <t>Average uninstalls</t>
  </si>
  <si>
    <t>Uninstall ratio</t>
  </si>
  <si>
    <t>Highest</t>
  </si>
  <si>
    <t>Month name</t>
  </si>
  <si>
    <t>Avg. Downloads</t>
  </si>
  <si>
    <t>Most downloads in any month / app? 2nd and 3rd places also?</t>
  </si>
  <si>
    <t>Most downloads</t>
  </si>
  <si>
    <t>2nd</t>
  </si>
  <si>
    <t>3rd</t>
  </si>
  <si>
    <t>In October 2021, which app has most 1star ratings?</t>
  </si>
  <si>
    <t>Most 1star ratings</t>
  </si>
  <si>
    <t>XLOOKUP</t>
  </si>
  <si>
    <t>INDEX / MATCH</t>
  </si>
  <si>
    <t>FILTER</t>
  </si>
  <si>
    <t>c</t>
  </si>
  <si>
    <t>Download the Answers Workbook</t>
  </si>
  <si>
    <t>Answer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</si>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</sst>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78" formatCode="0.00000000"/>
  </numFmts>
  <fonts count="8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3" borderId="0" xfId="0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2" xfId="0" applyFill="1" applyBorder="1"/>
    <xf numFmtId="0" fontId="0" fillId="2" borderId="4" xfId="0" applyFill="1" applyBorder="1"/>
    <xf numFmtId="0" fontId="2" fillId="2" borderId="4" xfId="0" applyFont="1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5" xfId="0" applyBorder="1"/>
    <xf numFmtId="0" fontId="4" fillId="6" borderId="5" xfId="0" applyFont="1" applyFill="1" applyBorder="1" applyAlignment="1">
      <alignment horizontal="center"/>
    </xf>
    <xf numFmtId="0" fontId="0" fillId="7" borderId="5" xfId="0" applyFill="1" applyBorder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7" fontId="0" fillId="4" borderId="5" xfId="0" applyNumberFormat="1" applyFill="1" applyBorder="1"/>
    <xf numFmtId="0" fontId="0" fillId="0" borderId="5" xfId="0" applyBorder="1" applyAlignment="1">
      <alignment horizontal="right"/>
    </xf>
    <xf numFmtId="0" fontId="4" fillId="8" borderId="5" xfId="0" applyFont="1" applyFill="1" applyBorder="1" applyAlignment="1">
      <alignment horizontal="center"/>
    </xf>
    <xf numFmtId="15" fontId="0" fillId="6" borderId="5" xfId="0" applyNumberFormat="1" applyFill="1" applyBorder="1"/>
    <xf numFmtId="0" fontId="4" fillId="4" borderId="5" xfId="0" applyFont="1" applyFill="1" applyBorder="1"/>
    <xf numFmtId="15" fontId="0" fillId="4" borderId="5" xfId="0" applyNumberFormat="1" applyFill="1" applyBorder="1"/>
    <xf numFmtId="0" fontId="0" fillId="4" borderId="5" xfId="0" applyFill="1" applyBorder="1" applyAlignment="1">
      <alignment horizontal="right"/>
    </xf>
    <xf numFmtId="17" fontId="0" fillId="4" borderId="5" xfId="0" applyNumberFormat="1" applyFill="1" applyBorder="1" applyAlignment="1">
      <alignment horizontal="left"/>
    </xf>
    <xf numFmtId="0" fontId="4" fillId="4" borderId="5" xfId="0" applyFont="1" applyFill="1" applyBorder="1" applyAlignment="1">
      <alignment horizontal="right"/>
    </xf>
    <xf numFmtId="17" fontId="4" fillId="4" borderId="5" xfId="0" applyNumberFormat="1" applyFont="1" applyFill="1" applyBorder="1"/>
    <xf numFmtId="9" fontId="0" fillId="7" borderId="5" xfId="1" applyFont="1" applyFill="1" applyBorder="1"/>
    <xf numFmtId="165" fontId="0" fillId="7" borderId="5" xfId="0" applyNumberFormat="1" applyFill="1" applyBorder="1"/>
    <xf numFmtId="2" fontId="0" fillId="7" borderId="5" xfId="0" applyNumberFormat="1" applyFill="1" applyBorder="1"/>
    <xf numFmtId="0" fontId="0" fillId="7" borderId="5" xfId="0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15" fontId="0" fillId="9" borderId="5" xfId="0" applyNumberFormat="1" applyFill="1" applyBorder="1"/>
    <xf numFmtId="0" fontId="7" fillId="7" borderId="0" xfId="2" applyFont="1" applyFill="1" applyAlignment="1">
      <alignment horizontal="left"/>
    </xf>
    <xf numFmtId="0" fontId="0" fillId="3" borderId="0" xfId="0" applyFill="1" applyAlignment="1">
      <alignment horizontal="right"/>
    </xf>
    <xf numFmtId="17" fontId="4" fillId="4" borderId="5" xfId="0" applyNumberFormat="1" applyFont="1" applyFill="1" applyBorder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9" fontId="0" fillId="0" borderId="0" xfId="1" applyFont="1" applyAlignment="1">
      <alignment horizontal="right"/>
    </xf>
    <xf numFmtId="178" fontId="0" fillId="0" borderId="5" xfId="1" applyNumberFormat="1" applyFont="1" applyBorder="1"/>
    <xf numFmtId="178" fontId="0" fillId="7" borderId="5" xfId="1" applyNumberFormat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8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[$-409]mmmm\-yy;@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152482</xdr:rowOff>
    </xdr:from>
    <xdr:to>
      <xdr:col>10</xdr:col>
      <xdr:colOff>157832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480788" y="152482"/>
          <a:ext cx="2311947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14</xdr:col>
      <xdr:colOff>122115</xdr:colOff>
      <xdr:row>0</xdr:row>
      <xdr:rowOff>132495</xdr:rowOff>
    </xdr:from>
    <xdr:to>
      <xdr:col>15</xdr:col>
      <xdr:colOff>37244</xdr:colOff>
      <xdr:row>2</xdr:row>
      <xdr:rowOff>7937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FF6A56-CC03-420E-81DB-15E78CBA3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365" y="132495"/>
          <a:ext cx="732692" cy="72475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E428B-6B5D-4519-BDF3-81C8F398DF14}" name="data" displayName="data" ref="I4:O53" totalsRowShown="0" headerRowDxfId="7" dataDxfId="6">
  <tableColumns count="7">
    <tableColumn id="1" xr3:uid="{806CF604-E5DE-4732-8A72-FEA801184BB9}" name="Month" dataDxfId="5"/>
    <tableColumn id="2" xr3:uid="{00528B5B-7262-4301-8A0C-B5FC7B75E2CB}" name="App"/>
    <tableColumn id="3" xr3:uid="{46FF7A0C-72FD-4071-BECC-CBB3D1F16C2D}" name="Downloads" dataDxfId="4"/>
    <tableColumn id="4" xr3:uid="{46E78B7B-528A-48B8-A9DB-F6C9AF7C31E1}" name="Uninstalls" dataDxfId="3"/>
    <tableColumn id="5" xr3:uid="{2FD3DA62-ADF8-404B-958C-7D5412C97A83}" name="5 star ratings" dataDxfId="2"/>
    <tableColumn id="6" xr3:uid="{C0655608-679D-429C-BDC5-A55DBB88E59F}" name="1 star ratings" dataDxfId="1"/>
    <tableColumn id="7" xr3:uid="{DABF496F-3AA1-4584-9CF2-A76DCD32450C}" name="Total rating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chandoo.org/wp/wp-content/uploads/2022/03/top-formulas-for-data-analysis-answer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8C18-F904-41F8-BC53-32BB8EC01190}">
  <dimension ref="B4:F27"/>
  <sheetViews>
    <sheetView tabSelected="1" workbookViewId="0">
      <selection activeCell="D25" sqref="D25"/>
    </sheetView>
  </sheetViews>
  <sheetFormatPr defaultRowHeight="14.4" x14ac:dyDescent="0.3"/>
  <cols>
    <col min="3" max="3" width="73" customWidth="1"/>
    <col min="6" max="6" width="15" customWidth="1"/>
  </cols>
  <sheetData>
    <row r="4" spans="2:6" x14ac:dyDescent="0.3">
      <c r="B4" s="14" t="s">
        <v>21</v>
      </c>
      <c r="C4" s="13"/>
      <c r="F4" s="20" t="s">
        <v>15</v>
      </c>
    </row>
    <row r="5" spans="2:6" x14ac:dyDescent="0.3">
      <c r="B5" s="3">
        <v>1</v>
      </c>
      <c r="C5" s="9" t="s">
        <v>22</v>
      </c>
      <c r="F5" s="16" t="s">
        <v>16</v>
      </c>
    </row>
    <row r="6" spans="2:6" x14ac:dyDescent="0.3">
      <c r="B6" s="3">
        <v>2</v>
      </c>
      <c r="C6" s="12" t="s">
        <v>23</v>
      </c>
      <c r="F6" s="17" t="s">
        <v>17</v>
      </c>
    </row>
    <row r="7" spans="2:6" x14ac:dyDescent="0.3">
      <c r="B7" s="3">
        <v>3</v>
      </c>
      <c r="C7" s="10" t="s">
        <v>26</v>
      </c>
      <c r="F7" s="18" t="s">
        <v>19</v>
      </c>
    </row>
    <row r="8" spans="2:6" x14ac:dyDescent="0.3">
      <c r="B8" s="3">
        <v>4</v>
      </c>
      <c r="C8" s="12" t="s">
        <v>24</v>
      </c>
      <c r="F8" s="17" t="s">
        <v>20</v>
      </c>
    </row>
    <row r="9" spans="2:6" x14ac:dyDescent="0.3">
      <c r="B9" s="3">
        <v>5</v>
      </c>
      <c r="C9" s="10" t="s">
        <v>25</v>
      </c>
      <c r="F9" s="19" t="s">
        <v>18</v>
      </c>
    </row>
    <row r="10" spans="2:6" x14ac:dyDescent="0.3">
      <c r="B10" s="3">
        <v>6</v>
      </c>
      <c r="C10" s="12" t="s">
        <v>27</v>
      </c>
      <c r="F10" s="21" t="s">
        <v>51</v>
      </c>
    </row>
    <row r="11" spans="2:6" x14ac:dyDescent="0.3">
      <c r="B11" s="3">
        <v>7</v>
      </c>
      <c r="C11" s="10" t="s">
        <v>28</v>
      </c>
      <c r="F11" s="3" t="s">
        <v>52</v>
      </c>
    </row>
    <row r="12" spans="2:6" x14ac:dyDescent="0.3">
      <c r="B12" s="3">
        <v>8</v>
      </c>
      <c r="C12" s="12" t="s">
        <v>29</v>
      </c>
      <c r="F12" s="21" t="s">
        <v>53</v>
      </c>
    </row>
    <row r="13" spans="2:6" x14ac:dyDescent="0.3">
      <c r="B13" s="3">
        <v>9</v>
      </c>
      <c r="C13" s="10" t="s">
        <v>30</v>
      </c>
    </row>
    <row r="14" spans="2:6" x14ac:dyDescent="0.3">
      <c r="B14" s="3">
        <v>10</v>
      </c>
      <c r="C14" s="12" t="s">
        <v>45</v>
      </c>
    </row>
    <row r="15" spans="2:6" x14ac:dyDescent="0.3">
      <c r="B15" s="3">
        <v>11</v>
      </c>
      <c r="C15" s="10" t="s">
        <v>31</v>
      </c>
    </row>
    <row r="16" spans="2:6" x14ac:dyDescent="0.3">
      <c r="B16" s="3">
        <v>12</v>
      </c>
      <c r="C16" s="12" t="s">
        <v>49</v>
      </c>
    </row>
    <row r="17" spans="2:3" x14ac:dyDescent="0.3">
      <c r="B17" s="3">
        <v>13</v>
      </c>
      <c r="C17" s="10" t="s">
        <v>32</v>
      </c>
    </row>
    <row r="18" spans="2:3" x14ac:dyDescent="0.3">
      <c r="B18" s="3"/>
      <c r="C18" s="12"/>
    </row>
    <row r="19" spans="2:3" x14ac:dyDescent="0.3">
      <c r="B19" s="3"/>
      <c r="C19" s="11"/>
    </row>
    <row r="23" spans="2:3" ht="36" customHeight="1" x14ac:dyDescent="0.3"/>
    <row r="24" spans="2:3" ht="38.4" customHeight="1" x14ac:dyDescent="0.3"/>
    <row r="27" spans="2:3" x14ac:dyDescent="0.3">
      <c r="B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O90"/>
  <sheetViews>
    <sheetView showGridLines="0" topLeftCell="B1" zoomScale="75" zoomScaleNormal="75" workbookViewId="0">
      <selection activeCell="U12" sqref="U12"/>
    </sheetView>
  </sheetViews>
  <sheetFormatPr defaultRowHeight="14.4" x14ac:dyDescent="0.3"/>
  <cols>
    <col min="1" max="1" width="1.6640625" customWidth="1"/>
    <col min="2" max="2" width="4.44140625" customWidth="1"/>
    <col min="3" max="3" width="17.6640625" customWidth="1"/>
    <col min="4" max="4" width="21.6640625" customWidth="1"/>
    <col min="5" max="5" width="20.5546875" style="5" customWidth="1"/>
    <col min="6" max="6" width="13.5546875" customWidth="1"/>
    <col min="7" max="8" width="5.33203125" customWidth="1"/>
    <col min="9" max="9" width="13.6640625" bestFit="1" customWidth="1"/>
    <col min="10" max="10" width="18.5546875" bestFit="1" customWidth="1"/>
    <col min="11" max="11" width="10.88671875" bestFit="1" customWidth="1"/>
    <col min="12" max="12" width="9.88671875" bestFit="1" customWidth="1"/>
    <col min="13" max="14" width="12.44140625" bestFit="1" customWidth="1"/>
    <col min="15" max="15" width="11.88671875" bestFit="1" customWidth="1"/>
  </cols>
  <sheetData>
    <row r="1" spans="1:15" s="1" customFormat="1" ht="52.5" customHeight="1" x14ac:dyDescent="0.3">
      <c r="A1" s="15"/>
      <c r="C1" s="2" t="s">
        <v>0</v>
      </c>
      <c r="E1" s="44"/>
    </row>
    <row r="3" spans="1:15" x14ac:dyDescent="0.3">
      <c r="B3" s="43" t="s">
        <v>55</v>
      </c>
      <c r="C3" s="43"/>
      <c r="D3" s="43"/>
      <c r="E3" s="5" t="s">
        <v>56</v>
      </c>
    </row>
    <row r="4" spans="1:15" x14ac:dyDescent="0.3">
      <c r="I4" s="6" t="s">
        <v>9</v>
      </c>
      <c r="J4" s="7" t="s">
        <v>1</v>
      </c>
      <c r="K4" s="8" t="s">
        <v>10</v>
      </c>
      <c r="L4" s="8" t="s">
        <v>11</v>
      </c>
      <c r="M4" s="8" t="s">
        <v>12</v>
      </c>
      <c r="N4" s="8" t="s">
        <v>13</v>
      </c>
      <c r="O4" s="8" t="s">
        <v>14</v>
      </c>
    </row>
    <row r="5" spans="1:15" x14ac:dyDescent="0.3">
      <c r="B5" s="23">
        <v>1</v>
      </c>
      <c r="I5" s="4">
        <v>44348</v>
      </c>
      <c r="J5" t="s">
        <v>2</v>
      </c>
      <c r="K5" s="5">
        <v>7079</v>
      </c>
      <c r="L5" s="5">
        <v>141</v>
      </c>
      <c r="M5" s="5">
        <v>89</v>
      </c>
      <c r="N5" s="5">
        <v>60</v>
      </c>
      <c r="O5" s="5">
        <v>879</v>
      </c>
    </row>
    <row r="6" spans="1:15" x14ac:dyDescent="0.3">
      <c r="I6" s="4">
        <v>44348</v>
      </c>
      <c r="J6" t="s">
        <v>3</v>
      </c>
      <c r="K6" s="5">
        <v>7683</v>
      </c>
      <c r="L6" s="5">
        <v>153</v>
      </c>
      <c r="M6" s="5">
        <v>78</v>
      </c>
      <c r="N6" s="5">
        <v>41</v>
      </c>
      <c r="O6" s="5">
        <v>702</v>
      </c>
    </row>
    <row r="7" spans="1:15" x14ac:dyDescent="0.3">
      <c r="C7" s="25" t="s">
        <v>6</v>
      </c>
      <c r="I7" s="4">
        <v>44348</v>
      </c>
      <c r="J7" t="s">
        <v>4</v>
      </c>
      <c r="K7" s="5">
        <v>4681</v>
      </c>
      <c r="L7" s="5">
        <v>93</v>
      </c>
      <c r="M7" s="5">
        <v>99</v>
      </c>
      <c r="N7" s="5">
        <v>53</v>
      </c>
      <c r="O7" s="5">
        <v>897</v>
      </c>
    </row>
    <row r="8" spans="1:15" x14ac:dyDescent="0.3">
      <c r="C8">
        <f>SUMIFS(data[Downloads],data[App],"Sugar Rush")</f>
        <v>43718</v>
      </c>
      <c r="I8" s="4">
        <v>44348</v>
      </c>
      <c r="J8" t="s">
        <v>5</v>
      </c>
      <c r="K8" s="5">
        <v>4373</v>
      </c>
      <c r="L8" s="5">
        <v>87</v>
      </c>
      <c r="M8" s="5">
        <v>86</v>
      </c>
      <c r="N8" s="5">
        <v>51</v>
      </c>
      <c r="O8" s="5">
        <v>808</v>
      </c>
    </row>
    <row r="9" spans="1:15" x14ac:dyDescent="0.3">
      <c r="I9" s="4">
        <v>44348</v>
      </c>
      <c r="J9" t="s">
        <v>6</v>
      </c>
      <c r="K9" s="5">
        <v>3499</v>
      </c>
      <c r="L9" s="5">
        <v>69</v>
      </c>
      <c r="M9" s="5">
        <v>91</v>
      </c>
      <c r="N9" s="5">
        <v>42</v>
      </c>
      <c r="O9" s="5">
        <v>785</v>
      </c>
    </row>
    <row r="10" spans="1:15" x14ac:dyDescent="0.3">
      <c r="B10" s="23">
        <v>2</v>
      </c>
      <c r="I10" s="4">
        <v>44348</v>
      </c>
      <c r="J10" t="s">
        <v>7</v>
      </c>
      <c r="K10" s="5">
        <v>5649</v>
      </c>
      <c r="L10" s="5">
        <v>112</v>
      </c>
      <c r="M10" s="5">
        <v>78</v>
      </c>
      <c r="N10" s="5">
        <v>31</v>
      </c>
      <c r="O10" s="5">
        <v>643</v>
      </c>
    </row>
    <row r="11" spans="1:15" x14ac:dyDescent="0.3">
      <c r="I11" s="4">
        <v>44348</v>
      </c>
      <c r="J11" t="s">
        <v>8</v>
      </c>
      <c r="K11" s="5">
        <v>1837</v>
      </c>
      <c r="L11" s="5">
        <v>36</v>
      </c>
      <c r="M11" s="5">
        <v>111</v>
      </c>
      <c r="N11" s="5">
        <v>38</v>
      </c>
      <c r="O11" s="5">
        <v>879</v>
      </c>
    </row>
    <row r="12" spans="1:15" x14ac:dyDescent="0.3">
      <c r="C12" s="25" t="s">
        <v>33</v>
      </c>
      <c r="D12" s="26" t="s">
        <v>54</v>
      </c>
      <c r="E12" s="46">
        <f>SUMIFS(data[Downloads],data[App],D12&amp;"*")</f>
        <v>91536</v>
      </c>
      <c r="I12" s="4">
        <v>44378</v>
      </c>
      <c r="J12" t="s">
        <v>2</v>
      </c>
      <c r="K12" s="5">
        <v>8586</v>
      </c>
      <c r="L12" s="5">
        <v>171</v>
      </c>
      <c r="M12" s="5">
        <v>81</v>
      </c>
      <c r="N12" s="5">
        <v>52</v>
      </c>
      <c r="O12" s="5">
        <v>785</v>
      </c>
    </row>
    <row r="13" spans="1:15" x14ac:dyDescent="0.3">
      <c r="C13" s="24" t="s">
        <v>34</v>
      </c>
      <c r="I13" s="4">
        <v>44378</v>
      </c>
      <c r="J13" t="s">
        <v>3</v>
      </c>
      <c r="K13" s="5">
        <v>7098</v>
      </c>
      <c r="L13" s="5">
        <v>141</v>
      </c>
      <c r="M13" s="5">
        <v>96</v>
      </c>
      <c r="N13" s="5">
        <v>35</v>
      </c>
      <c r="O13" s="5">
        <v>773</v>
      </c>
    </row>
    <row r="14" spans="1:15" x14ac:dyDescent="0.3">
      <c r="I14" s="4">
        <v>44378</v>
      </c>
      <c r="J14" t="s">
        <v>4</v>
      </c>
      <c r="K14" s="5">
        <v>7066</v>
      </c>
      <c r="L14" s="5">
        <v>141</v>
      </c>
      <c r="M14" s="5">
        <v>64</v>
      </c>
      <c r="N14" s="5">
        <v>32</v>
      </c>
      <c r="O14" s="5">
        <v>566</v>
      </c>
    </row>
    <row r="15" spans="1:15" x14ac:dyDescent="0.3">
      <c r="B15" s="23">
        <v>3</v>
      </c>
      <c r="I15" s="4">
        <v>44378</v>
      </c>
      <c r="J15" t="s">
        <v>5</v>
      </c>
      <c r="K15" s="5">
        <v>6806</v>
      </c>
      <c r="L15" s="5">
        <v>136</v>
      </c>
      <c r="M15" s="5">
        <v>83</v>
      </c>
      <c r="N15" s="5">
        <v>47</v>
      </c>
      <c r="O15" s="5">
        <v>684</v>
      </c>
    </row>
    <row r="16" spans="1:15" x14ac:dyDescent="0.3">
      <c r="I16" s="4">
        <v>44378</v>
      </c>
      <c r="J16" t="s">
        <v>6</v>
      </c>
      <c r="K16" s="5">
        <v>5702</v>
      </c>
      <c r="L16" s="5">
        <v>114</v>
      </c>
      <c r="M16" s="5">
        <v>87</v>
      </c>
      <c r="N16" s="5">
        <v>46</v>
      </c>
      <c r="O16" s="5">
        <v>785</v>
      </c>
    </row>
    <row r="17" spans="2:15" x14ac:dyDescent="0.3">
      <c r="C17" s="25" t="s">
        <v>9</v>
      </c>
      <c r="D17" s="27">
        <v>44531</v>
      </c>
      <c r="E17" s="46">
        <f>SUMIFS(data[Uninstalls],data[Month],DATE(2021,12,1))</f>
        <v>783</v>
      </c>
      <c r="I17" s="4">
        <v>44378</v>
      </c>
      <c r="J17" t="s">
        <v>7</v>
      </c>
      <c r="K17" s="5">
        <v>4576</v>
      </c>
      <c r="L17" s="5">
        <v>91</v>
      </c>
      <c r="M17" s="5">
        <v>76</v>
      </c>
      <c r="N17" s="5">
        <v>39</v>
      </c>
      <c r="O17" s="5">
        <v>679</v>
      </c>
    </row>
    <row r="18" spans="2:15" x14ac:dyDescent="0.3">
      <c r="C18" s="24" t="s">
        <v>11</v>
      </c>
      <c r="D18" s="24"/>
      <c r="I18" s="4">
        <v>44378</v>
      </c>
      <c r="J18" t="s">
        <v>8</v>
      </c>
      <c r="K18" s="5">
        <v>5004</v>
      </c>
      <c r="L18" s="5">
        <v>100</v>
      </c>
      <c r="M18" s="5">
        <v>135</v>
      </c>
      <c r="N18" s="5">
        <v>50</v>
      </c>
      <c r="O18" s="5">
        <v>1092</v>
      </c>
    </row>
    <row r="19" spans="2:15" x14ac:dyDescent="0.3">
      <c r="I19" s="4">
        <v>44409</v>
      </c>
      <c r="J19" t="s">
        <v>2</v>
      </c>
      <c r="K19" s="5">
        <v>4856</v>
      </c>
      <c r="L19" s="5">
        <v>97</v>
      </c>
      <c r="M19" s="5">
        <v>87</v>
      </c>
      <c r="N19" s="5">
        <v>25</v>
      </c>
      <c r="O19" s="5">
        <v>661</v>
      </c>
    </row>
    <row r="20" spans="2:15" x14ac:dyDescent="0.3">
      <c r="B20" s="23">
        <v>4</v>
      </c>
      <c r="I20" s="4">
        <v>44409</v>
      </c>
      <c r="J20" t="s">
        <v>3</v>
      </c>
      <c r="K20" s="5">
        <v>10028</v>
      </c>
      <c r="L20" s="5">
        <v>200</v>
      </c>
      <c r="M20" s="5">
        <v>124</v>
      </c>
      <c r="N20" s="5">
        <v>39</v>
      </c>
      <c r="O20" s="5">
        <v>962</v>
      </c>
    </row>
    <row r="21" spans="2:15" x14ac:dyDescent="0.3">
      <c r="I21" s="4">
        <v>44409</v>
      </c>
      <c r="J21" t="s">
        <v>4</v>
      </c>
      <c r="K21" s="5">
        <v>7909</v>
      </c>
      <c r="L21" s="5">
        <v>158</v>
      </c>
      <c r="M21" s="5">
        <v>137</v>
      </c>
      <c r="N21" s="5">
        <v>32</v>
      </c>
      <c r="O21" s="5">
        <v>997</v>
      </c>
    </row>
    <row r="22" spans="2:15" x14ac:dyDescent="0.3">
      <c r="C22" s="25" t="s">
        <v>35</v>
      </c>
      <c r="D22" s="32">
        <v>44470</v>
      </c>
      <c r="I22" s="4">
        <v>44409</v>
      </c>
      <c r="J22" t="s">
        <v>5</v>
      </c>
      <c r="K22" s="5">
        <v>5233</v>
      </c>
      <c r="L22" s="5">
        <v>104</v>
      </c>
      <c r="M22" s="5">
        <v>78</v>
      </c>
      <c r="N22" s="5">
        <v>31</v>
      </c>
      <c r="O22" s="5">
        <v>643</v>
      </c>
    </row>
    <row r="23" spans="2:15" x14ac:dyDescent="0.3">
      <c r="C23" s="25" t="s">
        <v>36</v>
      </c>
      <c r="D23" s="32">
        <v>44561</v>
      </c>
      <c r="I23" s="4">
        <v>44409</v>
      </c>
      <c r="J23" t="s">
        <v>6</v>
      </c>
      <c r="K23" s="5">
        <v>6782</v>
      </c>
      <c r="L23" s="5">
        <v>135</v>
      </c>
      <c r="M23" s="5">
        <v>70</v>
      </c>
      <c r="N23" s="5">
        <v>45</v>
      </c>
      <c r="O23" s="5">
        <v>679</v>
      </c>
    </row>
    <row r="24" spans="2:15" x14ac:dyDescent="0.3">
      <c r="I24" s="4">
        <v>44409</v>
      </c>
      <c r="J24" t="s">
        <v>7</v>
      </c>
      <c r="K24" s="5">
        <v>5429</v>
      </c>
      <c r="L24" s="5">
        <v>108</v>
      </c>
      <c r="M24" s="5">
        <v>81</v>
      </c>
      <c r="N24" s="5">
        <v>35</v>
      </c>
      <c r="O24" s="5">
        <v>684</v>
      </c>
    </row>
    <row r="25" spans="2:15" x14ac:dyDescent="0.3">
      <c r="C25" s="24" t="s">
        <v>34</v>
      </c>
      <c r="D25" s="24"/>
      <c r="I25" s="4">
        <v>44409</v>
      </c>
      <c r="J25" t="s">
        <v>8</v>
      </c>
      <c r="K25" s="5">
        <v>6825</v>
      </c>
      <c r="L25" s="5">
        <v>136</v>
      </c>
      <c r="M25" s="5">
        <v>122</v>
      </c>
      <c r="N25" s="5">
        <v>29</v>
      </c>
      <c r="O25" s="5">
        <v>891</v>
      </c>
    </row>
    <row r="26" spans="2:15" x14ac:dyDescent="0.3">
      <c r="I26" s="4">
        <v>44440</v>
      </c>
      <c r="J26" t="s">
        <v>2</v>
      </c>
      <c r="K26" s="5">
        <v>7258</v>
      </c>
      <c r="L26" s="5">
        <v>145</v>
      </c>
      <c r="M26" s="5">
        <v>106</v>
      </c>
      <c r="N26" s="5">
        <v>38</v>
      </c>
      <c r="O26" s="5">
        <v>850</v>
      </c>
    </row>
    <row r="27" spans="2:15" x14ac:dyDescent="0.3">
      <c r="I27" s="4">
        <v>44440</v>
      </c>
      <c r="J27" t="s">
        <v>3</v>
      </c>
      <c r="K27" s="5">
        <v>5735</v>
      </c>
      <c r="L27" s="5">
        <v>114</v>
      </c>
      <c r="M27" s="5">
        <v>77</v>
      </c>
      <c r="N27" s="5">
        <v>36</v>
      </c>
      <c r="O27" s="5">
        <v>667</v>
      </c>
    </row>
    <row r="28" spans="2:15" x14ac:dyDescent="0.3">
      <c r="B28" s="23">
        <v>5</v>
      </c>
      <c r="C28" s="10" t="s">
        <v>25</v>
      </c>
      <c r="I28" s="4">
        <v>44440</v>
      </c>
      <c r="J28" t="s">
        <v>4</v>
      </c>
      <c r="K28" s="5">
        <v>7899</v>
      </c>
      <c r="L28" s="5">
        <v>157</v>
      </c>
      <c r="M28" s="5">
        <v>51</v>
      </c>
      <c r="N28" s="5">
        <v>49</v>
      </c>
      <c r="O28" s="5">
        <v>590</v>
      </c>
    </row>
    <row r="29" spans="2:15" x14ac:dyDescent="0.3">
      <c r="I29" s="4">
        <v>44440</v>
      </c>
      <c r="J29" t="s">
        <v>5</v>
      </c>
      <c r="K29" s="5">
        <v>6430</v>
      </c>
      <c r="L29" s="5">
        <v>128</v>
      </c>
      <c r="M29" s="5">
        <v>143</v>
      </c>
      <c r="N29" s="5">
        <v>49</v>
      </c>
      <c r="O29" s="5">
        <v>1133</v>
      </c>
    </row>
    <row r="30" spans="2:15" x14ac:dyDescent="0.3">
      <c r="C30" s="25">
        <v>8000</v>
      </c>
      <c r="I30" s="4">
        <v>44440</v>
      </c>
      <c r="J30" t="s">
        <v>6</v>
      </c>
      <c r="K30" s="5">
        <v>7333</v>
      </c>
      <c r="L30" s="5">
        <v>146</v>
      </c>
      <c r="M30" s="5">
        <v>60</v>
      </c>
      <c r="N30" s="5">
        <v>60</v>
      </c>
      <c r="O30" s="5">
        <v>708</v>
      </c>
    </row>
    <row r="31" spans="2:15" x14ac:dyDescent="0.3">
      <c r="C31" s="24"/>
      <c r="E31" s="46">
        <f>COUNTIFS(data[Downloads],"&gt;8000")</f>
        <v>5</v>
      </c>
      <c r="I31" s="4">
        <v>44440</v>
      </c>
      <c r="J31" t="s">
        <v>7</v>
      </c>
      <c r="K31" s="5">
        <v>4879</v>
      </c>
      <c r="L31" s="5">
        <v>97</v>
      </c>
      <c r="M31" s="5">
        <v>126</v>
      </c>
      <c r="N31" s="5">
        <v>29</v>
      </c>
      <c r="O31" s="5">
        <v>915</v>
      </c>
    </row>
    <row r="32" spans="2:15" x14ac:dyDescent="0.3">
      <c r="I32" s="4">
        <v>44440</v>
      </c>
      <c r="J32" t="s">
        <v>8</v>
      </c>
      <c r="K32" s="5">
        <v>8453</v>
      </c>
      <c r="L32" s="5">
        <v>169</v>
      </c>
      <c r="M32" s="5">
        <v>84</v>
      </c>
      <c r="N32" s="5">
        <v>36</v>
      </c>
      <c r="O32" s="5">
        <v>708</v>
      </c>
    </row>
    <row r="33" spans="2:15" x14ac:dyDescent="0.3">
      <c r="B33" s="23">
        <v>6</v>
      </c>
      <c r="C33" s="12" t="s">
        <v>27</v>
      </c>
      <c r="I33" s="4">
        <v>44470</v>
      </c>
      <c r="J33" t="s">
        <v>2</v>
      </c>
      <c r="K33" s="5">
        <v>8050</v>
      </c>
      <c r="L33" s="5">
        <v>161</v>
      </c>
      <c r="M33" s="5">
        <v>104</v>
      </c>
      <c r="N33" s="5">
        <v>32</v>
      </c>
      <c r="O33" s="5">
        <v>802</v>
      </c>
    </row>
    <row r="34" spans="2:15" x14ac:dyDescent="0.3">
      <c r="I34" s="4">
        <v>44470</v>
      </c>
      <c r="J34" t="s">
        <v>3</v>
      </c>
      <c r="K34" s="5">
        <v>4693</v>
      </c>
      <c r="L34" s="5">
        <v>93</v>
      </c>
      <c r="M34" s="5">
        <v>85</v>
      </c>
      <c r="N34" s="5">
        <v>46</v>
      </c>
      <c r="O34" s="5">
        <v>773</v>
      </c>
    </row>
    <row r="35" spans="2:15" x14ac:dyDescent="0.3">
      <c r="I35" s="4">
        <v>44470</v>
      </c>
      <c r="J35" t="s">
        <v>4</v>
      </c>
      <c r="K35" s="5">
        <v>5165</v>
      </c>
      <c r="L35" s="5">
        <v>103</v>
      </c>
      <c r="M35" s="5">
        <v>95</v>
      </c>
      <c r="N35" s="5">
        <v>40</v>
      </c>
      <c r="O35" s="5">
        <v>797</v>
      </c>
    </row>
    <row r="36" spans="2:15" x14ac:dyDescent="0.3">
      <c r="C36" s="25" t="s">
        <v>1</v>
      </c>
      <c r="D36" s="33" t="s">
        <v>6</v>
      </c>
      <c r="E36" s="47"/>
      <c r="I36" s="4">
        <v>44470</v>
      </c>
      <c r="J36" t="s">
        <v>5</v>
      </c>
      <c r="K36" s="5">
        <v>4906</v>
      </c>
      <c r="L36" s="5">
        <v>98</v>
      </c>
      <c r="M36" s="5">
        <v>76</v>
      </c>
      <c r="N36" s="5">
        <v>47</v>
      </c>
      <c r="O36" s="5">
        <v>702</v>
      </c>
    </row>
    <row r="37" spans="2:15" x14ac:dyDescent="0.3">
      <c r="C37" s="22" t="s">
        <v>37</v>
      </c>
      <c r="D37" s="28"/>
      <c r="E37" s="46">
        <f>SUMIFS(data[5 star ratings],data[App],"Sugar Rush")</f>
        <v>587</v>
      </c>
      <c r="I37" s="4">
        <v>44470</v>
      </c>
      <c r="J37" t="s">
        <v>6</v>
      </c>
      <c r="K37" s="5">
        <v>6032</v>
      </c>
      <c r="L37" s="5">
        <v>120</v>
      </c>
      <c r="M37" s="5">
        <v>65</v>
      </c>
      <c r="N37" s="5">
        <v>47</v>
      </c>
      <c r="O37" s="5">
        <v>661</v>
      </c>
    </row>
    <row r="38" spans="2:15" x14ac:dyDescent="0.3">
      <c r="C38" s="22" t="s">
        <v>38</v>
      </c>
      <c r="D38" s="28"/>
      <c r="E38" s="46">
        <f>SUMIFS(data[Total ratings],data[App],"Sugar Rush")</f>
        <v>5353</v>
      </c>
      <c r="I38" s="4">
        <v>44470</v>
      </c>
      <c r="J38" t="s">
        <v>7</v>
      </c>
      <c r="K38" s="5">
        <v>7092</v>
      </c>
      <c r="L38" s="5">
        <v>141</v>
      </c>
      <c r="M38" s="5">
        <v>68</v>
      </c>
      <c r="N38" s="5">
        <v>32</v>
      </c>
      <c r="O38" s="5">
        <v>590</v>
      </c>
    </row>
    <row r="39" spans="2:15" x14ac:dyDescent="0.3">
      <c r="I39" s="4">
        <v>44470</v>
      </c>
      <c r="J39" t="s">
        <v>8</v>
      </c>
      <c r="K39" s="5">
        <v>4340</v>
      </c>
      <c r="L39" s="5">
        <v>86</v>
      </c>
      <c r="M39" s="5">
        <v>76</v>
      </c>
      <c r="N39" s="5">
        <v>30</v>
      </c>
      <c r="O39" s="5">
        <v>625</v>
      </c>
    </row>
    <row r="40" spans="2:15" x14ac:dyDescent="0.3">
      <c r="C40" s="24" t="s">
        <v>39</v>
      </c>
      <c r="D40" s="37"/>
      <c r="E40" s="48">
        <f>E37/E38</f>
        <v>0.10965813562488325</v>
      </c>
      <c r="I40" s="4">
        <v>44501</v>
      </c>
      <c r="J40" t="s">
        <v>2</v>
      </c>
      <c r="K40" s="5">
        <v>7500</v>
      </c>
      <c r="L40" s="5">
        <v>150</v>
      </c>
      <c r="M40" s="5">
        <v>81</v>
      </c>
      <c r="N40" s="5">
        <v>56</v>
      </c>
      <c r="O40" s="5">
        <v>808</v>
      </c>
    </row>
    <row r="41" spans="2:15" x14ac:dyDescent="0.3">
      <c r="I41" s="4">
        <v>44501</v>
      </c>
      <c r="J41" t="s">
        <v>3</v>
      </c>
      <c r="K41" s="5">
        <v>5520</v>
      </c>
      <c r="L41" s="5">
        <v>110</v>
      </c>
      <c r="M41" s="5">
        <v>97</v>
      </c>
      <c r="N41" s="5">
        <v>32</v>
      </c>
      <c r="O41" s="5">
        <v>761</v>
      </c>
    </row>
    <row r="42" spans="2:15" x14ac:dyDescent="0.3">
      <c r="I42" s="4">
        <v>44501</v>
      </c>
      <c r="J42" t="s">
        <v>4</v>
      </c>
      <c r="K42" s="5">
        <v>5651</v>
      </c>
      <c r="L42" s="5">
        <v>113</v>
      </c>
      <c r="M42" s="5">
        <v>81</v>
      </c>
      <c r="N42" s="5">
        <v>40</v>
      </c>
      <c r="O42" s="5">
        <v>714</v>
      </c>
    </row>
    <row r="43" spans="2:15" x14ac:dyDescent="0.3">
      <c r="B43" s="23">
        <v>7</v>
      </c>
      <c r="C43" s="10" t="s">
        <v>28</v>
      </c>
      <c r="I43" s="4">
        <v>44501</v>
      </c>
      <c r="J43" t="s">
        <v>5</v>
      </c>
      <c r="K43" s="5">
        <v>9195</v>
      </c>
      <c r="L43" s="5">
        <v>183</v>
      </c>
      <c r="M43" s="5">
        <v>117</v>
      </c>
      <c r="N43" s="5">
        <v>41</v>
      </c>
      <c r="O43" s="5">
        <v>932</v>
      </c>
    </row>
    <row r="44" spans="2:15" x14ac:dyDescent="0.3">
      <c r="I44" s="4">
        <v>44501</v>
      </c>
      <c r="J44" t="s">
        <v>6</v>
      </c>
      <c r="K44" s="5">
        <v>7488</v>
      </c>
      <c r="L44" s="5">
        <v>149</v>
      </c>
      <c r="M44" s="5">
        <v>82</v>
      </c>
      <c r="N44" s="5">
        <v>50</v>
      </c>
      <c r="O44" s="5">
        <v>779</v>
      </c>
    </row>
    <row r="45" spans="2:15" x14ac:dyDescent="0.3">
      <c r="I45" s="4">
        <v>44501</v>
      </c>
      <c r="J45" t="s">
        <v>7</v>
      </c>
      <c r="K45" s="5">
        <v>2849</v>
      </c>
      <c r="L45" s="5">
        <v>56</v>
      </c>
      <c r="M45" s="5">
        <v>92</v>
      </c>
      <c r="N45" s="5">
        <v>55</v>
      </c>
      <c r="O45" s="5">
        <v>867</v>
      </c>
    </row>
    <row r="46" spans="2:15" x14ac:dyDescent="0.3">
      <c r="C46" s="25" t="s">
        <v>1</v>
      </c>
      <c r="D46" s="25" t="s">
        <v>7</v>
      </c>
      <c r="I46" s="4">
        <v>44501</v>
      </c>
      <c r="J46" t="s">
        <v>8</v>
      </c>
      <c r="K46" s="5">
        <v>4389</v>
      </c>
      <c r="L46" s="5">
        <v>87</v>
      </c>
      <c r="M46" s="5">
        <v>80</v>
      </c>
      <c r="N46" s="5">
        <v>51</v>
      </c>
      <c r="O46" s="5">
        <v>773</v>
      </c>
    </row>
    <row r="47" spans="2:15" x14ac:dyDescent="0.3">
      <c r="C47" s="24" t="s">
        <v>40</v>
      </c>
      <c r="D47" s="38"/>
      <c r="E47" s="46">
        <f>AVERAGEIFS(data[Uninstalls],data[App],D46)</f>
        <v>104.71428571428571</v>
      </c>
      <c r="I47" s="4">
        <v>44531</v>
      </c>
      <c r="J47" t="s">
        <v>2</v>
      </c>
      <c r="K47" s="5">
        <v>2297</v>
      </c>
      <c r="L47" s="5">
        <v>45</v>
      </c>
      <c r="M47" s="5">
        <v>76</v>
      </c>
      <c r="N47" s="5">
        <v>47</v>
      </c>
      <c r="O47" s="5">
        <v>726</v>
      </c>
    </row>
    <row r="48" spans="2:15" x14ac:dyDescent="0.3">
      <c r="I48" s="4">
        <v>44531</v>
      </c>
      <c r="J48" t="s">
        <v>3</v>
      </c>
      <c r="K48" s="5">
        <v>5153</v>
      </c>
      <c r="L48" s="5">
        <v>103</v>
      </c>
      <c r="M48" s="5">
        <v>76</v>
      </c>
      <c r="N48" s="5">
        <v>49</v>
      </c>
      <c r="O48" s="5">
        <v>738</v>
      </c>
    </row>
    <row r="49" spans="2:15" x14ac:dyDescent="0.3">
      <c r="I49" s="4">
        <v>44531</v>
      </c>
      <c r="J49" t="s">
        <v>4</v>
      </c>
      <c r="K49" s="5">
        <v>7752</v>
      </c>
      <c r="L49" s="5">
        <v>155</v>
      </c>
      <c r="M49" s="5">
        <v>94</v>
      </c>
      <c r="N49" s="5">
        <v>39</v>
      </c>
      <c r="O49" s="5">
        <v>785</v>
      </c>
    </row>
    <row r="50" spans="2:15" x14ac:dyDescent="0.3">
      <c r="B50" s="23">
        <v>8</v>
      </c>
      <c r="I50" s="4">
        <v>44531</v>
      </c>
      <c r="J50" t="s">
        <v>5</v>
      </c>
      <c r="K50" s="5">
        <v>5132</v>
      </c>
      <c r="L50" s="5">
        <v>102</v>
      </c>
      <c r="M50" s="5">
        <v>75</v>
      </c>
      <c r="N50" s="5">
        <v>46</v>
      </c>
      <c r="O50" s="5">
        <v>714</v>
      </c>
    </row>
    <row r="51" spans="2:15" x14ac:dyDescent="0.3">
      <c r="I51" s="4">
        <v>44531</v>
      </c>
      <c r="J51" t="s">
        <v>6</v>
      </c>
      <c r="K51" s="5">
        <v>6882</v>
      </c>
      <c r="L51" s="5">
        <v>137</v>
      </c>
      <c r="M51" s="5">
        <v>132</v>
      </c>
      <c r="N51" s="5">
        <v>30</v>
      </c>
      <c r="O51" s="5">
        <v>956</v>
      </c>
    </row>
    <row r="52" spans="2:15" x14ac:dyDescent="0.3">
      <c r="C52" s="31" t="s">
        <v>9</v>
      </c>
      <c r="D52" s="31" t="s">
        <v>11</v>
      </c>
      <c r="E52" s="35" t="s">
        <v>10</v>
      </c>
      <c r="F52" s="31" t="s">
        <v>41</v>
      </c>
      <c r="I52" s="4">
        <v>44531</v>
      </c>
      <c r="J52" t="s">
        <v>7</v>
      </c>
      <c r="K52" s="5">
        <v>6420</v>
      </c>
      <c r="L52" s="5">
        <v>128</v>
      </c>
      <c r="M52" s="5">
        <v>77</v>
      </c>
      <c r="N52" s="5">
        <v>52</v>
      </c>
      <c r="O52" s="5">
        <v>761</v>
      </c>
    </row>
    <row r="53" spans="2:15" x14ac:dyDescent="0.3">
      <c r="C53" s="34">
        <v>44348</v>
      </c>
      <c r="D53" s="22">
        <f>SUMIFS(data[Uninstalls],data[Month],C53)</f>
        <v>691</v>
      </c>
      <c r="E53" s="28">
        <f>SUMIFS(data[Downloads],data[Month],C53)</f>
        <v>34801</v>
      </c>
      <c r="F53" s="49">
        <f>D53/E53</f>
        <v>1.9855751271515187E-2</v>
      </c>
      <c r="I53" s="4">
        <v>44531</v>
      </c>
      <c r="J53" t="s">
        <v>8</v>
      </c>
      <c r="K53" s="5">
        <v>5694</v>
      </c>
      <c r="L53" s="5">
        <v>113</v>
      </c>
      <c r="M53" s="5">
        <v>56</v>
      </c>
      <c r="N53" s="5">
        <v>55</v>
      </c>
      <c r="O53" s="5">
        <v>655</v>
      </c>
    </row>
    <row r="54" spans="2:15" x14ac:dyDescent="0.3">
      <c r="C54" s="34">
        <v>44378</v>
      </c>
      <c r="D54" s="22">
        <f>SUMIFS(data[Uninstalls],data[Month],C54)</f>
        <v>894</v>
      </c>
      <c r="E54" s="28">
        <f>SUMIFS(data[Downloads],data[Month],C54)</f>
        <v>44838</v>
      </c>
      <c r="F54" s="49">
        <f t="shared" ref="F54:F59" si="0">D54/E54</f>
        <v>1.9938445068914758E-2</v>
      </c>
    </row>
    <row r="55" spans="2:15" x14ac:dyDescent="0.3">
      <c r="C55" s="34">
        <v>44409</v>
      </c>
      <c r="D55" s="22">
        <f>SUMIFS(data[Uninstalls],data[Month],C55)</f>
        <v>938</v>
      </c>
      <c r="E55" s="28">
        <f>SUMIFS(data[Downloads],data[Month],C55)</f>
        <v>47062</v>
      </c>
      <c r="F55" s="49">
        <f t="shared" si="0"/>
        <v>1.9931154647061324E-2</v>
      </c>
    </row>
    <row r="56" spans="2:15" x14ac:dyDescent="0.3">
      <c r="C56" s="34">
        <v>44440</v>
      </c>
      <c r="D56" s="22">
        <f>SUMIFS(data[Uninstalls],data[Month],C56)</f>
        <v>956</v>
      </c>
      <c r="E56" s="28">
        <f>SUMIFS(data[Downloads],data[Month],C56)</f>
        <v>47987</v>
      </c>
      <c r="F56" s="49">
        <f t="shared" si="0"/>
        <v>1.9922062225185989E-2</v>
      </c>
    </row>
    <row r="57" spans="2:15" x14ac:dyDescent="0.3">
      <c r="C57" s="34">
        <v>44470</v>
      </c>
      <c r="D57" s="22">
        <f>SUMIFS(data[Uninstalls],data[Month],C57)</f>
        <v>802</v>
      </c>
      <c r="E57" s="28">
        <f>SUMIFS(data[Downloads],data[Month],C57)</f>
        <v>40278</v>
      </c>
      <c r="F57" s="49">
        <f t="shared" si="0"/>
        <v>1.9911614280748797E-2</v>
      </c>
    </row>
    <row r="58" spans="2:15" x14ac:dyDescent="0.3">
      <c r="C58" s="34">
        <v>44501</v>
      </c>
      <c r="D58" s="22">
        <f>SUMIFS(data[Uninstalls],data[Month],C58)</f>
        <v>848</v>
      </c>
      <c r="E58" s="28">
        <f>SUMIFS(data[Downloads],data[Month],C58)</f>
        <v>42592</v>
      </c>
      <c r="F58" s="49">
        <f t="shared" si="0"/>
        <v>1.9909842223891812E-2</v>
      </c>
    </row>
    <row r="59" spans="2:15" x14ac:dyDescent="0.3">
      <c r="C59" s="34">
        <v>44531</v>
      </c>
      <c r="D59" s="22">
        <f>SUMIFS(data[Uninstalls],data[Month],C59)</f>
        <v>783</v>
      </c>
      <c r="E59" s="28">
        <f>SUMIFS(data[Downloads],data[Month],C59)</f>
        <v>39330</v>
      </c>
      <c r="F59" s="49">
        <f t="shared" si="0"/>
        <v>1.9908466819221968E-2</v>
      </c>
    </row>
    <row r="61" spans="2:15" x14ac:dyDescent="0.3">
      <c r="E61" s="40" t="s">
        <v>42</v>
      </c>
      <c r="F61" s="50">
        <f>MAX(F53:F59)</f>
        <v>1.9938445068914758E-2</v>
      </c>
    </row>
    <row r="62" spans="2:15" x14ac:dyDescent="0.3">
      <c r="E62" s="40" t="s">
        <v>43</v>
      </c>
      <c r="F62" s="30" t="s">
        <v>57</v>
      </c>
    </row>
    <row r="65" spans="2:6" x14ac:dyDescent="0.3">
      <c r="B65" s="23">
        <v>9</v>
      </c>
      <c r="C65" s="10" t="s">
        <v>30</v>
      </c>
    </row>
    <row r="67" spans="2:6" x14ac:dyDescent="0.3">
      <c r="C67" s="31" t="s">
        <v>9</v>
      </c>
      <c r="D67" s="31" t="s">
        <v>44</v>
      </c>
    </row>
    <row r="68" spans="2:6" x14ac:dyDescent="0.3">
      <c r="C68" s="34">
        <v>44348</v>
      </c>
      <c r="D68" s="39">
        <f>AVERAGEIFS(data[Downloads],data[Month],C68)</f>
        <v>4971.5714285714284</v>
      </c>
    </row>
    <row r="69" spans="2:6" x14ac:dyDescent="0.3">
      <c r="C69" s="34">
        <v>44378</v>
      </c>
      <c r="D69" s="39">
        <f>AVERAGEIFS(data[Downloads],data[Month],C69)</f>
        <v>6405.4285714285716</v>
      </c>
    </row>
    <row r="70" spans="2:6" x14ac:dyDescent="0.3">
      <c r="C70" s="34">
        <v>44409</v>
      </c>
      <c r="D70" s="39">
        <f>AVERAGEIFS(data[Downloads],data[Month],C70)</f>
        <v>6723.1428571428569</v>
      </c>
    </row>
    <row r="71" spans="2:6" x14ac:dyDescent="0.3">
      <c r="C71" s="34">
        <v>44440</v>
      </c>
      <c r="D71" s="39">
        <f>AVERAGEIFS(data[Downloads],data[Month],C71)</f>
        <v>6855.2857142857147</v>
      </c>
    </row>
    <row r="72" spans="2:6" x14ac:dyDescent="0.3">
      <c r="C72" s="34">
        <v>44470</v>
      </c>
      <c r="D72" s="39">
        <f>AVERAGEIFS(data[Downloads],data[Month],C72)</f>
        <v>5754</v>
      </c>
    </row>
    <row r="73" spans="2:6" x14ac:dyDescent="0.3">
      <c r="C73" s="34">
        <v>44501</v>
      </c>
      <c r="D73" s="39">
        <f>AVERAGEIFS(data[Downloads],data[Month],C73)</f>
        <v>6084.5714285714284</v>
      </c>
    </row>
    <row r="74" spans="2:6" x14ac:dyDescent="0.3">
      <c r="C74" s="34">
        <v>44531</v>
      </c>
      <c r="D74" s="39">
        <f>AVERAGEIFS(data[Downloads],data[Month],C74)</f>
        <v>5618.5714285714284</v>
      </c>
    </row>
    <row r="77" spans="2:6" x14ac:dyDescent="0.3">
      <c r="B77" s="23">
        <v>10</v>
      </c>
      <c r="C77" s="12" t="s">
        <v>45</v>
      </c>
    </row>
    <row r="78" spans="2:6" x14ac:dyDescent="0.3">
      <c r="B78" s="29">
        <v>11</v>
      </c>
    </row>
    <row r="80" spans="2:6" x14ac:dyDescent="0.3">
      <c r="C80" s="31"/>
      <c r="D80" s="35" t="s">
        <v>10</v>
      </c>
      <c r="E80" s="35"/>
      <c r="F80" s="31" t="s">
        <v>9</v>
      </c>
    </row>
    <row r="81" spans="2:6" x14ac:dyDescent="0.3">
      <c r="C81" s="22" t="s">
        <v>46</v>
      </c>
      <c r="D81" s="40">
        <f>MAX(data[Downloads])</f>
        <v>10028</v>
      </c>
      <c r="E81" s="41"/>
      <c r="F81" s="42">
        <f>INDEX(data[Month],MATCH(D81,data[Downloads],0))</f>
        <v>44409</v>
      </c>
    </row>
    <row r="82" spans="2:6" x14ac:dyDescent="0.3">
      <c r="C82" s="22" t="s">
        <v>47</v>
      </c>
      <c r="D82" s="40">
        <f>LARGE(data[Downloads],2)</f>
        <v>9195</v>
      </c>
      <c r="E82" s="41"/>
      <c r="F82" s="42">
        <f>INDEX(data[Month],MATCH(D82,data[Downloads],0))</f>
        <v>44501</v>
      </c>
    </row>
    <row r="83" spans="2:6" x14ac:dyDescent="0.3">
      <c r="C83" s="22" t="s">
        <v>48</v>
      </c>
      <c r="D83" s="40">
        <f>LARGE(data[Downloads],3)</f>
        <v>8586</v>
      </c>
      <c r="E83" s="41"/>
      <c r="F83" s="42">
        <f>INDEX(data[Month],MATCH(D83,data[Downloads],0))</f>
        <v>44378</v>
      </c>
    </row>
    <row r="86" spans="2:6" x14ac:dyDescent="0.3">
      <c r="B86" s="23">
        <v>12</v>
      </c>
      <c r="C86" s="12" t="s">
        <v>49</v>
      </c>
    </row>
    <row r="87" spans="2:6" x14ac:dyDescent="0.3">
      <c r="B87" s="29">
        <v>13</v>
      </c>
    </row>
    <row r="89" spans="2:6" x14ac:dyDescent="0.3">
      <c r="C89" s="31" t="s">
        <v>9</v>
      </c>
      <c r="D89" s="36">
        <v>44470</v>
      </c>
      <c r="E89" s="45">
        <v>44531</v>
      </c>
    </row>
    <row r="90" spans="2:6" x14ac:dyDescent="0.3">
      <c r="C90" s="22" t="s">
        <v>50</v>
      </c>
      <c r="D90" s="22">
        <v>47</v>
      </c>
      <c r="E90" s="28">
        <v>55</v>
      </c>
    </row>
  </sheetData>
  <mergeCells count="1">
    <mergeCell ref="B3:D3"/>
  </mergeCells>
  <hyperlinks>
    <hyperlink ref="B3:D3" r:id="rId1" display="Download the Answers Workbook" xr:uid="{D957A78C-FE39-429A-B4C4-0D8B7AD2503A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Q-1</vt:lpstr>
      <vt:lpstr>AA - 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Aman Yadav</cp:lastModifiedBy>
  <dcterms:created xsi:type="dcterms:W3CDTF">2021-03-14T20:21:32Z</dcterms:created>
  <dcterms:modified xsi:type="dcterms:W3CDTF">2023-08-17T11:54:32Z</dcterms:modified>
</cp:coreProperties>
</file>