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i213\Dropbox\Research\Manuscripts\Naticarius_gastropod_clumped_Holocene\Naticarius data analysis\"/>
    </mc:Choice>
  </mc:AlternateContent>
  <xr:revisionPtr revIDLastSave="0" documentId="13_ncr:1_{C7717DED-2CCB-4E76-8051-5DF777DF2863}" xr6:coauthVersionLast="47" xr6:coauthVersionMax="47" xr10:uidLastSave="{00000000-0000-0000-0000-000000000000}"/>
  <bookViews>
    <workbookView xWindow="-120" yWindow="-120" windowWidth="29040" windowHeight="15720" xr2:uid="{BDF961E0-610E-4927-BCFC-17560C035C74}"/>
  </bookViews>
  <sheets>
    <sheet name="sample_data" sheetId="1" r:id="rId1"/>
    <sheet name="Table 2_Core Zk13-6" sheetId="2" r:id="rId2"/>
    <sheet name="Table 3_Zk13-2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9" i="1" l="1"/>
  <c r="AS39" i="1"/>
  <c r="AV38" i="1"/>
  <c r="AS38" i="1"/>
  <c r="AS37" i="1"/>
  <c r="AM36" i="1"/>
  <c r="AV37" i="1"/>
  <c r="AO36" i="1"/>
  <c r="Q35" i="1" a="1"/>
  <c r="Q35" i="1" s="1"/>
  <c r="W35" i="1" a="1"/>
  <c r="W35" i="1" s="1"/>
  <c r="T35" i="1"/>
  <c r="W34" i="1"/>
  <c r="W33" i="1"/>
  <c r="T34" i="1"/>
  <c r="T33" i="1"/>
  <c r="Q34" i="1"/>
  <c r="Q33" i="1"/>
  <c r="W32" i="1" a="1"/>
  <c r="W32" i="1" s="1"/>
  <c r="Q32" i="1" a="1"/>
  <c r="Q32" i="1" s="1"/>
  <c r="T32" i="1"/>
</calcChain>
</file>

<file path=xl/sharedStrings.xml><?xml version="1.0" encoding="utf-8"?>
<sst xmlns="http://schemas.openxmlformats.org/spreadsheetml/2006/main" count="462" uniqueCount="170">
  <si>
    <t>season</t>
  </si>
  <si>
    <t>horizon</t>
  </si>
  <si>
    <t>Sample_name</t>
  </si>
  <si>
    <t>Sample.position</t>
  </si>
  <si>
    <t>Easotope.Name</t>
  </si>
  <si>
    <t>ID</t>
  </si>
  <si>
    <t>d13C</t>
  </si>
  <si>
    <t>d18O</t>
  </si>
  <si>
    <t>D47</t>
  </si>
  <si>
    <t>Type</t>
  </si>
  <si>
    <t>Sample.description</t>
  </si>
  <si>
    <t>Height</t>
  </si>
  <si>
    <t>D47_SD</t>
  </si>
  <si>
    <t>N</t>
  </si>
  <si>
    <t>mean_D47</t>
  </si>
  <si>
    <t>sd_D47</t>
  </si>
  <si>
    <t>D47_pooled_SD</t>
  </si>
  <si>
    <t>D47_se</t>
  </si>
  <si>
    <t>D47_CL95</t>
  </si>
  <si>
    <t>T47_sample</t>
  </si>
  <si>
    <t>T47_max_sample</t>
  </si>
  <si>
    <t>T47_min_sample</t>
  </si>
  <si>
    <t>T47_horizon</t>
  </si>
  <si>
    <t>T47_max_horizon</t>
  </si>
  <si>
    <t>T47_min_horizon</t>
  </si>
  <si>
    <t>T47_season</t>
  </si>
  <si>
    <t>T47_max_season</t>
  </si>
  <si>
    <t>T47_min_season</t>
  </si>
  <si>
    <t>first quarter</t>
  </si>
  <si>
    <t>Zk13-6-1</t>
  </si>
  <si>
    <t>N-1-b</t>
  </si>
  <si>
    <t>R56</t>
  </si>
  <si>
    <t>2023-06-07 05:54 CST</t>
  </si>
  <si>
    <t>sample</t>
  </si>
  <si>
    <t>body whorl</t>
  </si>
  <si>
    <t>Zk13-21</t>
  </si>
  <si>
    <t>N-11-b</t>
  </si>
  <si>
    <t>R38</t>
  </si>
  <si>
    <t>2023-08-25 02:52 CST</t>
  </si>
  <si>
    <t>N-2-p</t>
  </si>
  <si>
    <t>R51</t>
  </si>
  <si>
    <t>2023-06-07 08:12 CST</t>
  </si>
  <si>
    <t>protoconch</t>
  </si>
  <si>
    <t>N-3-b2</t>
  </si>
  <si>
    <t>R34</t>
  </si>
  <si>
    <t>2023-06-06 09:33 CST</t>
  </si>
  <si>
    <t>part body whorl</t>
  </si>
  <si>
    <t>?6</t>
  </si>
  <si>
    <t>N-3-p</t>
  </si>
  <si>
    <t>R39</t>
  </si>
  <si>
    <t>2023-06-08 20:21 CST</t>
  </si>
  <si>
    <t>N-6-b2</t>
  </si>
  <si>
    <t>R58</t>
  </si>
  <si>
    <t>2023-09-26 17:11 CST</t>
  </si>
  <si>
    <t>N-6-p</t>
  </si>
  <si>
    <t>R46</t>
  </si>
  <si>
    <t>2023-09-26 08:44 CST</t>
  </si>
  <si>
    <t>Zk13-6-4</t>
  </si>
  <si>
    <t>N-7-b1</t>
  </si>
  <si>
    <t>R59</t>
  </si>
  <si>
    <t>2023-07-21 02:34 CST</t>
  </si>
  <si>
    <t>middle whorls</t>
  </si>
  <si>
    <t>N-7-b2</t>
  </si>
  <si>
    <t>R64</t>
  </si>
  <si>
    <t>2023-08-21 23:34 CST</t>
  </si>
  <si>
    <t>N-8-b1</t>
  </si>
  <si>
    <t>R61</t>
  </si>
  <si>
    <t>2023-09-27 21:42 CST</t>
  </si>
  <si>
    <t>N-9-p</t>
  </si>
  <si>
    <t>R66</t>
  </si>
  <si>
    <t>2023-08-23 05:04 CST</t>
  </si>
  <si>
    <t>?4</t>
  </si>
  <si>
    <t>N-w</t>
  </si>
  <si>
    <t>R55</t>
  </si>
  <si>
    <t>3N</t>
  </si>
  <si>
    <t>2023-02-18 10:23 CST</t>
  </si>
  <si>
    <t>whole whorls</t>
  </si>
  <si>
    <t>no season</t>
  </si>
  <si>
    <t>N-1-p</t>
  </si>
  <si>
    <t>R1</t>
  </si>
  <si>
    <t>2023-06-02 13:41 CST</t>
  </si>
  <si>
    <t>no height</t>
  </si>
  <si>
    <t>N-2-b</t>
  </si>
  <si>
    <t>R13</t>
  </si>
  <si>
    <t>2023-06-03 12:07 CST</t>
  </si>
  <si>
    <t>N-3-b3</t>
  </si>
  <si>
    <t>R5</t>
  </si>
  <si>
    <t>2023-06-06 14:00 CST</t>
  </si>
  <si>
    <t>aperture</t>
  </si>
  <si>
    <t>N-5-b1</t>
  </si>
  <si>
    <t>R12</t>
  </si>
  <si>
    <t>2023-09-25 22:32 CST</t>
  </si>
  <si>
    <t>N-6-b1</t>
  </si>
  <si>
    <t>R4</t>
  </si>
  <si>
    <t>2023-07-11 12:52 CST</t>
  </si>
  <si>
    <t>N-7-p</t>
  </si>
  <si>
    <t>R16</t>
  </si>
  <si>
    <t>2023-07-21 00:16 CST</t>
  </si>
  <si>
    <t>N-8-b2</t>
  </si>
  <si>
    <t>R8</t>
  </si>
  <si>
    <t>2023-08-22 19:52 CST</t>
  </si>
  <si>
    <t>N-8-p</t>
  </si>
  <si>
    <t>R17</t>
  </si>
  <si>
    <t>2023-08-22 04:09 CST</t>
  </si>
  <si>
    <t>N-9-b1</t>
  </si>
  <si>
    <t>R9</t>
  </si>
  <si>
    <t>2023-08-23 07:22 CST</t>
  </si>
  <si>
    <t>N-9-b2</t>
  </si>
  <si>
    <t>R10</t>
  </si>
  <si>
    <t>2023-08-23 17:21 CST</t>
  </si>
  <si>
    <t>third quarter</t>
  </si>
  <si>
    <t>N-10-b1</t>
  </si>
  <si>
    <t>R29</t>
  </si>
  <si>
    <t>2023-08-24 04:51 CST</t>
  </si>
  <si>
    <t>N-10-p</t>
  </si>
  <si>
    <t>R28</t>
  </si>
  <si>
    <t>2023-09-28 09:14 CST</t>
  </si>
  <si>
    <t>N-11-p</t>
  </si>
  <si>
    <t>R37</t>
  </si>
  <si>
    <t>2023-08-24 19:59 CST</t>
  </si>
  <si>
    <t>N-3-b1</t>
  </si>
  <si>
    <t>R26</t>
  </si>
  <si>
    <t>2023-06-05 19:37 CST</t>
  </si>
  <si>
    <t>N-5-b2</t>
  </si>
  <si>
    <t>R45</t>
  </si>
  <si>
    <t>2023-09-26 03:09 CST</t>
  </si>
  <si>
    <t>N-5-p</t>
  </si>
  <si>
    <t>R43</t>
  </si>
  <si>
    <t>2023-09-25 15:05 CST</t>
  </si>
  <si>
    <t>T47_95CL_sample</t>
  </si>
  <si>
    <t>T47_mean_all</t>
  </si>
  <si>
    <t>T47_95CL_all</t>
  </si>
  <si>
    <t>T47_season_horizon</t>
  </si>
  <si>
    <t>T47_max_season_horizon</t>
  </si>
  <si>
    <t>T47_min_season_horizon</t>
  </si>
  <si>
    <t>T47_95CL_season_horizon</t>
  </si>
  <si>
    <t>Mean values</t>
  </si>
  <si>
    <t>SST (all samples)</t>
  </si>
  <si>
    <t>SST (N-2, N-3, N-6, N-7, N-9)</t>
  </si>
  <si>
    <t>SST (N-1, N-5, N-10, N-11)</t>
  </si>
  <si>
    <t>Sample ID</t>
  </si>
  <si>
    <t>Taxonomy</t>
  </si>
  <si>
    <t>N. onca</t>
  </si>
  <si>
    <t>depth</t>
  </si>
  <si>
    <t>1.6-1.7</t>
  </si>
  <si>
    <t>18.8-18.9</t>
  </si>
  <si>
    <t>D47 pooled SD (internal + external)</t>
  </si>
  <si>
    <t>Sample description</t>
  </si>
  <si>
    <t>bottom temperatures (average)</t>
  </si>
  <si>
    <t>Season of growth</t>
  </si>
  <si>
    <t>seasonal range (all samples)</t>
  </si>
  <si>
    <t>seasonal range (Zk13-21)</t>
  </si>
  <si>
    <t>seasonal range (Zk13-6-1)</t>
  </si>
  <si>
    <t>seasonal range (Zk13-6-4)</t>
  </si>
  <si>
    <t>d18Ow</t>
  </si>
  <si>
    <t>d18Ow_min</t>
  </si>
  <si>
    <t>d18Ow_max</t>
  </si>
  <si>
    <t>d18Ow_95CL</t>
  </si>
  <si>
    <t>d18Ow_mean_all</t>
  </si>
  <si>
    <t>d18Ow_95CL_all</t>
  </si>
  <si>
    <t>d18Ow_horizon</t>
  </si>
  <si>
    <t>d18Ow_max_horizon</t>
  </si>
  <si>
    <t>d18Ow_min_horizon</t>
  </si>
  <si>
    <t>d18Ow_season</t>
  </si>
  <si>
    <t>d18Ow_max_season</t>
  </si>
  <si>
    <t>d18Ow_min_season</t>
  </si>
  <si>
    <t>d18Ow_season_horizon</t>
  </si>
  <si>
    <t>d18Ow_max_season_horizon</t>
  </si>
  <si>
    <t>d18Ow_min_season_horizon</t>
  </si>
  <si>
    <t>d18Ow_95CL_season_horizon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</si>
</sst>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.5"/>
      <color theme="1"/>
      <name val="Times New Roman"/>
      <family val="1"/>
    </font>
    <font>
      <sz val="6.5"/>
      <color theme="1"/>
      <name val="Times New Roman"/>
      <family val="1"/>
    </font>
    <font>
      <i/>
      <sz val="6.5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0" xfId="0" applyNumberFormat="1" applyBorder="1"/>
    <xf numFmtId="0" fontId="0" fillId="0" borderId="10" xfId="0" applyBorder="1"/>
    <xf numFmtId="164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0" fillId="33" borderId="0" xfId="0" applyFill="1"/>
    <xf numFmtId="164" fontId="0" fillId="33" borderId="0" xfId="0" applyNumberFormat="1" applyFill="1"/>
    <xf numFmtId="164" fontId="0" fillId="33" borderId="10" xfId="0" applyNumberFormat="1" applyFill="1" applyBorder="1"/>
    <xf numFmtId="165" fontId="0" fillId="33" borderId="10" xfId="0" applyNumberFormat="1" applyFill="1" applyBorder="1"/>
    <xf numFmtId="165" fontId="0" fillId="33" borderId="0" xfId="0" applyNumberFormat="1" applyFill="1"/>
    <xf numFmtId="16" fontId="0" fillId="33" borderId="0" xfId="0" applyNumberFormat="1" applyFill="1"/>
    <xf numFmtId="0" fontId="0" fillId="34" borderId="0" xfId="0" applyFill="1"/>
    <xf numFmtId="16" fontId="0" fillId="34" borderId="0" xfId="0" applyNumberFormat="1" applyFill="1"/>
    <xf numFmtId="164" fontId="0" fillId="34" borderId="0" xfId="0" applyNumberFormat="1" applyFill="1"/>
    <xf numFmtId="164" fontId="0" fillId="34" borderId="10" xfId="0" applyNumberFormat="1" applyFill="1" applyBorder="1"/>
    <xf numFmtId="165" fontId="0" fillId="34" borderId="10" xfId="0" applyNumberFormat="1" applyFill="1" applyBorder="1"/>
    <xf numFmtId="165" fontId="0" fillId="34" borderId="0" xfId="0" applyNumberFormat="1" applyFill="1"/>
    <xf numFmtId="0" fontId="0" fillId="34" borderId="11" xfId="0" applyFill="1" applyBorder="1"/>
    <xf numFmtId="164" fontId="0" fillId="34" borderId="11" xfId="0" applyNumberFormat="1" applyFill="1" applyBorder="1"/>
    <xf numFmtId="164" fontId="0" fillId="34" borderId="12" xfId="0" applyNumberFormat="1" applyFill="1" applyBorder="1"/>
    <xf numFmtId="165" fontId="0" fillId="34" borderId="12" xfId="0" applyNumberFormat="1" applyFill="1" applyBorder="1"/>
    <xf numFmtId="165" fontId="0" fillId="34" borderId="11" xfId="0" applyNumberFormat="1" applyFill="1" applyBorder="1"/>
    <xf numFmtId="16" fontId="0" fillId="34" borderId="11" xfId="0" applyNumberFormat="1" applyFill="1" applyBorder="1"/>
    <xf numFmtId="0" fontId="16" fillId="0" borderId="0" xfId="0" applyFont="1"/>
    <xf numFmtId="0" fontId="19" fillId="33" borderId="0" xfId="0" applyFont="1" applyFill="1"/>
    <xf numFmtId="164" fontId="19" fillId="33" borderId="10" xfId="0" applyNumberFormat="1" applyFont="1" applyFill="1" applyBorder="1"/>
    <xf numFmtId="164" fontId="19" fillId="33" borderId="0" xfId="0" applyNumberFormat="1" applyFont="1" applyFill="1"/>
    <xf numFmtId="165" fontId="19" fillId="33" borderId="10" xfId="0" applyNumberFormat="1" applyFont="1" applyFill="1" applyBorder="1"/>
    <xf numFmtId="165" fontId="19" fillId="33" borderId="0" xfId="0" applyNumberFormat="1" applyFont="1" applyFill="1"/>
    <xf numFmtId="0" fontId="20" fillId="33" borderId="0" xfId="0" applyFont="1" applyFill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0" xfId="0" applyFont="1"/>
    <xf numFmtId="0" fontId="20" fillId="0" borderId="0" xfId="0" applyFont="1"/>
    <xf numFmtId="164" fontId="19" fillId="0" borderId="0" xfId="0" applyNumberFormat="1" applyFont="1"/>
    <xf numFmtId="165" fontId="19" fillId="0" borderId="0" xfId="0" applyNumberFormat="1" applyFont="1"/>
    <xf numFmtId="0" fontId="19" fillId="34" borderId="0" xfId="0" applyFont="1" applyFill="1"/>
    <xf numFmtId="0" fontId="20" fillId="34" borderId="0" xfId="0" applyFont="1" applyFill="1"/>
    <xf numFmtId="164" fontId="19" fillId="34" borderId="10" xfId="0" applyNumberFormat="1" applyFont="1" applyFill="1" applyBorder="1"/>
    <xf numFmtId="164" fontId="19" fillId="34" borderId="0" xfId="0" applyNumberFormat="1" applyFont="1" applyFill="1"/>
    <xf numFmtId="165" fontId="19" fillId="34" borderId="10" xfId="0" applyNumberFormat="1" applyFont="1" applyFill="1" applyBorder="1"/>
    <xf numFmtId="165" fontId="19" fillId="34" borderId="0" xfId="0" applyNumberFormat="1" applyFont="1" applyFill="1"/>
    <xf numFmtId="0" fontId="19" fillId="33" borderId="11" xfId="0" applyFont="1" applyFill="1" applyBorder="1"/>
    <xf numFmtId="164" fontId="19" fillId="33" borderId="12" xfId="0" applyNumberFormat="1" applyFont="1" applyFill="1" applyBorder="1"/>
    <xf numFmtId="164" fontId="19" fillId="33" borderId="11" xfId="0" applyNumberFormat="1" applyFont="1" applyFill="1" applyBorder="1"/>
    <xf numFmtId="165" fontId="19" fillId="33" borderId="12" xfId="0" applyNumberFormat="1" applyFont="1" applyFill="1" applyBorder="1"/>
    <xf numFmtId="165" fontId="19" fillId="33" borderId="11" xfId="0" applyNumberFormat="1" applyFont="1" applyFill="1" applyBorder="1"/>
    <xf numFmtId="0" fontId="18" fillId="0" borderId="0" xfId="0" applyFont="1"/>
    <xf numFmtId="0" fontId="20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33AB-72FC-40EF-BB5E-962643F29304}">
  <dimension ref="A1:AZ39"/>
  <sheetViews>
    <sheetView tabSelected="1" workbookViewId="0">
      <selection activeCell="BB17" sqref="BB17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13.7109375" bestFit="1" customWidth="1"/>
    <col min="4" max="4" width="15.85546875" hidden="1" customWidth="1"/>
    <col min="5" max="5" width="15.42578125" hidden="1" customWidth="1"/>
    <col min="6" max="6" width="19.28515625" hidden="1" customWidth="1"/>
    <col min="7" max="8" width="5.7109375" hidden="1" customWidth="1"/>
    <col min="9" max="9" width="6" hidden="1" customWidth="1"/>
    <col min="10" max="10" width="7.5703125" hidden="1" customWidth="1"/>
    <col min="11" max="11" width="18.85546875" bestFit="1" customWidth="1"/>
    <col min="12" max="12" width="0" hidden="1" customWidth="1"/>
    <col min="13" max="13" width="7.85546875" hidden="1" customWidth="1"/>
    <col min="14" max="14" width="2.42578125" hidden="1" customWidth="1"/>
    <col min="15" max="15" width="10.28515625" style="4" hidden="1" customWidth="1"/>
    <col min="16" max="16" width="7.42578125" hidden="1" customWidth="1"/>
    <col min="17" max="17" width="15.140625" hidden="1" customWidth="1"/>
    <col min="18" max="18" width="7.42578125" hidden="1" customWidth="1"/>
    <col min="19" max="19" width="9.7109375" hidden="1" customWidth="1"/>
    <col min="20" max="20" width="12" style="4" bestFit="1" customWidth="1"/>
    <col min="21" max="21" width="16.140625" bestFit="1" customWidth="1"/>
    <col min="22" max="22" width="15.85546875" bestFit="1" customWidth="1"/>
    <col min="23" max="23" width="16.85546875" bestFit="1" customWidth="1"/>
    <col min="29" max="29" width="12.85546875" style="4" bestFit="1" customWidth="1"/>
    <col min="30" max="30" width="12.28515625" bestFit="1" customWidth="1"/>
    <col min="33" max="33" width="11.5703125" style="4" bestFit="1" customWidth="1"/>
    <col min="34" max="34" width="16.28515625" bestFit="1" customWidth="1"/>
    <col min="35" max="35" width="16" bestFit="1" customWidth="1"/>
    <col min="39" max="39" width="11.28515625" style="4" bestFit="1" customWidth="1"/>
    <col min="40" max="40" width="16" bestFit="1" customWidth="1"/>
    <col min="41" max="41" width="15.7109375" bestFit="1" customWidth="1"/>
    <col min="45" max="45" width="19.140625" style="4" bestFit="1" customWidth="1"/>
    <col min="46" max="46" width="23.85546875" bestFit="1" customWidth="1"/>
    <col min="47" max="47" width="23.5703125" bestFit="1" customWidth="1"/>
    <col min="48" max="48" width="24.5703125" bestFit="1" customWidth="1"/>
  </cols>
  <sheetData>
    <row r="1" spans="1:5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129</v>
      </c>
      <c r="X1" s="6" t="s">
        <v>129</v>
      </c>
      <c r="Y1" s="6" t="s">
        <v>154</v>
      </c>
      <c r="Z1" s="6" t="s">
        <v>155</v>
      </c>
      <c r="AA1" s="6" t="s">
        <v>156</v>
      </c>
      <c r="AB1" s="6" t="s">
        <v>157</v>
      </c>
      <c r="AC1" s="6" t="s">
        <v>130</v>
      </c>
      <c r="AD1" s="6" t="s">
        <v>131</v>
      </c>
      <c r="AE1" s="6" t="s">
        <v>158</v>
      </c>
      <c r="AF1" s="6" t="s">
        <v>159</v>
      </c>
      <c r="AG1" s="6" t="s">
        <v>22</v>
      </c>
      <c r="AH1" s="6" t="s">
        <v>23</v>
      </c>
      <c r="AI1" s="6" t="s">
        <v>24</v>
      </c>
      <c r="AJ1" s="6" t="s">
        <v>160</v>
      </c>
      <c r="AK1" s="6" t="s">
        <v>161</v>
      </c>
      <c r="AL1" s="6" t="s">
        <v>162</v>
      </c>
      <c r="AM1" s="6" t="s">
        <v>25</v>
      </c>
      <c r="AN1" s="6" t="s">
        <v>26</v>
      </c>
      <c r="AO1" s="6" t="s">
        <v>27</v>
      </c>
      <c r="AP1" s="6" t="s">
        <v>163</v>
      </c>
      <c r="AQ1" s="6" t="s">
        <v>164</v>
      </c>
      <c r="AR1" s="6" t="s">
        <v>165</v>
      </c>
      <c r="AS1" s="6" t="s">
        <v>132</v>
      </c>
      <c r="AT1" s="6" t="s">
        <v>133</v>
      </c>
      <c r="AU1" s="6" t="s">
        <v>134</v>
      </c>
      <c r="AV1" s="6" t="s">
        <v>135</v>
      </c>
      <c r="AW1" s="6" t="s">
        <v>166</v>
      </c>
      <c r="AX1" s="6" t="s">
        <v>167</v>
      </c>
      <c r="AY1" s="6" t="s">
        <v>168</v>
      </c>
      <c r="AZ1" s="6" t="s">
        <v>169</v>
      </c>
    </row>
    <row r="2" spans="1:52" s="8" customFormat="1" x14ac:dyDescent="0.25">
      <c r="A2" s="8" t="s">
        <v>28</v>
      </c>
      <c r="B2" s="8" t="s">
        <v>35</v>
      </c>
      <c r="C2" s="8" t="s">
        <v>36</v>
      </c>
      <c r="D2" s="8" t="s">
        <v>37</v>
      </c>
      <c r="E2" s="8">
        <v>21</v>
      </c>
      <c r="F2" s="8" t="s">
        <v>38</v>
      </c>
      <c r="G2" s="8">
        <v>-5.55</v>
      </c>
      <c r="H2" s="8">
        <v>-3.15</v>
      </c>
      <c r="I2" s="8">
        <v>0.61599999999999999</v>
      </c>
      <c r="J2" s="8" t="s">
        <v>33</v>
      </c>
      <c r="K2" s="8" t="s">
        <v>34</v>
      </c>
      <c r="L2" s="13">
        <v>45812</v>
      </c>
      <c r="M2" s="9">
        <v>2.8047407792092399E-2</v>
      </c>
      <c r="N2" s="8">
        <v>2</v>
      </c>
      <c r="O2" s="10">
        <v>0.60650000000000004</v>
      </c>
      <c r="P2" s="9">
        <v>1.34350288425444E-2</v>
      </c>
      <c r="Q2" s="9">
        <v>3.1099149246497499E-2</v>
      </c>
      <c r="R2" s="9">
        <v>2.19904193213309E-2</v>
      </c>
      <c r="S2" s="9">
        <v>0.279414770131162</v>
      </c>
      <c r="T2" s="11">
        <v>17.7658548997195</v>
      </c>
      <c r="U2" s="12">
        <v>32.687182330066904</v>
      </c>
      <c r="V2" s="12">
        <v>4.8349880298995904</v>
      </c>
      <c r="W2" s="12">
        <v>13.926097150083701</v>
      </c>
      <c r="X2" s="2">
        <v>13.926097150083701</v>
      </c>
      <c r="Y2" s="2">
        <v>-3.5334435714932</v>
      </c>
      <c r="Z2" s="2">
        <v>-9.5349693532961494E-2</v>
      </c>
      <c r="AA2" s="2">
        <v>-6.5129059838941004</v>
      </c>
      <c r="AB2" s="2">
        <v>-3.2087781451805699</v>
      </c>
      <c r="AC2" s="11">
        <v>24.657229906488102</v>
      </c>
      <c r="AD2" s="12">
        <v>1.2867770449109599</v>
      </c>
      <c r="AE2" s="2">
        <v>-1.88676317582124</v>
      </c>
      <c r="AF2" s="2">
        <v>0.296492406661512</v>
      </c>
      <c r="AG2" s="11">
        <v>24.558579777134</v>
      </c>
      <c r="AH2" s="12">
        <v>26.667160794910899</v>
      </c>
      <c r="AI2" s="12">
        <v>22.493870281896999</v>
      </c>
      <c r="AJ2" s="2">
        <v>-1.8056680115747501</v>
      </c>
      <c r="AK2" s="2">
        <v>-1.3198198507966601</v>
      </c>
      <c r="AL2" s="2">
        <v>-2.2814075266063099</v>
      </c>
      <c r="AM2" s="11">
        <v>21.783110193346001</v>
      </c>
      <c r="AN2" s="12">
        <v>23.3081664025968</v>
      </c>
      <c r="AO2" s="12">
        <v>20.281350233205298</v>
      </c>
      <c r="AP2" s="2">
        <v>-2.5591420445439201</v>
      </c>
      <c r="AQ2" s="2">
        <v>-2.2077466046244001</v>
      </c>
      <c r="AR2" s="2">
        <v>-2.90516968512935</v>
      </c>
      <c r="AS2" s="11">
        <v>21.619212925788599</v>
      </c>
      <c r="AT2" s="12">
        <v>24.910023535370801</v>
      </c>
      <c r="AU2" s="12">
        <v>18.435048717710899</v>
      </c>
      <c r="AV2" s="12">
        <v>3.2374874088299599</v>
      </c>
      <c r="AW2" s="2">
        <v>-2.8180730585740399</v>
      </c>
      <c r="AX2" s="2">
        <v>-2.0598217660436</v>
      </c>
      <c r="AY2" s="2">
        <v>-3.5517514475320602</v>
      </c>
      <c r="AZ2" s="2">
        <v>0.74596484074423097</v>
      </c>
    </row>
    <row r="3" spans="1:52" s="8" customFormat="1" x14ac:dyDescent="0.25">
      <c r="A3" s="8" t="s">
        <v>28</v>
      </c>
      <c r="B3" s="8" t="s">
        <v>35</v>
      </c>
      <c r="C3" s="8" t="s">
        <v>48</v>
      </c>
      <c r="D3" s="8" t="s">
        <v>49</v>
      </c>
      <c r="E3" s="8">
        <v>5</v>
      </c>
      <c r="F3" s="8" t="s">
        <v>50</v>
      </c>
      <c r="G3" s="8">
        <v>-4.12</v>
      </c>
      <c r="H3" s="8">
        <v>-3.2</v>
      </c>
      <c r="I3" s="8">
        <v>0.59099999999999997</v>
      </c>
      <c r="J3" s="8" t="s">
        <v>33</v>
      </c>
      <c r="K3" s="8" t="s">
        <v>42</v>
      </c>
      <c r="L3" s="13" t="s">
        <v>47</v>
      </c>
      <c r="M3" s="9">
        <v>2.8047407792092399E-2</v>
      </c>
      <c r="N3" s="8">
        <v>3</v>
      </c>
      <c r="O3" s="10">
        <v>0.60099999999999998</v>
      </c>
      <c r="P3" s="9">
        <v>1.11355287256601E-2</v>
      </c>
      <c r="Q3" s="9">
        <v>3.0177095351539798E-2</v>
      </c>
      <c r="R3" s="9">
        <v>1.74227541245725E-2</v>
      </c>
      <c r="S3" s="9">
        <v>7.4964060593845694E-2</v>
      </c>
      <c r="T3" s="11">
        <v>25.971520808059399</v>
      </c>
      <c r="U3" s="12">
        <v>38.661348023858103</v>
      </c>
      <c r="V3" s="12">
        <v>14.714735956449699</v>
      </c>
      <c r="W3" s="12">
        <v>11.973306033704199</v>
      </c>
      <c r="X3" s="2">
        <v>11.973306033704199</v>
      </c>
      <c r="Y3" s="2">
        <v>-1.69273714100013</v>
      </c>
      <c r="Z3" s="2">
        <v>1.23118618061247</v>
      </c>
      <c r="AA3" s="2">
        <v>-4.2864663694816496</v>
      </c>
      <c r="AB3" s="2">
        <v>-2.7588262750470598</v>
      </c>
      <c r="AC3" s="11">
        <v>24.657229906488102</v>
      </c>
      <c r="AD3" s="12">
        <v>1.2867770449109599</v>
      </c>
      <c r="AE3" s="2">
        <v>-1.88676317582124</v>
      </c>
      <c r="AF3" s="2">
        <v>0.296492406661512</v>
      </c>
      <c r="AG3" s="11">
        <v>24.558579777134</v>
      </c>
      <c r="AH3" s="12">
        <v>26.667160794910899</v>
      </c>
      <c r="AI3" s="12">
        <v>22.493870281896999</v>
      </c>
      <c r="AJ3" s="2">
        <v>-1.8056680115747501</v>
      </c>
      <c r="AK3" s="2">
        <v>-1.3198198507966601</v>
      </c>
      <c r="AL3" s="2">
        <v>-2.2814075266063099</v>
      </c>
      <c r="AM3" s="11">
        <v>21.783110193346001</v>
      </c>
      <c r="AN3" s="12">
        <v>23.3081664025968</v>
      </c>
      <c r="AO3" s="12">
        <v>20.281350233205298</v>
      </c>
      <c r="AP3" s="2">
        <v>-2.5591420445439201</v>
      </c>
      <c r="AQ3" s="2">
        <v>-2.2077466046244001</v>
      </c>
      <c r="AR3" s="2">
        <v>-2.90516968512935</v>
      </c>
      <c r="AS3" s="11">
        <v>21.619212925788599</v>
      </c>
      <c r="AT3" s="12">
        <v>24.910023535370801</v>
      </c>
      <c r="AU3" s="12">
        <v>18.435048717710899</v>
      </c>
      <c r="AV3" s="12">
        <v>3.2374874088299599</v>
      </c>
      <c r="AW3" s="2">
        <v>-2.8180730585740399</v>
      </c>
      <c r="AX3" s="2">
        <v>-2.0598217660436</v>
      </c>
      <c r="AY3" s="2">
        <v>-3.5517514475320602</v>
      </c>
      <c r="AZ3" s="2">
        <v>0.74596484074423097</v>
      </c>
    </row>
    <row r="4" spans="1:52" s="8" customFormat="1" x14ac:dyDescent="0.25">
      <c r="A4" s="8" t="s">
        <v>28</v>
      </c>
      <c r="B4" s="8" t="s">
        <v>35</v>
      </c>
      <c r="C4" s="8" t="s">
        <v>43</v>
      </c>
      <c r="D4" s="8" t="s">
        <v>44</v>
      </c>
      <c r="E4" s="8">
        <v>7</v>
      </c>
      <c r="F4" s="8" t="s">
        <v>45</v>
      </c>
      <c r="G4" s="8">
        <v>-4.82</v>
      </c>
      <c r="H4" s="8">
        <v>-3.64</v>
      </c>
      <c r="I4" s="8">
        <v>0.58699999999999997</v>
      </c>
      <c r="J4" s="8" t="s">
        <v>33</v>
      </c>
      <c r="K4" s="8" t="s">
        <v>46</v>
      </c>
      <c r="L4" s="13" t="s">
        <v>47</v>
      </c>
      <c r="M4" s="9">
        <v>2.8047407792092399E-2</v>
      </c>
      <c r="N4" s="8">
        <v>3</v>
      </c>
      <c r="O4" s="10">
        <v>0.60533333333333295</v>
      </c>
      <c r="P4" s="9">
        <v>1.58850034099252E-2</v>
      </c>
      <c r="Q4" s="9">
        <v>3.2233374275574399E-2</v>
      </c>
      <c r="R4" s="9">
        <v>1.8609947314892801E-2</v>
      </c>
      <c r="S4" s="9">
        <v>8.0072140614917298E-2</v>
      </c>
      <c r="T4" s="11">
        <v>27.3499682976394</v>
      </c>
      <c r="U4" s="12">
        <v>41.162316054351898</v>
      </c>
      <c r="V4" s="12">
        <v>15.2119002521039</v>
      </c>
      <c r="W4" s="12">
        <v>12.975207901124</v>
      </c>
      <c r="X4" s="2">
        <v>12.975207901124</v>
      </c>
      <c r="Y4" s="2">
        <v>-1.8151225120646599</v>
      </c>
      <c r="Z4" s="2">
        <v>1.3674460954727901</v>
      </c>
      <c r="AA4" s="2">
        <v>-4.6119123843078604</v>
      </c>
      <c r="AB4" s="2">
        <v>-2.9896792398903198</v>
      </c>
      <c r="AC4" s="11">
        <v>24.657229906488102</v>
      </c>
      <c r="AD4" s="12">
        <v>1.2867770449109599</v>
      </c>
      <c r="AE4" s="2">
        <v>-1.88676317582124</v>
      </c>
      <c r="AF4" s="2">
        <v>0.296492406661512</v>
      </c>
      <c r="AG4" s="11">
        <v>24.558579777134</v>
      </c>
      <c r="AH4" s="12">
        <v>26.667160794910899</v>
      </c>
      <c r="AI4" s="12">
        <v>22.493870281896999</v>
      </c>
      <c r="AJ4" s="2">
        <v>-1.8056680115747501</v>
      </c>
      <c r="AK4" s="2">
        <v>-1.3198198507966601</v>
      </c>
      <c r="AL4" s="2">
        <v>-2.2814075266063099</v>
      </c>
      <c r="AM4" s="11">
        <v>21.783110193346001</v>
      </c>
      <c r="AN4" s="12">
        <v>23.3081664025968</v>
      </c>
      <c r="AO4" s="12">
        <v>20.281350233205298</v>
      </c>
      <c r="AP4" s="2">
        <v>-2.5591420445439201</v>
      </c>
      <c r="AQ4" s="2">
        <v>-2.2077466046244001</v>
      </c>
      <c r="AR4" s="2">
        <v>-2.90516968512935</v>
      </c>
      <c r="AS4" s="11">
        <v>21.619212925788599</v>
      </c>
      <c r="AT4" s="12">
        <v>24.910023535370801</v>
      </c>
      <c r="AU4" s="12">
        <v>18.435048717710899</v>
      </c>
      <c r="AV4" s="12">
        <v>3.2374874088299599</v>
      </c>
      <c r="AW4" s="2">
        <v>-2.8180730585740399</v>
      </c>
      <c r="AX4" s="2">
        <v>-2.0598217660436</v>
      </c>
      <c r="AY4" s="2">
        <v>-3.5517514475320602</v>
      </c>
      <c r="AZ4" s="2">
        <v>0.74596484074423097</v>
      </c>
    </row>
    <row r="5" spans="1:52" x14ac:dyDescent="0.25">
      <c r="A5" t="s">
        <v>77</v>
      </c>
      <c r="B5" t="s">
        <v>35</v>
      </c>
      <c r="C5" t="s">
        <v>85</v>
      </c>
      <c r="D5" t="s">
        <v>86</v>
      </c>
      <c r="E5">
        <v>8</v>
      </c>
      <c r="F5" t="s">
        <v>87</v>
      </c>
      <c r="G5">
        <v>-4.8499999999999996</v>
      </c>
      <c r="H5">
        <v>-3.53</v>
      </c>
      <c r="I5">
        <v>0.58599999999999997</v>
      </c>
      <c r="J5" t="s">
        <v>33</v>
      </c>
      <c r="K5" t="s">
        <v>88</v>
      </c>
      <c r="L5" t="s">
        <v>81</v>
      </c>
      <c r="M5" s="1">
        <v>2.8047407792092399E-2</v>
      </c>
      <c r="N5">
        <v>2</v>
      </c>
      <c r="O5" s="5">
        <v>0.59950000000000003</v>
      </c>
      <c r="P5" s="1">
        <v>1.9091883092036799E-2</v>
      </c>
      <c r="Q5" s="1">
        <v>3.3928705897159198E-2</v>
      </c>
      <c r="R5" s="1">
        <v>2.3991218016765299E-2</v>
      </c>
      <c r="S5" s="1">
        <v>0.30483732799122298</v>
      </c>
      <c r="T5" s="3">
        <v>27.697568145829099</v>
      </c>
      <c r="U5" s="2">
        <v>45.939735890689199</v>
      </c>
      <c r="V5" s="2">
        <v>12.2642850890541</v>
      </c>
      <c r="W5" s="2">
        <v>16.8377254008176</v>
      </c>
      <c r="X5" s="2">
        <v>16.8377254008176</v>
      </c>
      <c r="Y5" s="2">
        <v>-1.6250303811453699</v>
      </c>
      <c r="Z5" s="2">
        <v>2.5782340761956801</v>
      </c>
      <c r="AA5" s="2">
        <v>-5.1810863850105902</v>
      </c>
      <c r="AB5" s="2">
        <v>-3.8796602306031298</v>
      </c>
      <c r="AC5" s="3">
        <v>24.657229906488102</v>
      </c>
      <c r="AD5" s="2">
        <v>1.2867770449109599</v>
      </c>
      <c r="AE5" s="2">
        <v>-1.88676317582124</v>
      </c>
      <c r="AF5" s="2">
        <v>0.296492406661512</v>
      </c>
      <c r="AG5" s="3">
        <v>24.558579777134</v>
      </c>
      <c r="AH5" s="2">
        <v>26.667160794910899</v>
      </c>
      <c r="AI5" s="2">
        <v>22.493870281896999</v>
      </c>
      <c r="AJ5" s="2">
        <v>-1.8056680115747501</v>
      </c>
      <c r="AK5" s="2">
        <v>-1.3198198507966601</v>
      </c>
      <c r="AL5" s="2">
        <v>-2.2814075266063099</v>
      </c>
      <c r="AM5" s="3">
        <v>26.744556896076698</v>
      </c>
      <c r="AN5" s="2">
        <v>29.322646986121001</v>
      </c>
      <c r="AO5" s="2">
        <v>24.231284785244299</v>
      </c>
      <c r="AP5" s="2">
        <v>-1.6200348933770901</v>
      </c>
      <c r="AQ5" s="2">
        <v>-1.02600491871253</v>
      </c>
      <c r="AR5" s="2">
        <v>-2.19912984979009</v>
      </c>
      <c r="AS5" s="3">
        <v>23.1042057646121</v>
      </c>
      <c r="AT5" s="2">
        <v>104.630778417537</v>
      </c>
      <c r="AU5" s="2">
        <v>-21.420615391664501</v>
      </c>
      <c r="AV5" s="2">
        <v>63.025696904600899</v>
      </c>
      <c r="AW5" s="2">
        <v>-2.79840880999721</v>
      </c>
      <c r="AX5" s="2">
        <v>15.9865157644095</v>
      </c>
      <c r="AY5" s="2">
        <v>-13.0575841916278</v>
      </c>
      <c r="AZ5" s="2">
        <v>14.5220499780186</v>
      </c>
    </row>
    <row r="6" spans="1:52" s="14" customFormat="1" x14ac:dyDescent="0.25">
      <c r="A6" s="14" t="s">
        <v>110</v>
      </c>
      <c r="B6" s="14" t="s">
        <v>35</v>
      </c>
      <c r="C6" s="14" t="s">
        <v>114</v>
      </c>
      <c r="D6" s="14" t="s">
        <v>115</v>
      </c>
      <c r="E6" s="14">
        <v>18</v>
      </c>
      <c r="F6" s="14" t="s">
        <v>116</v>
      </c>
      <c r="G6" s="14">
        <v>-5.26</v>
      </c>
      <c r="H6" s="14">
        <v>-1.64</v>
      </c>
      <c r="I6" s="14">
        <v>0.58499999999999996</v>
      </c>
      <c r="J6" s="14" t="s">
        <v>33</v>
      </c>
      <c r="K6" s="14" t="s">
        <v>42</v>
      </c>
      <c r="L6" s="15">
        <v>45812</v>
      </c>
      <c r="M6" s="16">
        <v>2.8047407792092399E-2</v>
      </c>
      <c r="N6" s="14">
        <v>2</v>
      </c>
      <c r="O6" s="17">
        <v>0.58650000000000002</v>
      </c>
      <c r="P6" s="16">
        <v>2.1213203435596398E-3</v>
      </c>
      <c r="Q6" s="16">
        <v>2.8127514711682702E-2</v>
      </c>
      <c r="R6" s="16">
        <v>1.9889156390555201E-2</v>
      </c>
      <c r="S6" s="16">
        <v>0.25271569312819198</v>
      </c>
      <c r="T6" s="18">
        <v>28.046377037645101</v>
      </c>
      <c r="U6" s="19">
        <v>42.988157503029697</v>
      </c>
      <c r="V6" s="19">
        <v>15.040827908708099</v>
      </c>
      <c r="W6" s="19">
        <v>13.973664797160801</v>
      </c>
      <c r="X6" s="2">
        <v>13.973664797160801</v>
      </c>
      <c r="Y6" s="2">
        <v>0.34534033125463798</v>
      </c>
      <c r="Z6" s="2">
        <v>3.7881468900990098</v>
      </c>
      <c r="AA6" s="2">
        <v>-2.6513299749520498</v>
      </c>
      <c r="AB6" s="2">
        <v>-3.21973843252553</v>
      </c>
      <c r="AC6" s="18">
        <v>24.657229906488102</v>
      </c>
      <c r="AD6" s="19">
        <v>1.2867770449109599</v>
      </c>
      <c r="AE6" s="2">
        <v>-1.88676317582124</v>
      </c>
      <c r="AF6" s="2">
        <v>0.296492406661512</v>
      </c>
      <c r="AG6" s="18">
        <v>24.558579777134</v>
      </c>
      <c r="AH6" s="19">
        <v>26.667160794910899</v>
      </c>
      <c r="AI6" s="19">
        <v>22.493870281896999</v>
      </c>
      <c r="AJ6" s="2">
        <v>-1.8056680115747501</v>
      </c>
      <c r="AK6" s="2">
        <v>-1.3198198507966601</v>
      </c>
      <c r="AL6" s="2">
        <v>-2.2814075266063099</v>
      </c>
      <c r="AM6" s="18">
        <v>27.6172457393392</v>
      </c>
      <c r="AN6" s="19">
        <v>29.0459656985417</v>
      </c>
      <c r="AO6" s="19">
        <v>26.208600116104702</v>
      </c>
      <c r="AP6" s="2">
        <v>-0.78584554038620802</v>
      </c>
      <c r="AQ6" s="2">
        <v>-0.45664739310452401</v>
      </c>
      <c r="AR6" s="2">
        <v>-1.1104182646338101</v>
      </c>
      <c r="AS6" s="18">
        <v>27.5815675368722</v>
      </c>
      <c r="AT6" s="19">
        <v>29.105393229012002</v>
      </c>
      <c r="AU6" s="19">
        <v>26.080559052963999</v>
      </c>
      <c r="AV6" s="19">
        <v>1.51241708802399</v>
      </c>
      <c r="AW6" s="2">
        <v>-0.66509196539043602</v>
      </c>
      <c r="AX6" s="2">
        <v>-0.31398005475913698</v>
      </c>
      <c r="AY6" s="2">
        <v>-1.0109464547701901</v>
      </c>
      <c r="AZ6" s="2">
        <v>0.34848320000552901</v>
      </c>
    </row>
    <row r="7" spans="1:52" s="14" customFormat="1" x14ac:dyDescent="0.25">
      <c r="A7" s="14" t="s">
        <v>110</v>
      </c>
      <c r="B7" s="14" t="s">
        <v>35</v>
      </c>
      <c r="C7" s="14" t="s">
        <v>111</v>
      </c>
      <c r="D7" s="14" t="s">
        <v>112</v>
      </c>
      <c r="E7" s="14">
        <v>19</v>
      </c>
      <c r="F7" s="14" t="s">
        <v>113</v>
      </c>
      <c r="G7" s="14">
        <v>-6.11</v>
      </c>
      <c r="H7" s="14">
        <v>-1.5</v>
      </c>
      <c r="I7" s="14">
        <v>0.58399999999999996</v>
      </c>
      <c r="J7" s="14" t="s">
        <v>33</v>
      </c>
      <c r="K7" s="14" t="s">
        <v>34</v>
      </c>
      <c r="L7" s="15">
        <v>45812</v>
      </c>
      <c r="M7" s="16">
        <v>2.8047407792092399E-2</v>
      </c>
      <c r="N7" s="14">
        <v>2</v>
      </c>
      <c r="O7" s="17">
        <v>0.58650000000000002</v>
      </c>
      <c r="P7" s="16">
        <v>3.5355339059327398E-3</v>
      </c>
      <c r="Q7" s="16">
        <v>2.8269366527319401E-2</v>
      </c>
      <c r="R7" s="16">
        <v>1.9989460771315599E-2</v>
      </c>
      <c r="S7" s="16">
        <v>0.25399018112606803</v>
      </c>
      <c r="T7" s="18">
        <v>28.3964019983319</v>
      </c>
      <c r="U7" s="19">
        <v>43.4743704428124</v>
      </c>
      <c r="V7" s="19">
        <v>15.285816920824701</v>
      </c>
      <c r="W7" s="19">
        <v>14.0942767609938</v>
      </c>
      <c r="X7" s="2">
        <v>14.0942767609938</v>
      </c>
      <c r="Y7" s="2">
        <v>0.56599124385527599</v>
      </c>
      <c r="Z7" s="2">
        <v>4.0401775213853401</v>
      </c>
      <c r="AA7" s="2">
        <v>-2.4548808938191802</v>
      </c>
      <c r="AB7" s="2">
        <v>-3.2475292076022599</v>
      </c>
      <c r="AC7" s="18">
        <v>24.657229906488102</v>
      </c>
      <c r="AD7" s="19">
        <v>1.2867770449109599</v>
      </c>
      <c r="AE7" s="2">
        <v>-1.88676317582124</v>
      </c>
      <c r="AF7" s="2">
        <v>0.296492406661512</v>
      </c>
      <c r="AG7" s="18">
        <v>24.558579777134</v>
      </c>
      <c r="AH7" s="19">
        <v>26.667160794910899</v>
      </c>
      <c r="AI7" s="19">
        <v>22.493870281896999</v>
      </c>
      <c r="AJ7" s="2">
        <v>-1.8056680115747501</v>
      </c>
      <c r="AK7" s="2">
        <v>-1.3198198507966601</v>
      </c>
      <c r="AL7" s="2">
        <v>-2.2814075266063099</v>
      </c>
      <c r="AM7" s="18">
        <v>27.6172457393392</v>
      </c>
      <c r="AN7" s="19">
        <v>29.0459656985417</v>
      </c>
      <c r="AO7" s="19">
        <v>26.208600116104702</v>
      </c>
      <c r="AP7" s="2">
        <v>-0.78584554038620802</v>
      </c>
      <c r="AQ7" s="2">
        <v>-0.45664739310452401</v>
      </c>
      <c r="AR7" s="2">
        <v>-1.1104182646338101</v>
      </c>
      <c r="AS7" s="18">
        <v>27.5815675368722</v>
      </c>
      <c r="AT7" s="19">
        <v>29.105393229012002</v>
      </c>
      <c r="AU7" s="19">
        <v>26.080559052963999</v>
      </c>
      <c r="AV7" s="19">
        <v>1.51241708802399</v>
      </c>
      <c r="AW7" s="2">
        <v>-0.66509196539043602</v>
      </c>
      <c r="AX7" s="2">
        <v>-0.31398005475913698</v>
      </c>
      <c r="AY7" s="2">
        <v>-1.0109464547701901</v>
      </c>
      <c r="AZ7" s="2">
        <v>0.34848320000552901</v>
      </c>
    </row>
    <row r="8" spans="1:52" s="14" customFormat="1" x14ac:dyDescent="0.25">
      <c r="A8" s="14" t="s">
        <v>110</v>
      </c>
      <c r="B8" s="14" t="s">
        <v>35</v>
      </c>
      <c r="C8" s="14" t="s">
        <v>117</v>
      </c>
      <c r="D8" s="14" t="s">
        <v>118</v>
      </c>
      <c r="E8" s="14">
        <v>20</v>
      </c>
      <c r="F8" s="14" t="s">
        <v>119</v>
      </c>
      <c r="G8" s="14">
        <v>-5.3</v>
      </c>
      <c r="H8" s="14">
        <v>-2.52</v>
      </c>
      <c r="I8" s="14">
        <v>0.57699999999999996</v>
      </c>
      <c r="J8" s="14" t="s">
        <v>33</v>
      </c>
      <c r="K8" s="14" t="s">
        <v>42</v>
      </c>
      <c r="L8" s="15">
        <v>45812</v>
      </c>
      <c r="M8" s="16">
        <v>2.8047407792092399E-2</v>
      </c>
      <c r="N8" s="14">
        <v>2</v>
      </c>
      <c r="O8" s="17">
        <v>0.58550000000000002</v>
      </c>
      <c r="P8" s="16">
        <v>1.20208152801713E-2</v>
      </c>
      <c r="Q8" s="16">
        <v>3.0514866603934699E-2</v>
      </c>
      <c r="R8" s="16">
        <v>2.15772691026451E-2</v>
      </c>
      <c r="S8" s="16">
        <v>0.27416519886574497</v>
      </c>
      <c r="T8" s="18">
        <v>30.881228954640601</v>
      </c>
      <c r="U8" s="19">
        <v>47.687340478724501</v>
      </c>
      <c r="V8" s="19">
        <v>16.466579746311499</v>
      </c>
      <c r="W8" s="19">
        <v>15.610380366206501</v>
      </c>
      <c r="X8" s="2">
        <v>15.610380366206501</v>
      </c>
      <c r="Y8" s="2">
        <v>0.118532017198287</v>
      </c>
      <c r="Z8" s="2">
        <v>3.99090794440658</v>
      </c>
      <c r="AA8" s="2">
        <v>-3.2028157266563402</v>
      </c>
      <c r="AB8" s="2">
        <v>-3.5968618355314601</v>
      </c>
      <c r="AC8" s="18">
        <v>24.657229906488102</v>
      </c>
      <c r="AD8" s="19">
        <v>1.2867770449109599</v>
      </c>
      <c r="AE8" s="2">
        <v>-1.88676317582124</v>
      </c>
      <c r="AF8" s="2">
        <v>0.296492406661512</v>
      </c>
      <c r="AG8" s="18">
        <v>24.558579777134</v>
      </c>
      <c r="AH8" s="19">
        <v>26.667160794910899</v>
      </c>
      <c r="AI8" s="19">
        <v>22.493870281896999</v>
      </c>
      <c r="AJ8" s="2">
        <v>-1.8056680115747501</v>
      </c>
      <c r="AK8" s="2">
        <v>-1.3198198507966601</v>
      </c>
      <c r="AL8" s="2">
        <v>-2.2814075266063099</v>
      </c>
      <c r="AM8" s="18">
        <v>27.6172457393392</v>
      </c>
      <c r="AN8" s="19">
        <v>29.0459656985417</v>
      </c>
      <c r="AO8" s="19">
        <v>26.208600116104702</v>
      </c>
      <c r="AP8" s="2">
        <v>-0.78584554038620802</v>
      </c>
      <c r="AQ8" s="2">
        <v>-0.45664739310452401</v>
      </c>
      <c r="AR8" s="2">
        <v>-1.1104182646338101</v>
      </c>
      <c r="AS8" s="18">
        <v>27.5815675368722</v>
      </c>
      <c r="AT8" s="19">
        <v>29.105393229012002</v>
      </c>
      <c r="AU8" s="19">
        <v>26.080559052963999</v>
      </c>
      <c r="AV8" s="19">
        <v>1.51241708802399</v>
      </c>
      <c r="AW8" s="2">
        <v>-0.66509196539043602</v>
      </c>
      <c r="AX8" s="2">
        <v>-0.31398005475913698</v>
      </c>
      <c r="AY8" s="2">
        <v>-1.0109464547701901</v>
      </c>
      <c r="AZ8" s="2">
        <v>0.34848320000552901</v>
      </c>
    </row>
    <row r="9" spans="1:52" s="20" customFormat="1" x14ac:dyDescent="0.25">
      <c r="A9" s="20" t="s">
        <v>110</v>
      </c>
      <c r="B9" s="20" t="s">
        <v>35</v>
      </c>
      <c r="C9" s="20" t="s">
        <v>120</v>
      </c>
      <c r="D9" s="20" t="s">
        <v>121</v>
      </c>
      <c r="E9" s="20">
        <v>6</v>
      </c>
      <c r="F9" s="20" t="s">
        <v>122</v>
      </c>
      <c r="G9" s="20">
        <v>-5.43</v>
      </c>
      <c r="H9" s="20">
        <v>-3.76</v>
      </c>
      <c r="I9" s="20">
        <v>0.57899999999999996</v>
      </c>
      <c r="J9" s="20" t="s">
        <v>33</v>
      </c>
      <c r="K9" s="20" t="s">
        <v>61</v>
      </c>
      <c r="L9" s="20" t="s">
        <v>47</v>
      </c>
      <c r="M9" s="21">
        <v>2.8047407792092399E-2</v>
      </c>
      <c r="N9" s="20">
        <v>3</v>
      </c>
      <c r="O9" s="22">
        <v>0.586666666666667</v>
      </c>
      <c r="P9" s="21">
        <v>6.8068592855540502E-3</v>
      </c>
      <c r="Q9" s="21">
        <v>2.8861573366489601E-2</v>
      </c>
      <c r="R9" s="21">
        <v>1.6663237152378899E-2</v>
      </c>
      <c r="S9" s="21">
        <v>7.1696122820145702E-2</v>
      </c>
      <c r="T9" s="23">
        <v>30.165017762062099</v>
      </c>
      <c r="U9" s="24">
        <v>42.805754820443497</v>
      </c>
      <c r="V9" s="24">
        <v>18.929385770061199</v>
      </c>
      <c r="W9" s="24">
        <v>11.938184525191099</v>
      </c>
      <c r="X9" s="2">
        <v>11.938184525191099</v>
      </c>
      <c r="Y9" s="2">
        <v>-1.28649360321149</v>
      </c>
      <c r="Z9" s="2">
        <v>1.6261186222220001</v>
      </c>
      <c r="AA9" s="2">
        <v>-3.8753489009075501</v>
      </c>
      <c r="AB9" s="2">
        <v>-2.75073376156478</v>
      </c>
      <c r="AC9" s="23">
        <v>24.657229906488102</v>
      </c>
      <c r="AD9" s="24">
        <v>1.2867770449109599</v>
      </c>
      <c r="AE9" s="2">
        <v>-1.88676317582124</v>
      </c>
      <c r="AF9" s="2">
        <v>0.296492406661512</v>
      </c>
      <c r="AG9" s="23">
        <v>24.558579777134</v>
      </c>
      <c r="AH9" s="24">
        <v>26.667160794910899</v>
      </c>
      <c r="AI9" s="24">
        <v>22.493870281896999</v>
      </c>
      <c r="AJ9" s="2">
        <v>-1.8056680115747501</v>
      </c>
      <c r="AK9" s="2">
        <v>-1.3198198507966601</v>
      </c>
      <c r="AL9" s="2">
        <v>-2.2814075266063099</v>
      </c>
      <c r="AM9" s="23">
        <v>27.6172457393392</v>
      </c>
      <c r="AN9" s="24">
        <v>29.0459656985417</v>
      </c>
      <c r="AO9" s="24">
        <v>26.208600116104702</v>
      </c>
      <c r="AP9" s="2">
        <v>-0.78584554038620802</v>
      </c>
      <c r="AQ9" s="2">
        <v>-0.45664739310452401</v>
      </c>
      <c r="AR9" s="2">
        <v>-1.1104182646338101</v>
      </c>
      <c r="AS9" s="23">
        <v>27.5815675368722</v>
      </c>
      <c r="AT9" s="24">
        <v>29.105393229012002</v>
      </c>
      <c r="AU9" s="24">
        <v>26.080559052963999</v>
      </c>
      <c r="AV9" s="24">
        <v>1.51241708802399</v>
      </c>
      <c r="AW9" s="2">
        <v>-0.66509196539043602</v>
      </c>
      <c r="AX9" s="2">
        <v>-0.31398005475913698</v>
      </c>
      <c r="AY9" s="2">
        <v>-1.0109464547701901</v>
      </c>
      <c r="AZ9" s="2">
        <v>0.34848320000552901</v>
      </c>
    </row>
    <row r="10" spans="1:52" s="8" customFormat="1" x14ac:dyDescent="0.25">
      <c r="A10" s="8" t="s">
        <v>28</v>
      </c>
      <c r="B10" s="8" t="s">
        <v>29</v>
      </c>
      <c r="C10" s="8" t="s">
        <v>30</v>
      </c>
      <c r="D10" s="8" t="s">
        <v>31</v>
      </c>
      <c r="E10" s="8">
        <v>2</v>
      </c>
      <c r="F10" s="8" t="s">
        <v>32</v>
      </c>
      <c r="G10" s="8">
        <v>-3.79</v>
      </c>
      <c r="H10" s="8">
        <v>-2.14</v>
      </c>
      <c r="I10" s="8">
        <v>0.61499999999999999</v>
      </c>
      <c r="J10" s="8" t="s">
        <v>33</v>
      </c>
      <c r="K10" s="8" t="s">
        <v>34</v>
      </c>
      <c r="L10" s="8">
        <v>45812</v>
      </c>
      <c r="M10" s="9">
        <v>2.8047407792092399E-2</v>
      </c>
      <c r="N10" s="8">
        <v>3</v>
      </c>
      <c r="O10" s="10">
        <v>0.60466666666666702</v>
      </c>
      <c r="P10" s="9">
        <v>1.5373136743467001E-2</v>
      </c>
      <c r="Q10" s="9">
        <v>3.1984221378505699E-2</v>
      </c>
      <c r="R10" s="9">
        <v>1.8466098822700901E-2</v>
      </c>
      <c r="S10" s="9">
        <v>7.9453210507317101E-2</v>
      </c>
      <c r="T10" s="11">
        <v>18.081210932582199</v>
      </c>
      <c r="U10" s="12">
        <v>30.498212509903599</v>
      </c>
      <c r="V10" s="12">
        <v>7.0726745193606497</v>
      </c>
      <c r="W10" s="12">
        <v>11.7127689952715</v>
      </c>
      <c r="X10" s="2">
        <v>11.7127689952715</v>
      </c>
      <c r="Y10" s="2">
        <v>-2.4507808911100999</v>
      </c>
      <c r="Z10" s="2">
        <v>0.41027938016211302</v>
      </c>
      <c r="AA10" s="2">
        <v>-4.9873100185804997</v>
      </c>
      <c r="AB10" s="2">
        <v>-2.6987946993712999</v>
      </c>
      <c r="AC10" s="11">
        <v>24.657229906488102</v>
      </c>
      <c r="AD10" s="12">
        <v>1.2867770449109599</v>
      </c>
      <c r="AE10" s="2">
        <v>-1.88676317582124</v>
      </c>
      <c r="AF10" s="2">
        <v>0.296492406661512</v>
      </c>
      <c r="AG10" s="11">
        <v>25.604601307666101</v>
      </c>
      <c r="AH10" s="12">
        <v>27.871706414007601</v>
      </c>
      <c r="AI10" s="12">
        <v>23.387959757472998</v>
      </c>
      <c r="AJ10" s="2">
        <v>-1.0661696935741101</v>
      </c>
      <c r="AK10" s="2">
        <v>-0.54379524510834198</v>
      </c>
      <c r="AL10" s="2">
        <v>-1.5769165945402801</v>
      </c>
      <c r="AM10" s="11">
        <v>21.783110193346001</v>
      </c>
      <c r="AN10" s="12">
        <v>23.3081664025968</v>
      </c>
      <c r="AO10" s="12">
        <v>20.281350233205298</v>
      </c>
      <c r="AP10" s="2">
        <v>-2.5591420445439201</v>
      </c>
      <c r="AQ10" s="2">
        <v>-2.2077466046244001</v>
      </c>
      <c r="AR10" s="2">
        <v>-2.90516968512935</v>
      </c>
      <c r="AS10" s="11">
        <v>21.493323869043099</v>
      </c>
      <c r="AT10" s="12">
        <v>23.672852223741199</v>
      </c>
      <c r="AU10" s="12">
        <v>19.3611129510859</v>
      </c>
      <c r="AV10" s="12">
        <v>2.1558696363276799</v>
      </c>
      <c r="AW10" s="2">
        <v>-1.7338105229074801</v>
      </c>
      <c r="AX10" s="2">
        <v>-1.23161504947472</v>
      </c>
      <c r="AY10" s="2">
        <v>-2.2251033611464601</v>
      </c>
      <c r="AZ10" s="2">
        <v>0.496744155835871</v>
      </c>
    </row>
    <row r="11" spans="1:52" s="8" customFormat="1" x14ac:dyDescent="0.25">
      <c r="A11" s="8" t="s">
        <v>28</v>
      </c>
      <c r="B11" s="8" t="s">
        <v>29</v>
      </c>
      <c r="C11" s="8" t="s">
        <v>39</v>
      </c>
      <c r="D11" s="8" t="s">
        <v>40</v>
      </c>
      <c r="E11" s="8">
        <v>3</v>
      </c>
      <c r="F11" s="8" t="s">
        <v>41</v>
      </c>
      <c r="G11" s="8">
        <v>-2.79</v>
      </c>
      <c r="H11" s="8">
        <v>-1.53</v>
      </c>
      <c r="I11" s="8">
        <v>0.59499999999999997</v>
      </c>
      <c r="J11" s="8" t="s">
        <v>33</v>
      </c>
      <c r="K11" s="8" t="s">
        <v>42</v>
      </c>
      <c r="L11" s="8">
        <v>45812</v>
      </c>
      <c r="M11" s="9">
        <v>2.8047407792092399E-2</v>
      </c>
      <c r="N11" s="8">
        <v>3</v>
      </c>
      <c r="O11" s="10">
        <v>0.60233333333333305</v>
      </c>
      <c r="P11" s="9">
        <v>1.10151410945722E-2</v>
      </c>
      <c r="Q11" s="9">
        <v>3.0132879337847199E-2</v>
      </c>
      <c r="R11" s="9">
        <v>1.73972259971646E-2</v>
      </c>
      <c r="S11" s="9">
        <v>7.4854221926768605E-2</v>
      </c>
      <c r="T11" s="11">
        <v>24.611870492637799</v>
      </c>
      <c r="U11" s="12">
        <v>37.102616880245797</v>
      </c>
      <c r="V11" s="12">
        <v>13.5176537146247</v>
      </c>
      <c r="W11" s="12">
        <v>11.792481582810501</v>
      </c>
      <c r="X11" s="2">
        <v>11.792481582810501</v>
      </c>
      <c r="Y11" s="2">
        <v>-0.33602062381616998</v>
      </c>
      <c r="Z11" s="2">
        <v>2.5420315392271302</v>
      </c>
      <c r="AA11" s="2">
        <v>-2.8922917708238001</v>
      </c>
      <c r="AB11" s="2">
        <v>-2.7171616550254698</v>
      </c>
      <c r="AC11" s="11">
        <v>24.657229906488102</v>
      </c>
      <c r="AD11" s="12">
        <v>1.2867770449109599</v>
      </c>
      <c r="AE11" s="2">
        <v>-1.88676317582124</v>
      </c>
      <c r="AF11" s="2">
        <v>0.296492406661512</v>
      </c>
      <c r="AG11" s="11">
        <v>25.604601307666101</v>
      </c>
      <c r="AH11" s="12">
        <v>27.871706414007601</v>
      </c>
      <c r="AI11" s="12">
        <v>23.387959757472998</v>
      </c>
      <c r="AJ11" s="2">
        <v>-1.0661696935741101</v>
      </c>
      <c r="AK11" s="2">
        <v>-0.54379524510834198</v>
      </c>
      <c r="AL11" s="2">
        <v>-1.5769165945402801</v>
      </c>
      <c r="AM11" s="11">
        <v>21.783110193346001</v>
      </c>
      <c r="AN11" s="12">
        <v>23.3081664025968</v>
      </c>
      <c r="AO11" s="12">
        <v>20.281350233205298</v>
      </c>
      <c r="AP11" s="2">
        <v>-2.5591420445439201</v>
      </c>
      <c r="AQ11" s="2">
        <v>-2.2077466046244001</v>
      </c>
      <c r="AR11" s="2">
        <v>-2.90516968512935</v>
      </c>
      <c r="AS11" s="11">
        <v>21.493323869043099</v>
      </c>
      <c r="AT11" s="12">
        <v>23.672852223741199</v>
      </c>
      <c r="AU11" s="12">
        <v>19.3611129510859</v>
      </c>
      <c r="AV11" s="12">
        <v>2.1558696363276799</v>
      </c>
      <c r="AW11" s="2">
        <v>-1.7338105229074801</v>
      </c>
      <c r="AX11" s="2">
        <v>-1.23161504947472</v>
      </c>
      <c r="AY11" s="2">
        <v>-2.2251033611464601</v>
      </c>
      <c r="AZ11" s="2">
        <v>0.496744155835871</v>
      </c>
    </row>
    <row r="12" spans="1:52" s="8" customFormat="1" x14ac:dyDescent="0.25">
      <c r="A12" s="8" t="s">
        <v>28</v>
      </c>
      <c r="B12" s="8" t="s">
        <v>29</v>
      </c>
      <c r="C12" s="8" t="s">
        <v>72</v>
      </c>
      <c r="D12" s="8" t="s">
        <v>73</v>
      </c>
      <c r="E12" s="8" t="s">
        <v>74</v>
      </c>
      <c r="F12" s="8" t="s">
        <v>75</v>
      </c>
      <c r="G12" s="8">
        <v>-1.57</v>
      </c>
      <c r="H12" s="8">
        <v>-2.15</v>
      </c>
      <c r="I12" s="8">
        <v>0.60799999999999998</v>
      </c>
      <c r="J12" s="8" t="s">
        <v>33</v>
      </c>
      <c r="K12" s="8" t="s">
        <v>76</v>
      </c>
      <c r="L12" s="8">
        <v>45812</v>
      </c>
      <c r="M12" s="9">
        <v>2.8047407792092399E-2</v>
      </c>
      <c r="N12" s="8">
        <v>2</v>
      </c>
      <c r="O12" s="10">
        <v>0.60399999999999998</v>
      </c>
      <c r="P12" s="9">
        <v>5.6568542494923896E-3</v>
      </c>
      <c r="Q12" s="9">
        <v>2.86121841853419E-2</v>
      </c>
      <c r="R12" s="9">
        <v>2.0231869462013701E-2</v>
      </c>
      <c r="S12" s="9">
        <v>0.25707027557990703</v>
      </c>
      <c r="T12" s="11">
        <v>20.317797241232501</v>
      </c>
      <c r="U12" s="12">
        <v>34.340413344018501</v>
      </c>
      <c r="V12" s="12">
        <v>8.0537801234584698</v>
      </c>
      <c r="W12" s="12">
        <v>13.143316610279999</v>
      </c>
      <c r="X12" s="2">
        <v>13.143316610279999</v>
      </c>
      <c r="Y12" s="2">
        <v>-1.94543842367914</v>
      </c>
      <c r="Z12" s="2">
        <v>1.2855791115249999</v>
      </c>
      <c r="AA12" s="2">
        <v>-4.7712488194796201</v>
      </c>
      <c r="AB12" s="2">
        <v>-3.0284139655023101</v>
      </c>
      <c r="AC12" s="11">
        <v>24.657229906488102</v>
      </c>
      <c r="AD12" s="12">
        <v>1.2867770449109599</v>
      </c>
      <c r="AE12" s="2">
        <v>-1.88676317582124</v>
      </c>
      <c r="AF12" s="2">
        <v>0.296492406661512</v>
      </c>
      <c r="AG12" s="11">
        <v>25.604601307666101</v>
      </c>
      <c r="AH12" s="12">
        <v>27.871706414007601</v>
      </c>
      <c r="AI12" s="12">
        <v>23.387959757472998</v>
      </c>
      <c r="AJ12" s="2">
        <v>-1.0661696935741101</v>
      </c>
      <c r="AK12" s="2">
        <v>-0.54379524510834198</v>
      </c>
      <c r="AL12" s="2">
        <v>-1.5769165945402801</v>
      </c>
      <c r="AM12" s="11">
        <v>21.783110193346001</v>
      </c>
      <c r="AN12" s="12">
        <v>23.3081664025968</v>
      </c>
      <c r="AO12" s="12">
        <v>20.281350233205298</v>
      </c>
      <c r="AP12" s="2">
        <v>-2.5591420445439201</v>
      </c>
      <c r="AQ12" s="2">
        <v>-2.2077466046244001</v>
      </c>
      <c r="AR12" s="2">
        <v>-2.90516968512935</v>
      </c>
      <c r="AS12" s="11">
        <v>21.493323869043099</v>
      </c>
      <c r="AT12" s="12">
        <v>23.672852223741199</v>
      </c>
      <c r="AU12" s="12">
        <v>19.3611129510859</v>
      </c>
      <c r="AV12" s="12">
        <v>2.1558696363276799</v>
      </c>
      <c r="AW12" s="2">
        <v>-1.7338105229074801</v>
      </c>
      <c r="AX12" s="2">
        <v>-1.23161504947472</v>
      </c>
      <c r="AY12" s="2">
        <v>-2.2251033611464601</v>
      </c>
      <c r="AZ12" s="2">
        <v>0.496744155835871</v>
      </c>
    </row>
    <row r="13" spans="1:52" s="8" customFormat="1" x14ac:dyDescent="0.25">
      <c r="A13" s="8" t="s">
        <v>28</v>
      </c>
      <c r="B13" s="8" t="s">
        <v>29</v>
      </c>
      <c r="C13" s="8" t="s">
        <v>54</v>
      </c>
      <c r="D13" s="8" t="s">
        <v>55</v>
      </c>
      <c r="E13" s="8">
        <v>6</v>
      </c>
      <c r="F13" s="8" t="s">
        <v>56</v>
      </c>
      <c r="G13" s="8">
        <v>-3.85</v>
      </c>
      <c r="H13" s="8">
        <v>-2.27</v>
      </c>
      <c r="I13" s="8">
        <v>0.59899999999999998</v>
      </c>
      <c r="J13" s="8" t="s">
        <v>33</v>
      </c>
      <c r="K13" s="8" t="s">
        <v>42</v>
      </c>
      <c r="L13" s="8" t="s">
        <v>47</v>
      </c>
      <c r="M13" s="9">
        <v>2.8047407792092399E-2</v>
      </c>
      <c r="N13" s="8">
        <v>2</v>
      </c>
      <c r="O13" s="10">
        <v>0.60699999999999998</v>
      </c>
      <c r="P13" s="9">
        <v>1.13137084989848E-2</v>
      </c>
      <c r="Q13" s="9">
        <v>3.02432981643194E-2</v>
      </c>
      <c r="R13" s="9">
        <v>2.1385241217436901E-2</v>
      </c>
      <c r="S13" s="9">
        <v>0.27172525324123598</v>
      </c>
      <c r="T13" s="11">
        <v>23.2705939865277</v>
      </c>
      <c r="U13" s="12">
        <v>38.632266379857903</v>
      </c>
      <c r="V13" s="12">
        <v>9.9765657059222708</v>
      </c>
      <c r="W13" s="12">
        <v>14.327850336967799</v>
      </c>
      <c r="X13" s="2">
        <v>14.327850336967799</v>
      </c>
      <c r="Y13" s="2">
        <v>-1.38507051001666</v>
      </c>
      <c r="Z13" s="2">
        <v>2.1544853409810898</v>
      </c>
      <c r="AA13" s="2">
        <v>-4.4482106668381904</v>
      </c>
      <c r="AB13" s="2">
        <v>-3.3013480039096401</v>
      </c>
      <c r="AC13" s="11">
        <v>24.657229906488102</v>
      </c>
      <c r="AD13" s="12">
        <v>1.2867770449109599</v>
      </c>
      <c r="AE13" s="2">
        <v>-1.88676317582124</v>
      </c>
      <c r="AF13" s="2">
        <v>0.296492406661512</v>
      </c>
      <c r="AG13" s="11">
        <v>25.604601307666101</v>
      </c>
      <c r="AH13" s="12">
        <v>27.871706414007601</v>
      </c>
      <c r="AI13" s="12">
        <v>23.387959757472998</v>
      </c>
      <c r="AJ13" s="2">
        <v>-1.0661696935741101</v>
      </c>
      <c r="AK13" s="2">
        <v>-0.54379524510834198</v>
      </c>
      <c r="AL13" s="2">
        <v>-1.5769165945402801</v>
      </c>
      <c r="AM13" s="11">
        <v>21.783110193346001</v>
      </c>
      <c r="AN13" s="12">
        <v>23.3081664025968</v>
      </c>
      <c r="AO13" s="12">
        <v>20.281350233205298</v>
      </c>
      <c r="AP13" s="2">
        <v>-2.5591420445439201</v>
      </c>
      <c r="AQ13" s="2">
        <v>-2.2077466046244001</v>
      </c>
      <c r="AR13" s="2">
        <v>-2.90516968512935</v>
      </c>
      <c r="AS13" s="11">
        <v>21.493323869043099</v>
      </c>
      <c r="AT13" s="12">
        <v>23.672852223741199</v>
      </c>
      <c r="AU13" s="12">
        <v>19.3611129510859</v>
      </c>
      <c r="AV13" s="12">
        <v>2.1558696363276799</v>
      </c>
      <c r="AW13" s="2">
        <v>-1.7338105229074801</v>
      </c>
      <c r="AX13" s="2">
        <v>-1.23161504947472</v>
      </c>
      <c r="AY13" s="2">
        <v>-2.2251033611464601</v>
      </c>
      <c r="AZ13" s="2">
        <v>0.496744155835871</v>
      </c>
    </row>
    <row r="14" spans="1:52" s="8" customFormat="1" x14ac:dyDescent="0.25">
      <c r="A14" s="8" t="s">
        <v>28</v>
      </c>
      <c r="B14" s="8" t="s">
        <v>29</v>
      </c>
      <c r="C14" s="8" t="s">
        <v>51</v>
      </c>
      <c r="D14" s="8" t="s">
        <v>52</v>
      </c>
      <c r="E14" s="8">
        <v>8</v>
      </c>
      <c r="F14" s="8" t="s">
        <v>53</v>
      </c>
      <c r="G14" s="8">
        <v>-4.74</v>
      </c>
      <c r="H14" s="8">
        <v>-2.25</v>
      </c>
      <c r="I14" s="8">
        <v>0.61499999999999999</v>
      </c>
      <c r="J14" s="8" t="s">
        <v>33</v>
      </c>
      <c r="K14" s="8" t="s">
        <v>34</v>
      </c>
      <c r="L14" s="8" t="s">
        <v>47</v>
      </c>
      <c r="M14" s="9">
        <v>2.8047407792092399E-2</v>
      </c>
      <c r="N14" s="8">
        <v>3</v>
      </c>
      <c r="O14" s="10">
        <v>0.60466666666666702</v>
      </c>
      <c r="P14" s="9">
        <v>1.61967074843418E-2</v>
      </c>
      <c r="Q14" s="9">
        <v>3.2388121544622797E-2</v>
      </c>
      <c r="R14" s="9">
        <v>1.8699290692334301E-2</v>
      </c>
      <c r="S14" s="9">
        <v>8.0456554141750902E-2</v>
      </c>
      <c r="T14" s="11">
        <v>18.081210932582199</v>
      </c>
      <c r="U14" s="12">
        <v>30.665324356260601</v>
      </c>
      <c r="V14" s="12">
        <v>6.94153260600274</v>
      </c>
      <c r="W14" s="12">
        <v>11.8618958751289</v>
      </c>
      <c r="X14" s="2">
        <v>11.8618958751289</v>
      </c>
      <c r="Y14" s="2">
        <v>-2.5607808911101002</v>
      </c>
      <c r="Z14" s="2">
        <v>0.33878441388493402</v>
      </c>
      <c r="AA14" s="2">
        <v>-5.1275270493081297</v>
      </c>
      <c r="AB14" s="2">
        <v>-2.73315573159653</v>
      </c>
      <c r="AC14" s="11">
        <v>24.657229906488102</v>
      </c>
      <c r="AD14" s="12">
        <v>1.2867770449109599</v>
      </c>
      <c r="AE14" s="2">
        <v>-1.88676317582124</v>
      </c>
      <c r="AF14" s="2">
        <v>0.296492406661512</v>
      </c>
      <c r="AG14" s="11">
        <v>25.604601307666101</v>
      </c>
      <c r="AH14" s="12">
        <v>27.871706414007601</v>
      </c>
      <c r="AI14" s="12">
        <v>23.387959757472998</v>
      </c>
      <c r="AJ14" s="2">
        <v>-1.0661696935741101</v>
      </c>
      <c r="AK14" s="2">
        <v>-0.54379524510834198</v>
      </c>
      <c r="AL14" s="2">
        <v>-1.5769165945402801</v>
      </c>
      <c r="AM14" s="11">
        <v>21.783110193346001</v>
      </c>
      <c r="AN14" s="12">
        <v>23.3081664025968</v>
      </c>
      <c r="AO14" s="12">
        <v>20.281350233205298</v>
      </c>
      <c r="AP14" s="2">
        <v>-2.5591420445439201</v>
      </c>
      <c r="AQ14" s="2">
        <v>-2.2077466046244001</v>
      </c>
      <c r="AR14" s="2">
        <v>-2.90516968512935</v>
      </c>
      <c r="AS14" s="11">
        <v>21.493323869043099</v>
      </c>
      <c r="AT14" s="12">
        <v>23.672852223741199</v>
      </c>
      <c r="AU14" s="12">
        <v>19.3611129510859</v>
      </c>
      <c r="AV14" s="12">
        <v>2.1558696363276799</v>
      </c>
      <c r="AW14" s="2">
        <v>-1.7338105229074801</v>
      </c>
      <c r="AX14" s="2">
        <v>-1.23161504947472</v>
      </c>
      <c r="AY14" s="2">
        <v>-2.2251033611464601</v>
      </c>
      <c r="AZ14" s="2">
        <v>0.496744155835871</v>
      </c>
    </row>
    <row r="15" spans="1:52" x14ac:dyDescent="0.25">
      <c r="A15" t="s">
        <v>77</v>
      </c>
      <c r="B15" t="s">
        <v>29</v>
      </c>
      <c r="C15" t="s">
        <v>78</v>
      </c>
      <c r="D15" t="s">
        <v>79</v>
      </c>
      <c r="E15">
        <v>1</v>
      </c>
      <c r="F15" t="s">
        <v>80</v>
      </c>
      <c r="G15">
        <v>-3.21</v>
      </c>
      <c r="H15">
        <v>-2.15</v>
      </c>
      <c r="I15">
        <v>0.59</v>
      </c>
      <c r="J15" t="s">
        <v>33</v>
      </c>
      <c r="K15" t="s">
        <v>42</v>
      </c>
      <c r="L15" t="s">
        <v>81</v>
      </c>
      <c r="M15" s="1">
        <v>2.8047407792092399E-2</v>
      </c>
      <c r="N15">
        <v>3</v>
      </c>
      <c r="O15" s="5">
        <v>0.580666666666667</v>
      </c>
      <c r="P15" s="1">
        <v>1.4468356276140499E-2</v>
      </c>
      <c r="Q15" s="1">
        <v>3.1559315854265003E-2</v>
      </c>
      <c r="R15" s="1">
        <v>1.8220779503900299E-2</v>
      </c>
      <c r="S15" s="1">
        <v>7.8397686670619707E-2</v>
      </c>
      <c r="T15" s="3">
        <v>26.3143536091881</v>
      </c>
      <c r="U15" s="2">
        <v>39.672673780715897</v>
      </c>
      <c r="V15" s="2">
        <v>14.533087936932599</v>
      </c>
      <c r="W15" s="2">
        <v>12.5697929218917</v>
      </c>
      <c r="X15" s="2">
        <v>12.5697929218917</v>
      </c>
      <c r="Y15" s="2">
        <v>-0.56374340802118394</v>
      </c>
      <c r="Z15" s="2">
        <v>2.5142105485520498</v>
      </c>
      <c r="AA15" s="2">
        <v>-3.2783207518588502</v>
      </c>
      <c r="AB15" s="2">
        <v>-2.89626565020545</v>
      </c>
      <c r="AC15" s="3">
        <v>24.657229906488102</v>
      </c>
      <c r="AD15" s="2">
        <v>1.2867770449109599</v>
      </c>
      <c r="AE15" s="2">
        <v>-1.88676317582124</v>
      </c>
      <c r="AF15" s="2">
        <v>0.296492406661512</v>
      </c>
      <c r="AG15" s="3">
        <v>25.604601307666101</v>
      </c>
      <c r="AH15" s="2">
        <v>27.871706414007601</v>
      </c>
      <c r="AI15" s="2">
        <v>23.387959757472998</v>
      </c>
      <c r="AJ15" s="2">
        <v>-1.0661696935741101</v>
      </c>
      <c r="AK15" s="2">
        <v>-0.54379524510834198</v>
      </c>
      <c r="AL15" s="2">
        <v>-1.5769165945402801</v>
      </c>
      <c r="AM15" s="3">
        <v>26.744556896076698</v>
      </c>
      <c r="AN15" s="2">
        <v>29.322646986121001</v>
      </c>
      <c r="AO15" s="2">
        <v>24.231284785244299</v>
      </c>
      <c r="AP15" s="2">
        <v>-1.6200348933770901</v>
      </c>
      <c r="AQ15" s="2">
        <v>-1.02600491871253</v>
      </c>
      <c r="AR15" s="2">
        <v>-2.19912984979009</v>
      </c>
      <c r="AS15" s="3">
        <v>30.343595945187801</v>
      </c>
      <c r="AT15" s="2">
        <v>33.7026307446069</v>
      </c>
      <c r="AU15" s="2">
        <v>27.0925112559454</v>
      </c>
      <c r="AV15" s="2">
        <v>3.3050597443307499</v>
      </c>
      <c r="AW15" s="2">
        <v>-0.14834655640835101</v>
      </c>
      <c r="AX15" s="2">
        <v>0.62562459553154204</v>
      </c>
      <c r="AY15" s="2">
        <v>-0.89744441107248896</v>
      </c>
      <c r="AZ15" s="2">
        <v>0.761534503302016</v>
      </c>
    </row>
    <row r="16" spans="1:52" x14ac:dyDescent="0.25">
      <c r="A16" t="s">
        <v>77</v>
      </c>
      <c r="B16" t="s">
        <v>29</v>
      </c>
      <c r="C16" t="s">
        <v>82</v>
      </c>
      <c r="D16" t="s">
        <v>83</v>
      </c>
      <c r="E16">
        <v>4</v>
      </c>
      <c r="F16" t="s">
        <v>84</v>
      </c>
      <c r="G16">
        <v>-4.09</v>
      </c>
      <c r="H16">
        <v>-2.97</v>
      </c>
      <c r="I16">
        <v>0.59699999999999998</v>
      </c>
      <c r="J16" t="s">
        <v>33</v>
      </c>
      <c r="K16" t="s">
        <v>34</v>
      </c>
      <c r="L16" t="s">
        <v>81</v>
      </c>
      <c r="M16" s="1">
        <v>2.8047407792092399E-2</v>
      </c>
      <c r="N16">
        <v>3</v>
      </c>
      <c r="O16" s="5">
        <v>0.578666666666667</v>
      </c>
      <c r="P16" s="1">
        <v>1.6072751268321601E-2</v>
      </c>
      <c r="Q16" s="1">
        <v>3.2326311530845302E-2</v>
      </c>
      <c r="R16" s="1">
        <v>1.8663604664241201E-2</v>
      </c>
      <c r="S16" s="1">
        <v>8.0303009555562299E-2</v>
      </c>
      <c r="T16" s="3">
        <v>23.9389614506089</v>
      </c>
      <c r="U16" s="2">
        <v>37.306272547025898</v>
      </c>
      <c r="V16" s="2">
        <v>12.1618331707595</v>
      </c>
      <c r="W16" s="2">
        <v>12.572219688133201</v>
      </c>
      <c r="X16" s="2">
        <v>12.572219688133201</v>
      </c>
      <c r="Y16" s="2">
        <v>-1.9310687901822701</v>
      </c>
      <c r="Z16" s="2">
        <v>1.14895680807047</v>
      </c>
      <c r="AA16" s="2">
        <v>-4.6446928177973597</v>
      </c>
      <c r="AB16" s="2">
        <v>-2.8968248129339198</v>
      </c>
      <c r="AC16" s="3">
        <v>24.657229906488102</v>
      </c>
      <c r="AD16" s="2">
        <v>1.2867770449109599</v>
      </c>
      <c r="AE16" s="2">
        <v>-1.88676317582124</v>
      </c>
      <c r="AF16" s="2">
        <v>0.296492406661512</v>
      </c>
      <c r="AG16" s="3">
        <v>25.604601307666101</v>
      </c>
      <c r="AH16" s="2">
        <v>27.871706414007601</v>
      </c>
      <c r="AI16" s="2">
        <v>23.387959757472998</v>
      </c>
      <c r="AJ16" s="2">
        <v>-1.0661696935741101</v>
      </c>
      <c r="AK16" s="2">
        <v>-0.54379524510834198</v>
      </c>
      <c r="AL16" s="2">
        <v>-1.5769165945402801</v>
      </c>
      <c r="AM16" s="3">
        <v>26.744556896076698</v>
      </c>
      <c r="AN16" s="2">
        <v>29.322646986121001</v>
      </c>
      <c r="AO16" s="2">
        <v>24.231284785244299</v>
      </c>
      <c r="AP16" s="2">
        <v>-1.6200348933770901</v>
      </c>
      <c r="AQ16" s="2">
        <v>-1.02600491871253</v>
      </c>
      <c r="AR16" s="2">
        <v>-2.19912984979009</v>
      </c>
      <c r="AS16" s="3">
        <v>30.343595945187801</v>
      </c>
      <c r="AT16" s="2">
        <v>33.7026307446069</v>
      </c>
      <c r="AU16" s="2">
        <v>27.0925112559454</v>
      </c>
      <c r="AV16" s="2">
        <v>3.3050597443307499</v>
      </c>
      <c r="AW16" s="2">
        <v>-0.14834655640835101</v>
      </c>
      <c r="AX16" s="2">
        <v>0.62562459553154204</v>
      </c>
      <c r="AY16" s="2">
        <v>-0.89744441107248896</v>
      </c>
      <c r="AZ16" s="2">
        <v>0.761534503302016</v>
      </c>
    </row>
    <row r="17" spans="1:52" x14ac:dyDescent="0.25">
      <c r="A17" t="s">
        <v>77</v>
      </c>
      <c r="B17" t="s">
        <v>29</v>
      </c>
      <c r="C17" t="s">
        <v>89</v>
      </c>
      <c r="D17" t="s">
        <v>90</v>
      </c>
      <c r="E17">
        <v>4</v>
      </c>
      <c r="F17" t="s">
        <v>91</v>
      </c>
      <c r="G17">
        <v>-3.57</v>
      </c>
      <c r="H17">
        <v>-2.88</v>
      </c>
      <c r="I17">
        <v>0.55900000000000005</v>
      </c>
      <c r="J17" t="s">
        <v>33</v>
      </c>
      <c r="K17" t="s">
        <v>46</v>
      </c>
      <c r="L17" t="s">
        <v>81</v>
      </c>
      <c r="M17" s="1">
        <v>2.8047407792092399E-2</v>
      </c>
      <c r="N17">
        <v>2</v>
      </c>
      <c r="O17" s="5">
        <v>0.57399999999999995</v>
      </c>
      <c r="P17" s="1">
        <v>2.1213203435596399E-2</v>
      </c>
      <c r="Q17" s="1">
        <v>3.5166135469453103E-2</v>
      </c>
      <c r="R17" s="1">
        <v>2.4866212858575001E-2</v>
      </c>
      <c r="S17" s="1">
        <v>0.31595519159435398</v>
      </c>
      <c r="T17" s="3">
        <v>37.564032313545901</v>
      </c>
      <c r="U17" s="2">
        <v>58.599741665281599</v>
      </c>
      <c r="V17" s="2">
        <v>20.0813615150883</v>
      </c>
      <c r="W17" s="2">
        <v>19.259190075096701</v>
      </c>
      <c r="X17" s="2">
        <v>19.259190075096701</v>
      </c>
      <c r="Y17" s="2">
        <v>1.29834845934236</v>
      </c>
      <c r="Z17" s="2">
        <v>6.1452860979911597</v>
      </c>
      <c r="AA17" s="2">
        <v>-2.7299167015925598</v>
      </c>
      <c r="AB17" s="2">
        <v>-4.43760139979186</v>
      </c>
      <c r="AC17" s="3">
        <v>24.657229906488102</v>
      </c>
      <c r="AD17" s="2">
        <v>1.2867770449109599</v>
      </c>
      <c r="AE17" s="2">
        <v>-1.88676317582124</v>
      </c>
      <c r="AF17" s="2">
        <v>0.296492406661512</v>
      </c>
      <c r="AG17" s="3">
        <v>25.604601307666101</v>
      </c>
      <c r="AH17" s="2">
        <v>27.871706414007601</v>
      </c>
      <c r="AI17" s="2">
        <v>23.387959757472998</v>
      </c>
      <c r="AJ17" s="2">
        <v>-1.0661696935741101</v>
      </c>
      <c r="AK17" s="2">
        <v>-0.54379524510834198</v>
      </c>
      <c r="AL17" s="2">
        <v>-1.5769165945402801</v>
      </c>
      <c r="AM17" s="3">
        <v>26.744556896076698</v>
      </c>
      <c r="AN17" s="2">
        <v>29.322646986121001</v>
      </c>
      <c r="AO17" s="2">
        <v>24.231284785244299</v>
      </c>
      <c r="AP17" s="2">
        <v>-1.6200348933770901</v>
      </c>
      <c r="AQ17" s="2">
        <v>-1.02600491871253</v>
      </c>
      <c r="AR17" s="2">
        <v>-2.19912984979009</v>
      </c>
      <c r="AS17" s="3">
        <v>30.343595945187801</v>
      </c>
      <c r="AT17" s="2">
        <v>33.7026307446069</v>
      </c>
      <c r="AU17" s="2">
        <v>27.0925112559454</v>
      </c>
      <c r="AV17" s="2">
        <v>3.3050597443307499</v>
      </c>
      <c r="AW17" s="2">
        <v>-0.14834655640835101</v>
      </c>
      <c r="AX17" s="2">
        <v>0.62562459553154204</v>
      </c>
      <c r="AY17" s="2">
        <v>-0.89744441107248896</v>
      </c>
      <c r="AZ17" s="2">
        <v>0.761534503302016</v>
      </c>
    </row>
    <row r="18" spans="1:52" x14ac:dyDescent="0.25">
      <c r="A18" t="s">
        <v>77</v>
      </c>
      <c r="B18" t="s">
        <v>29</v>
      </c>
      <c r="C18" t="s">
        <v>92</v>
      </c>
      <c r="D18" t="s">
        <v>93</v>
      </c>
      <c r="E18">
        <v>7</v>
      </c>
      <c r="F18" t="s">
        <v>94</v>
      </c>
      <c r="G18">
        <v>-4.59</v>
      </c>
      <c r="H18">
        <v>-2.77</v>
      </c>
      <c r="I18">
        <v>0.58499999999999996</v>
      </c>
      <c r="J18" t="s">
        <v>33</v>
      </c>
      <c r="K18" t="s">
        <v>61</v>
      </c>
      <c r="L18" t="s">
        <v>81</v>
      </c>
      <c r="M18" s="1">
        <v>2.8047407792092399E-2</v>
      </c>
      <c r="N18">
        <v>2</v>
      </c>
      <c r="O18" s="5">
        <v>0.57950000000000002</v>
      </c>
      <c r="P18" s="1">
        <v>7.7781745930520299E-3</v>
      </c>
      <c r="Q18" s="1">
        <v>2.9105963029178901E-2</v>
      </c>
      <c r="R18" s="1">
        <v>2.0581023830897299E-2</v>
      </c>
      <c r="S18" s="1">
        <v>0.26150670247547197</v>
      </c>
      <c r="T18" s="3">
        <v>28.046377037645101</v>
      </c>
      <c r="U18" s="2">
        <v>43.548728755245598</v>
      </c>
      <c r="V18" s="2">
        <v>14.618226916903099</v>
      </c>
      <c r="W18" s="2">
        <v>14.465250919171201</v>
      </c>
      <c r="X18" s="2">
        <v>14.465250919171201</v>
      </c>
      <c r="Y18" s="2">
        <v>-0.78465966874536197</v>
      </c>
      <c r="Z18" s="2">
        <v>2.78731077309806</v>
      </c>
      <c r="AA18" s="2">
        <v>-3.8787034753679501</v>
      </c>
      <c r="AB18" s="2">
        <v>-3.3330071242330002</v>
      </c>
      <c r="AC18" s="3">
        <v>24.657229906488102</v>
      </c>
      <c r="AD18" s="2">
        <v>1.2867770449109599</v>
      </c>
      <c r="AE18" s="2">
        <v>-1.88676317582124</v>
      </c>
      <c r="AF18" s="2">
        <v>0.296492406661512</v>
      </c>
      <c r="AG18" s="3">
        <v>25.604601307666101</v>
      </c>
      <c r="AH18" s="2">
        <v>27.871706414007601</v>
      </c>
      <c r="AI18" s="2">
        <v>23.387959757472998</v>
      </c>
      <c r="AJ18" s="2">
        <v>-1.0661696935741101</v>
      </c>
      <c r="AK18" s="2">
        <v>-0.54379524510834198</v>
      </c>
      <c r="AL18" s="2">
        <v>-1.5769165945402801</v>
      </c>
      <c r="AM18" s="3">
        <v>26.744556896076698</v>
      </c>
      <c r="AN18" s="2">
        <v>29.322646986121001</v>
      </c>
      <c r="AO18" s="2">
        <v>24.231284785244299</v>
      </c>
      <c r="AP18" s="2">
        <v>-1.6200348933770901</v>
      </c>
      <c r="AQ18" s="2">
        <v>-1.02600491871253</v>
      </c>
      <c r="AR18" s="2">
        <v>-2.19912984979009</v>
      </c>
      <c r="AS18" s="3">
        <v>30.343595945187801</v>
      </c>
      <c r="AT18" s="2">
        <v>33.7026307446069</v>
      </c>
      <c r="AU18" s="2">
        <v>27.0925112559454</v>
      </c>
      <c r="AV18" s="2">
        <v>3.3050597443307499</v>
      </c>
      <c r="AW18" s="2">
        <v>-0.14834655640835101</v>
      </c>
      <c r="AX18" s="2">
        <v>0.62562459553154204</v>
      </c>
      <c r="AY18" s="2">
        <v>-0.89744441107248896</v>
      </c>
      <c r="AZ18" s="2">
        <v>0.761534503302016</v>
      </c>
    </row>
    <row r="19" spans="1:52" s="14" customFormat="1" x14ac:dyDescent="0.25">
      <c r="A19" s="14" t="s">
        <v>110</v>
      </c>
      <c r="B19" s="14" t="s">
        <v>29</v>
      </c>
      <c r="C19" s="14" t="s">
        <v>126</v>
      </c>
      <c r="D19" s="14" t="s">
        <v>127</v>
      </c>
      <c r="E19" s="14">
        <v>3</v>
      </c>
      <c r="F19" s="14" t="s">
        <v>128</v>
      </c>
      <c r="G19" s="14">
        <v>-3.29</v>
      </c>
      <c r="H19" s="14">
        <v>-3.03</v>
      </c>
      <c r="I19" s="14">
        <v>0.59299999999999997</v>
      </c>
      <c r="J19" s="14" t="s">
        <v>33</v>
      </c>
      <c r="K19" s="14" t="s">
        <v>42</v>
      </c>
      <c r="L19" s="15">
        <v>45812</v>
      </c>
      <c r="M19" s="16">
        <v>2.8047407792092399E-2</v>
      </c>
      <c r="N19" s="14">
        <v>2</v>
      </c>
      <c r="O19" s="17">
        <v>0.58750000000000002</v>
      </c>
      <c r="P19" s="16">
        <v>7.7781745930520299E-3</v>
      </c>
      <c r="Q19" s="16">
        <v>2.9105963029178901E-2</v>
      </c>
      <c r="R19" s="16">
        <v>2.0581023830897299E-2</v>
      </c>
      <c r="S19" s="16">
        <v>0.26150670247547197</v>
      </c>
      <c r="T19" s="18">
        <v>25.2893727803229</v>
      </c>
      <c r="U19" s="19">
        <v>40.348359986161299</v>
      </c>
      <c r="V19" s="19">
        <v>12.210898404696801</v>
      </c>
      <c r="W19" s="19">
        <v>14.0687307907323</v>
      </c>
      <c r="X19" s="2">
        <v>14.0687307907323</v>
      </c>
      <c r="Y19" s="2">
        <v>-1.67991410591637</v>
      </c>
      <c r="Z19" s="2">
        <v>1.7898986143228801</v>
      </c>
      <c r="AA19" s="2">
        <v>-4.6933874643555802</v>
      </c>
      <c r="AB19" s="2">
        <v>-3.2416430393392299</v>
      </c>
      <c r="AC19" s="18">
        <v>24.657229906488102</v>
      </c>
      <c r="AD19" s="19">
        <v>1.2867770449109599</v>
      </c>
      <c r="AE19" s="2">
        <v>-1.88676317582124</v>
      </c>
      <c r="AF19" s="2">
        <v>0.296492406661512</v>
      </c>
      <c r="AG19" s="18">
        <v>25.604601307666101</v>
      </c>
      <c r="AH19" s="19">
        <v>27.871706414007601</v>
      </c>
      <c r="AI19" s="19">
        <v>23.387959757472998</v>
      </c>
      <c r="AJ19" s="2">
        <v>-1.0661696935741101</v>
      </c>
      <c r="AK19" s="2">
        <v>-0.54379524510834198</v>
      </c>
      <c r="AL19" s="2">
        <v>-1.5769165945402801</v>
      </c>
      <c r="AM19" s="18">
        <v>27.6172457393392</v>
      </c>
      <c r="AN19" s="19">
        <v>29.0459656985417</v>
      </c>
      <c r="AO19" s="19">
        <v>26.208600116104702</v>
      </c>
      <c r="AP19" s="2">
        <v>-0.78584554038620802</v>
      </c>
      <c r="AQ19" s="2">
        <v>-0.45664739310452401</v>
      </c>
      <c r="AR19" s="2">
        <v>-1.1104182646338101</v>
      </c>
      <c r="AS19" s="18">
        <v>27.697568145829099</v>
      </c>
      <c r="AT19" s="19">
        <v>33.297703931747201</v>
      </c>
      <c r="AU19" s="19">
        <v>22.393638984664602</v>
      </c>
      <c r="AV19" s="19">
        <v>5.4520324735412897</v>
      </c>
      <c r="AW19" s="2">
        <v>-1.05753038114537</v>
      </c>
      <c r="AX19" s="2">
        <v>0.23282348657768401</v>
      </c>
      <c r="AY19" s="2">
        <v>-2.2796338745012501</v>
      </c>
      <c r="AZ19" s="2">
        <v>1.25622868053947</v>
      </c>
    </row>
    <row r="20" spans="1:52" s="20" customFormat="1" x14ac:dyDescent="0.25">
      <c r="A20" s="20" t="s">
        <v>110</v>
      </c>
      <c r="B20" s="20" t="s">
        <v>29</v>
      </c>
      <c r="C20" s="20" t="s">
        <v>123</v>
      </c>
      <c r="D20" s="20" t="s">
        <v>124</v>
      </c>
      <c r="E20" s="20">
        <v>5</v>
      </c>
      <c r="F20" s="20" t="s">
        <v>125</v>
      </c>
      <c r="G20" s="20">
        <v>-3.13</v>
      </c>
      <c r="H20" s="20">
        <v>-3.05</v>
      </c>
      <c r="I20" s="20">
        <v>0.57399999999999995</v>
      </c>
      <c r="J20" s="20" t="s">
        <v>33</v>
      </c>
      <c r="K20" s="20" t="s">
        <v>88</v>
      </c>
      <c r="L20" s="25">
        <v>45812</v>
      </c>
      <c r="M20" s="21">
        <v>2.8047407792092399E-2</v>
      </c>
      <c r="N20" s="20">
        <v>2</v>
      </c>
      <c r="O20" s="22">
        <v>0.58450000000000002</v>
      </c>
      <c r="P20" s="21">
        <v>1.4849242404917499E-2</v>
      </c>
      <c r="Q20" s="21">
        <v>3.1735738274946898E-2</v>
      </c>
      <c r="R20" s="21">
        <v>2.24405557401764E-2</v>
      </c>
      <c r="S20" s="21">
        <v>0.28513429562822201</v>
      </c>
      <c r="T20" s="23">
        <v>31.9651226918098</v>
      </c>
      <c r="U20" s="24">
        <v>49.702320498065397</v>
      </c>
      <c r="V20" s="24">
        <v>16.862974938566499</v>
      </c>
      <c r="W20" s="24">
        <v>16.419672779749401</v>
      </c>
      <c r="X20" s="2">
        <v>16.419672779749401</v>
      </c>
      <c r="Y20" s="2">
        <v>-0.161722882071482</v>
      </c>
      <c r="Z20" s="2">
        <v>3.92518905485377</v>
      </c>
      <c r="AA20" s="2">
        <v>-3.6414804289017302</v>
      </c>
      <c r="AB20" s="2">
        <v>-3.7833347418777499</v>
      </c>
      <c r="AC20" s="23">
        <v>24.657229906488102</v>
      </c>
      <c r="AD20" s="24">
        <v>1.2867770449109599</v>
      </c>
      <c r="AE20" s="2">
        <v>-1.88676317582124</v>
      </c>
      <c r="AF20" s="2">
        <v>0.296492406661512</v>
      </c>
      <c r="AG20" s="23">
        <v>25.604601307666101</v>
      </c>
      <c r="AH20" s="24">
        <v>27.871706414007601</v>
      </c>
      <c r="AI20" s="24">
        <v>23.387959757472998</v>
      </c>
      <c r="AJ20" s="2">
        <v>-1.0661696935741101</v>
      </c>
      <c r="AK20" s="2">
        <v>-0.54379524510834198</v>
      </c>
      <c r="AL20" s="2">
        <v>-1.5769165945402801</v>
      </c>
      <c r="AM20" s="23">
        <v>27.6172457393392</v>
      </c>
      <c r="AN20" s="24">
        <v>29.0459656985417</v>
      </c>
      <c r="AO20" s="24">
        <v>26.208600116104702</v>
      </c>
      <c r="AP20" s="2">
        <v>-0.78584554038620802</v>
      </c>
      <c r="AQ20" s="2">
        <v>-0.45664739310452401</v>
      </c>
      <c r="AR20" s="2">
        <v>-1.1104182646338101</v>
      </c>
      <c r="AS20" s="23">
        <v>27.697568145829099</v>
      </c>
      <c r="AT20" s="24">
        <v>33.297703931747201</v>
      </c>
      <c r="AU20" s="24">
        <v>22.393638984664602</v>
      </c>
      <c r="AV20" s="24">
        <v>5.4520324735412897</v>
      </c>
      <c r="AW20" s="2">
        <v>-1.05753038114537</v>
      </c>
      <c r="AX20" s="2">
        <v>0.23282348657768401</v>
      </c>
      <c r="AY20" s="2">
        <v>-2.2796338745012501</v>
      </c>
      <c r="AZ20" s="2">
        <v>1.25622868053947</v>
      </c>
    </row>
    <row r="21" spans="1:52" s="8" customFormat="1" x14ac:dyDescent="0.25">
      <c r="A21" s="8" t="s">
        <v>28</v>
      </c>
      <c r="B21" s="8" t="s">
        <v>57</v>
      </c>
      <c r="C21" s="8" t="s">
        <v>68</v>
      </c>
      <c r="D21" s="8" t="s">
        <v>69</v>
      </c>
      <c r="E21" s="8">
        <v>15</v>
      </c>
      <c r="F21" s="8" t="s">
        <v>70</v>
      </c>
      <c r="G21" s="8">
        <v>-6.54</v>
      </c>
      <c r="H21" s="8">
        <v>-4.05</v>
      </c>
      <c r="I21" s="8">
        <v>0.61099999999999999</v>
      </c>
      <c r="J21" s="8" t="s">
        <v>33</v>
      </c>
      <c r="K21" s="8" t="s">
        <v>42</v>
      </c>
      <c r="L21" s="8" t="s">
        <v>71</v>
      </c>
      <c r="M21" s="9">
        <v>2.8047407792092399E-2</v>
      </c>
      <c r="N21" s="8">
        <v>2</v>
      </c>
      <c r="O21" s="10">
        <v>0.60050000000000003</v>
      </c>
      <c r="P21" s="9">
        <v>1.4849242404917499E-2</v>
      </c>
      <c r="Q21" s="9">
        <v>3.1735738274946898E-2</v>
      </c>
      <c r="R21" s="9">
        <v>2.24405557401764E-2</v>
      </c>
      <c r="S21" s="9">
        <v>0.28513429562822201</v>
      </c>
      <c r="T21" s="11">
        <v>19.3529689950124</v>
      </c>
      <c r="U21" s="12">
        <v>34.868724954471702</v>
      </c>
      <c r="V21" s="12">
        <v>5.9680697908085598</v>
      </c>
      <c r="W21" s="12">
        <v>14.450327581831599</v>
      </c>
      <c r="X21" s="2">
        <v>14.450327581831599</v>
      </c>
      <c r="Y21" s="2">
        <v>-4.0677490794902402</v>
      </c>
      <c r="Z21" s="2">
        <v>-0.49269010265628899</v>
      </c>
      <c r="AA21" s="2">
        <v>-7.15182723714089</v>
      </c>
      <c r="AB21" s="2">
        <v>-3.3295685672422999</v>
      </c>
      <c r="AC21" s="11">
        <v>24.657229906488102</v>
      </c>
      <c r="AD21" s="12">
        <v>1.2867770449109599</v>
      </c>
      <c r="AE21" s="2">
        <v>-1.88676317582124</v>
      </c>
      <c r="AF21" s="2">
        <v>0.296492406661512</v>
      </c>
      <c r="AG21" s="11">
        <v>23.540579849658599</v>
      </c>
      <c r="AH21" s="12">
        <v>26.097255129828099</v>
      </c>
      <c r="AI21" s="12">
        <v>21.0483347082798</v>
      </c>
      <c r="AJ21" s="2">
        <v>-3.0123855953167702</v>
      </c>
      <c r="AK21" s="2">
        <v>-2.4232899086417699</v>
      </c>
      <c r="AL21" s="2">
        <v>-3.5866356278925302</v>
      </c>
      <c r="AM21" s="11">
        <v>21.783110193346001</v>
      </c>
      <c r="AN21" s="12">
        <v>23.3081664025968</v>
      </c>
      <c r="AO21" s="12">
        <v>20.281350233205298</v>
      </c>
      <c r="AP21" s="2">
        <v>-2.5591420445439201</v>
      </c>
      <c r="AQ21" s="2">
        <v>-2.2077466046244001</v>
      </c>
      <c r="AR21" s="2">
        <v>-2.90516968512935</v>
      </c>
      <c r="AS21" s="11">
        <v>22.349744933194799</v>
      </c>
      <c r="AT21" s="12">
        <v>26.424226543724401</v>
      </c>
      <c r="AU21" s="12">
        <v>18.437115460644101</v>
      </c>
      <c r="AV21" s="12">
        <v>3.9935555415401298</v>
      </c>
      <c r="AW21" s="2">
        <v>-3.5205810445787802</v>
      </c>
      <c r="AX21" s="2">
        <v>-2.5817603969913101</v>
      </c>
      <c r="AY21" s="2">
        <v>-4.4221085728162501</v>
      </c>
      <c r="AZ21" s="2">
        <v>0.92017408791247302</v>
      </c>
    </row>
    <row r="22" spans="1:52" s="8" customFormat="1" x14ac:dyDescent="0.25">
      <c r="A22" s="8" t="s">
        <v>28</v>
      </c>
      <c r="B22" s="8" t="s">
        <v>57</v>
      </c>
      <c r="C22" s="8" t="s">
        <v>58</v>
      </c>
      <c r="D22" s="8" t="s">
        <v>59</v>
      </c>
      <c r="E22" s="8">
        <v>10</v>
      </c>
      <c r="F22" s="8" t="s">
        <v>60</v>
      </c>
      <c r="G22" s="8">
        <v>-6.65</v>
      </c>
      <c r="H22" s="8">
        <v>-4.34</v>
      </c>
      <c r="I22" s="8">
        <v>0.61399999999999999</v>
      </c>
      <c r="J22" s="8" t="s">
        <v>33</v>
      </c>
      <c r="K22" s="8" t="s">
        <v>61</v>
      </c>
      <c r="L22" s="13" t="s">
        <v>47</v>
      </c>
      <c r="M22" s="9">
        <v>2.8047407792092399E-2</v>
      </c>
      <c r="N22" s="8">
        <v>3</v>
      </c>
      <c r="O22" s="10">
        <v>0.60866666666666702</v>
      </c>
      <c r="P22" s="9">
        <v>2.3459184413217201E-2</v>
      </c>
      <c r="Q22" s="9">
        <v>3.6564879559342997E-2</v>
      </c>
      <c r="R22" s="9">
        <v>2.1110743056472901E-2</v>
      </c>
      <c r="S22" s="9">
        <v>9.0832196238972804E-2</v>
      </c>
      <c r="T22" s="11">
        <v>18.397594742264999</v>
      </c>
      <c r="U22" s="12">
        <v>32.775253336944402</v>
      </c>
      <c r="V22" s="12">
        <v>5.8734692852372596</v>
      </c>
      <c r="W22" s="12">
        <v>13.4508920258536</v>
      </c>
      <c r="X22" s="2">
        <v>13.4508920258536</v>
      </c>
      <c r="Y22" s="2">
        <v>-4.5778813957914704</v>
      </c>
      <c r="Z22" s="2">
        <v>-1.2650568348054301</v>
      </c>
      <c r="AA22" s="2">
        <v>-7.4636245886550103</v>
      </c>
      <c r="AB22" s="2">
        <v>-3.0992838769247899</v>
      </c>
      <c r="AC22" s="11">
        <v>24.657229906488102</v>
      </c>
      <c r="AD22" s="12">
        <v>1.2867770449109599</v>
      </c>
      <c r="AE22" s="2">
        <v>-1.88676317582124</v>
      </c>
      <c r="AF22" s="2">
        <v>0.296492406661512</v>
      </c>
      <c r="AG22" s="11">
        <v>23.540579849658599</v>
      </c>
      <c r="AH22" s="12">
        <v>26.097255129828099</v>
      </c>
      <c r="AI22" s="12">
        <v>21.0483347082798</v>
      </c>
      <c r="AJ22" s="2">
        <v>-3.0123855953167702</v>
      </c>
      <c r="AK22" s="2">
        <v>-2.4232899086417699</v>
      </c>
      <c r="AL22" s="2">
        <v>-3.5866356278925302</v>
      </c>
      <c r="AM22" s="11">
        <v>21.783110193346001</v>
      </c>
      <c r="AN22" s="12">
        <v>23.3081664025968</v>
      </c>
      <c r="AO22" s="12">
        <v>20.281350233205298</v>
      </c>
      <c r="AP22" s="2">
        <v>-2.5591420445439201</v>
      </c>
      <c r="AQ22" s="2">
        <v>-2.2077466046244001</v>
      </c>
      <c r="AR22" s="2">
        <v>-2.90516968512935</v>
      </c>
      <c r="AS22" s="11">
        <v>22.349744933194799</v>
      </c>
      <c r="AT22" s="12">
        <v>26.424226543724401</v>
      </c>
      <c r="AU22" s="12">
        <v>18.437115460644101</v>
      </c>
      <c r="AV22" s="12">
        <v>3.9935555415401298</v>
      </c>
      <c r="AW22" s="2">
        <v>-3.5205810445787802</v>
      </c>
      <c r="AX22" s="2">
        <v>-2.5817603969913101</v>
      </c>
      <c r="AY22" s="2">
        <v>-4.4221085728162501</v>
      </c>
      <c r="AZ22" s="2">
        <v>0.92017408791247302</v>
      </c>
    </row>
    <row r="23" spans="1:52" s="8" customFormat="1" x14ac:dyDescent="0.25">
      <c r="A23" s="8" t="s">
        <v>28</v>
      </c>
      <c r="B23" s="8" t="s">
        <v>57</v>
      </c>
      <c r="C23" s="8" t="s">
        <v>62</v>
      </c>
      <c r="D23" s="8" t="s">
        <v>63</v>
      </c>
      <c r="E23" s="8">
        <v>11</v>
      </c>
      <c r="F23" s="8" t="s">
        <v>64</v>
      </c>
      <c r="G23" s="8">
        <v>-6.43</v>
      </c>
      <c r="H23" s="8">
        <v>-4.63</v>
      </c>
      <c r="I23" s="8">
        <v>0.58499999999999996</v>
      </c>
      <c r="J23" s="8" t="s">
        <v>33</v>
      </c>
      <c r="K23" s="8" t="s">
        <v>34</v>
      </c>
      <c r="L23" s="8" t="s">
        <v>47</v>
      </c>
      <c r="M23" s="9">
        <v>2.8047407792092399E-2</v>
      </c>
      <c r="N23" s="8">
        <v>2</v>
      </c>
      <c r="O23" s="10">
        <v>0.59699999999999998</v>
      </c>
      <c r="P23" s="9">
        <v>1.6970562748477198E-2</v>
      </c>
      <c r="Q23" s="9">
        <v>3.2781962782236301E-2</v>
      </c>
      <c r="R23" s="9">
        <v>2.3180348183924299E-2</v>
      </c>
      <c r="S23" s="9">
        <v>0.29453424988075799</v>
      </c>
      <c r="T23" s="11">
        <v>28.046377037645101</v>
      </c>
      <c r="U23" s="12">
        <v>45.681739659514797</v>
      </c>
      <c r="V23" s="12">
        <v>13.046981852091401</v>
      </c>
      <c r="W23" s="12">
        <v>16.317378903711699</v>
      </c>
      <c r="X23" s="2">
        <v>16.317378903711699</v>
      </c>
      <c r="Y23" s="2">
        <v>-2.6446596687453598</v>
      </c>
      <c r="Z23" s="2">
        <v>1.41878793998038</v>
      </c>
      <c r="AA23" s="2">
        <v>-6.1007415087346901</v>
      </c>
      <c r="AB23" s="2">
        <v>-3.7597647243575301</v>
      </c>
      <c r="AC23" s="11">
        <v>24.657229906488102</v>
      </c>
      <c r="AD23" s="12">
        <v>1.2867770449109599</v>
      </c>
      <c r="AE23" s="2">
        <v>-1.88676317582124</v>
      </c>
      <c r="AF23" s="2">
        <v>0.296492406661512</v>
      </c>
      <c r="AG23" s="11">
        <v>23.540579849658599</v>
      </c>
      <c r="AH23" s="12">
        <v>26.097255129828099</v>
      </c>
      <c r="AI23" s="12">
        <v>21.0483347082798</v>
      </c>
      <c r="AJ23" s="2">
        <v>-3.0123855953167702</v>
      </c>
      <c r="AK23" s="2">
        <v>-2.4232899086417699</v>
      </c>
      <c r="AL23" s="2">
        <v>-3.5866356278925302</v>
      </c>
      <c r="AM23" s="11">
        <v>21.783110193346001</v>
      </c>
      <c r="AN23" s="12">
        <v>23.3081664025968</v>
      </c>
      <c r="AO23" s="12">
        <v>20.281350233205298</v>
      </c>
      <c r="AP23" s="2">
        <v>-2.5591420445439201</v>
      </c>
      <c r="AQ23" s="2">
        <v>-2.2077466046244001</v>
      </c>
      <c r="AR23" s="2">
        <v>-2.90516968512935</v>
      </c>
      <c r="AS23" s="11">
        <v>22.349744933194799</v>
      </c>
      <c r="AT23" s="12">
        <v>26.424226543724401</v>
      </c>
      <c r="AU23" s="12">
        <v>18.437115460644101</v>
      </c>
      <c r="AV23" s="12">
        <v>3.9935555415401298</v>
      </c>
      <c r="AW23" s="2">
        <v>-3.5205810445787802</v>
      </c>
      <c r="AX23" s="2">
        <v>-2.5817603969913101</v>
      </c>
      <c r="AY23" s="2">
        <v>-4.4221085728162501</v>
      </c>
      <c r="AZ23" s="2">
        <v>0.92017408791247302</v>
      </c>
    </row>
    <row r="24" spans="1:52" s="8" customFormat="1" x14ac:dyDescent="0.25">
      <c r="A24" s="8" t="s">
        <v>28</v>
      </c>
      <c r="B24" s="8" t="s">
        <v>57</v>
      </c>
      <c r="C24" s="8" t="s">
        <v>65</v>
      </c>
      <c r="D24" s="8" t="s">
        <v>66</v>
      </c>
      <c r="E24" s="8">
        <v>13</v>
      </c>
      <c r="F24" s="8" t="s">
        <v>67</v>
      </c>
      <c r="G24" s="8">
        <v>-6.34</v>
      </c>
      <c r="H24" s="8">
        <v>-3.29</v>
      </c>
      <c r="I24" s="8">
        <v>0.60599999999999998</v>
      </c>
      <c r="J24" s="8" t="s">
        <v>33</v>
      </c>
      <c r="K24" s="8" t="s">
        <v>61</v>
      </c>
      <c r="L24" s="8" t="s">
        <v>47</v>
      </c>
      <c r="M24" s="9">
        <v>2.8047407792092399E-2</v>
      </c>
      <c r="N24" s="8">
        <v>2</v>
      </c>
      <c r="O24" s="10">
        <v>0.59750000000000003</v>
      </c>
      <c r="P24" s="9">
        <v>1.20208152801713E-2</v>
      </c>
      <c r="Q24" s="9">
        <v>3.0514866603934699E-2</v>
      </c>
      <c r="R24" s="9">
        <v>2.15772691026451E-2</v>
      </c>
      <c r="S24" s="9">
        <v>0.27416519886574497</v>
      </c>
      <c r="T24" s="11">
        <v>20.966345650426401</v>
      </c>
      <c r="U24" s="12">
        <v>36.099344667682097</v>
      </c>
      <c r="V24" s="12">
        <v>7.8575553554075004</v>
      </c>
      <c r="W24" s="12">
        <v>14.120894656137301</v>
      </c>
      <c r="X24" s="2">
        <v>14.120894656137301</v>
      </c>
      <c r="Y24" s="2">
        <v>-2.9360033063533701</v>
      </c>
      <c r="Z24" s="2">
        <v>0.55086282665485997</v>
      </c>
      <c r="AA24" s="2">
        <v>-5.9564618996756904</v>
      </c>
      <c r="AB24" s="2">
        <v>-3.2536623631652799</v>
      </c>
      <c r="AC24" s="11">
        <v>24.657229906488102</v>
      </c>
      <c r="AD24" s="12">
        <v>1.2867770449109599</v>
      </c>
      <c r="AE24" s="2">
        <v>-1.88676317582124</v>
      </c>
      <c r="AF24" s="2">
        <v>0.296492406661512</v>
      </c>
      <c r="AG24" s="11">
        <v>23.540579849658599</v>
      </c>
      <c r="AH24" s="12">
        <v>26.097255129828099</v>
      </c>
      <c r="AI24" s="12">
        <v>21.0483347082798</v>
      </c>
      <c r="AJ24" s="2">
        <v>-3.0123855953167702</v>
      </c>
      <c r="AK24" s="2">
        <v>-2.4232899086417699</v>
      </c>
      <c r="AL24" s="2">
        <v>-3.5866356278925302</v>
      </c>
      <c r="AM24" s="11">
        <v>21.783110193346001</v>
      </c>
      <c r="AN24" s="12">
        <v>23.3081664025968</v>
      </c>
      <c r="AO24" s="12">
        <v>20.281350233205298</v>
      </c>
      <c r="AP24" s="2">
        <v>-2.5591420445439201</v>
      </c>
      <c r="AQ24" s="2">
        <v>-2.2077466046244001</v>
      </c>
      <c r="AR24" s="2">
        <v>-2.90516968512935</v>
      </c>
      <c r="AS24" s="11">
        <v>22.349744933194799</v>
      </c>
      <c r="AT24" s="12">
        <v>26.424226543724401</v>
      </c>
      <c r="AU24" s="12">
        <v>18.437115460644101</v>
      </c>
      <c r="AV24" s="12">
        <v>3.9935555415401298</v>
      </c>
      <c r="AW24" s="2">
        <v>-3.5205810445787802</v>
      </c>
      <c r="AX24" s="2">
        <v>-2.5817603969913101</v>
      </c>
      <c r="AY24" s="2">
        <v>-4.4221085728162501</v>
      </c>
      <c r="AZ24" s="2">
        <v>0.92017408791247302</v>
      </c>
    </row>
    <row r="25" spans="1:52" x14ac:dyDescent="0.25">
      <c r="A25" t="s">
        <v>77</v>
      </c>
      <c r="B25" t="s">
        <v>57</v>
      </c>
      <c r="C25" t="s">
        <v>95</v>
      </c>
      <c r="D25" t="s">
        <v>96</v>
      </c>
      <c r="E25">
        <v>9</v>
      </c>
      <c r="F25" t="s">
        <v>97</v>
      </c>
      <c r="G25">
        <v>-6.32</v>
      </c>
      <c r="H25">
        <v>-3.74</v>
      </c>
      <c r="I25">
        <v>0.622</v>
      </c>
      <c r="J25" t="s">
        <v>33</v>
      </c>
      <c r="K25" t="s">
        <v>42</v>
      </c>
      <c r="L25" t="s">
        <v>81</v>
      </c>
      <c r="M25" s="1">
        <v>2.8047407792092399E-2</v>
      </c>
      <c r="N25">
        <v>2</v>
      </c>
      <c r="O25" s="5">
        <v>0.62649999999999995</v>
      </c>
      <c r="P25" s="1">
        <v>6.3639610306789303E-3</v>
      </c>
      <c r="Q25" s="1">
        <v>2.8760338729853799E-2</v>
      </c>
      <c r="R25" s="1">
        <v>2.0336630545101701E-2</v>
      </c>
      <c r="S25" s="1">
        <v>0.258401391350006</v>
      </c>
      <c r="T25" s="3">
        <v>15.894993983650499</v>
      </c>
      <c r="U25" s="2">
        <v>29.338135107109501</v>
      </c>
      <c r="V25" s="2">
        <v>4.0983206002227899</v>
      </c>
      <c r="W25" s="2">
        <v>12.619907253443399</v>
      </c>
      <c r="X25" s="2">
        <v>12.619907253443399</v>
      </c>
      <c r="Y25" s="2">
        <v>-4.5545175152879001</v>
      </c>
      <c r="Z25" s="2">
        <v>-1.4570195605738501</v>
      </c>
      <c r="AA25" s="2">
        <v>-7.2726450229901403</v>
      </c>
      <c r="AB25" s="2">
        <v>-2.9078127312081499</v>
      </c>
      <c r="AC25" s="3">
        <v>24.657229906488102</v>
      </c>
      <c r="AD25" s="2">
        <v>1.2867770449109599</v>
      </c>
      <c r="AE25" s="2">
        <v>-1.88676317582124</v>
      </c>
      <c r="AF25" s="2">
        <v>0.296492406661512</v>
      </c>
      <c r="AG25" s="3">
        <v>23.540579849658599</v>
      </c>
      <c r="AH25" s="2">
        <v>26.097255129828099</v>
      </c>
      <c r="AI25" s="2">
        <v>21.0483347082798</v>
      </c>
      <c r="AJ25" s="2">
        <v>-3.0123855953167702</v>
      </c>
      <c r="AK25" s="2">
        <v>-2.4232899086417699</v>
      </c>
      <c r="AL25" s="2">
        <v>-3.5866356278925302</v>
      </c>
      <c r="AM25" s="3">
        <v>26.744556896076698</v>
      </c>
      <c r="AN25" s="2">
        <v>29.322646986121001</v>
      </c>
      <c r="AO25" s="2">
        <v>24.231284785244299</v>
      </c>
      <c r="AP25" s="2">
        <v>-1.6200348933770901</v>
      </c>
      <c r="AQ25" s="2">
        <v>-1.02600491871253</v>
      </c>
      <c r="AR25" s="2">
        <v>-2.19912984979009</v>
      </c>
      <c r="AS25" s="3">
        <v>24.4432146476185</v>
      </c>
      <c r="AT25" s="2">
        <v>28.239851356646199</v>
      </c>
      <c r="AU25" s="2">
        <v>20.7865352224382</v>
      </c>
      <c r="AV25" s="2">
        <v>3.7266580671039802</v>
      </c>
      <c r="AW25" s="2">
        <v>-2.6290480842660902</v>
      </c>
      <c r="AX25" s="2">
        <v>-1.75424699923667</v>
      </c>
      <c r="AY25" s="2">
        <v>-3.47160094721086</v>
      </c>
      <c r="AZ25" s="2">
        <v>0.85867697398709297</v>
      </c>
    </row>
    <row r="26" spans="1:52" x14ac:dyDescent="0.25">
      <c r="A26" t="s">
        <v>77</v>
      </c>
      <c r="B26" t="s">
        <v>57</v>
      </c>
      <c r="C26" t="s">
        <v>101</v>
      </c>
      <c r="D26" t="s">
        <v>102</v>
      </c>
      <c r="E26">
        <v>12</v>
      </c>
      <c r="F26" t="s">
        <v>103</v>
      </c>
      <c r="G26">
        <v>-5.83</v>
      </c>
      <c r="H26">
        <v>-3.36</v>
      </c>
      <c r="I26">
        <v>0.59499999999999997</v>
      </c>
      <c r="J26" t="s">
        <v>33</v>
      </c>
      <c r="K26" t="s">
        <v>42</v>
      </c>
      <c r="L26" t="s">
        <v>81</v>
      </c>
      <c r="M26" s="1">
        <v>2.8047407792092399E-2</v>
      </c>
      <c r="N26">
        <v>3</v>
      </c>
      <c r="O26" s="5">
        <v>0.59199999999999997</v>
      </c>
      <c r="P26" s="1">
        <v>8.8881944173156008E-3</v>
      </c>
      <c r="Q26" s="1">
        <v>2.94220509797656E-2</v>
      </c>
      <c r="R26" s="1">
        <v>1.6986829053278599E-2</v>
      </c>
      <c r="S26" s="1">
        <v>7.3088426395876593E-2</v>
      </c>
      <c r="T26" s="3">
        <v>24.611870492637799</v>
      </c>
      <c r="U26" s="2">
        <v>36.789637183223398</v>
      </c>
      <c r="V26" s="2">
        <v>13.7652395431949</v>
      </c>
      <c r="W26" s="2">
        <v>11.5121988200142</v>
      </c>
      <c r="X26" s="2">
        <v>11.5121988200142</v>
      </c>
      <c r="Y26" s="2">
        <v>-2.1660206238161699</v>
      </c>
      <c r="Z26" s="2">
        <v>0.63991640166436903</v>
      </c>
      <c r="AA26" s="2">
        <v>-4.6652443448859797</v>
      </c>
      <c r="AB26" s="2">
        <v>-2.6525803732751698</v>
      </c>
      <c r="AC26" s="3">
        <v>24.657229906488102</v>
      </c>
      <c r="AD26" s="2">
        <v>1.2867770449109599</v>
      </c>
      <c r="AE26" s="2">
        <v>-1.88676317582124</v>
      </c>
      <c r="AF26" s="2">
        <v>0.296492406661512</v>
      </c>
      <c r="AG26" s="3">
        <v>23.540579849658599</v>
      </c>
      <c r="AH26" s="2">
        <v>26.097255129828099</v>
      </c>
      <c r="AI26" s="2">
        <v>21.0483347082798</v>
      </c>
      <c r="AJ26" s="2">
        <v>-3.0123855953167702</v>
      </c>
      <c r="AK26" s="2">
        <v>-2.4232899086417699</v>
      </c>
      <c r="AL26" s="2">
        <v>-3.5866356278925302</v>
      </c>
      <c r="AM26" s="3">
        <v>26.744556896076698</v>
      </c>
      <c r="AN26" s="2">
        <v>29.322646986121001</v>
      </c>
      <c r="AO26" s="2">
        <v>24.231284785244299</v>
      </c>
      <c r="AP26" s="2">
        <v>-1.6200348933770901</v>
      </c>
      <c r="AQ26" s="2">
        <v>-1.02600491871253</v>
      </c>
      <c r="AR26" s="2">
        <v>-2.19912984979009</v>
      </c>
      <c r="AS26" s="3">
        <v>24.4432146476185</v>
      </c>
      <c r="AT26" s="2">
        <v>28.239851356646199</v>
      </c>
      <c r="AU26" s="2">
        <v>20.7865352224382</v>
      </c>
      <c r="AV26" s="2">
        <v>3.7266580671039802</v>
      </c>
      <c r="AW26" s="2">
        <v>-2.6290480842660902</v>
      </c>
      <c r="AX26" s="2">
        <v>-1.75424699923667</v>
      </c>
      <c r="AY26" s="2">
        <v>-3.47160094721086</v>
      </c>
      <c r="AZ26" s="2">
        <v>0.85867697398709297</v>
      </c>
    </row>
    <row r="27" spans="1:52" x14ac:dyDescent="0.25">
      <c r="A27" t="s">
        <v>77</v>
      </c>
      <c r="B27" t="s">
        <v>57</v>
      </c>
      <c r="C27" t="s">
        <v>98</v>
      </c>
      <c r="D27" t="s">
        <v>99</v>
      </c>
      <c r="E27">
        <v>14</v>
      </c>
      <c r="F27" t="s">
        <v>100</v>
      </c>
      <c r="G27">
        <v>-6.96</v>
      </c>
      <c r="H27">
        <v>-3.73</v>
      </c>
      <c r="I27">
        <v>0.57099999999999995</v>
      </c>
      <c r="J27" t="s">
        <v>33</v>
      </c>
      <c r="K27" t="s">
        <v>34</v>
      </c>
      <c r="L27" t="s">
        <v>81</v>
      </c>
      <c r="M27" s="1">
        <v>2.8047407792092399E-2</v>
      </c>
      <c r="N27">
        <v>2</v>
      </c>
      <c r="O27" s="5">
        <v>0.57699999999999996</v>
      </c>
      <c r="P27" s="1">
        <v>8.4852813742385801E-3</v>
      </c>
      <c r="Q27" s="1">
        <v>2.93028511216217E-2</v>
      </c>
      <c r="R27" s="1">
        <v>2.0720244736198601E-2</v>
      </c>
      <c r="S27" s="1">
        <v>0.26327567180178502</v>
      </c>
      <c r="T27" s="3">
        <v>33.060692186919503</v>
      </c>
      <c r="U27" s="2">
        <v>49.512873042535098</v>
      </c>
      <c r="V27" s="2">
        <v>18.893063115657</v>
      </c>
      <c r="W27" s="2">
        <v>15.3099049634391</v>
      </c>
      <c r="X27" s="2">
        <v>15.3099049634391</v>
      </c>
      <c r="Y27" s="2">
        <v>-0.58928751453466899</v>
      </c>
      <c r="Z27" s="2">
        <v>3.2015375674044</v>
      </c>
      <c r="AA27" s="2">
        <v>-3.8537181761159101</v>
      </c>
      <c r="AB27" s="2">
        <v>-3.5276278717601501</v>
      </c>
      <c r="AC27" s="3">
        <v>24.657229906488102</v>
      </c>
      <c r="AD27" s="2">
        <v>1.2867770449109599</v>
      </c>
      <c r="AE27" s="2">
        <v>-1.88676317582124</v>
      </c>
      <c r="AF27" s="2">
        <v>0.296492406661512</v>
      </c>
      <c r="AG27" s="3">
        <v>23.540579849658599</v>
      </c>
      <c r="AH27" s="2">
        <v>26.097255129828099</v>
      </c>
      <c r="AI27" s="2">
        <v>21.0483347082798</v>
      </c>
      <c r="AJ27" s="2">
        <v>-3.0123855953167702</v>
      </c>
      <c r="AK27" s="2">
        <v>-2.4232899086417699</v>
      </c>
      <c r="AL27" s="2">
        <v>-3.5866356278925302</v>
      </c>
      <c r="AM27" s="3">
        <v>26.744556896076698</v>
      </c>
      <c r="AN27" s="2">
        <v>29.322646986121001</v>
      </c>
      <c r="AO27" s="2">
        <v>24.231284785244299</v>
      </c>
      <c r="AP27" s="2">
        <v>-1.6200348933770901</v>
      </c>
      <c r="AQ27" s="2">
        <v>-1.02600491871253</v>
      </c>
      <c r="AR27" s="2">
        <v>-2.19912984979009</v>
      </c>
      <c r="AS27" s="3">
        <v>24.4432146476185</v>
      </c>
      <c r="AT27" s="2">
        <v>28.239851356646199</v>
      </c>
      <c r="AU27" s="2">
        <v>20.7865352224382</v>
      </c>
      <c r="AV27" s="2">
        <v>3.7266580671039802</v>
      </c>
      <c r="AW27" s="2">
        <v>-2.6290480842660902</v>
      </c>
      <c r="AX27" s="2">
        <v>-1.75424699923667</v>
      </c>
      <c r="AY27" s="2">
        <v>-3.47160094721086</v>
      </c>
      <c r="AZ27" s="2">
        <v>0.85867697398709297</v>
      </c>
    </row>
    <row r="28" spans="1:52" x14ac:dyDescent="0.25">
      <c r="A28" t="s">
        <v>77</v>
      </c>
      <c r="B28" t="s">
        <v>57</v>
      </c>
      <c r="C28" t="s">
        <v>104</v>
      </c>
      <c r="D28" t="s">
        <v>105</v>
      </c>
      <c r="E28">
        <v>16</v>
      </c>
      <c r="F28" t="s">
        <v>106</v>
      </c>
      <c r="G28">
        <v>-6.64</v>
      </c>
      <c r="H28">
        <v>-4.97</v>
      </c>
      <c r="I28">
        <v>0.60599999999999998</v>
      </c>
      <c r="J28" t="s">
        <v>33</v>
      </c>
      <c r="K28" t="s">
        <v>61</v>
      </c>
      <c r="L28" t="s">
        <v>81</v>
      </c>
      <c r="M28" s="1">
        <v>2.8047407792092399E-2</v>
      </c>
      <c r="N28">
        <v>3</v>
      </c>
      <c r="O28" s="5">
        <v>0.59433333333333305</v>
      </c>
      <c r="P28" s="1">
        <v>1.32035348802256E-2</v>
      </c>
      <c r="Q28" s="1">
        <v>3.0999845438151201E-2</v>
      </c>
      <c r="R28" s="1">
        <v>1.78977691085534E-2</v>
      </c>
      <c r="S28" s="1">
        <v>7.7007885111342697E-2</v>
      </c>
      <c r="T28" s="3">
        <v>20.966345650426401</v>
      </c>
      <c r="U28" s="2">
        <v>33.353199879052099</v>
      </c>
      <c r="V28" s="2">
        <v>9.9692941668069501</v>
      </c>
      <c r="W28" s="2">
        <v>11.691952856122599</v>
      </c>
      <c r="X28" s="2">
        <v>11.691952856122599</v>
      </c>
      <c r="Y28" s="2">
        <v>-4.6160033063533703</v>
      </c>
      <c r="Z28" s="2">
        <v>-1.7618894287898299</v>
      </c>
      <c r="AA28" s="2">
        <v>-7.14988613668043</v>
      </c>
      <c r="AB28" s="2">
        <v>-2.6939983539452999</v>
      </c>
      <c r="AC28" s="3">
        <v>24.657229906488102</v>
      </c>
      <c r="AD28" s="2">
        <v>1.2867770449109599</v>
      </c>
      <c r="AE28" s="2">
        <v>-1.88676317582124</v>
      </c>
      <c r="AF28" s="2">
        <v>0.296492406661512</v>
      </c>
      <c r="AG28" s="3">
        <v>23.540579849658599</v>
      </c>
      <c r="AH28" s="2">
        <v>26.097255129828099</v>
      </c>
      <c r="AI28" s="2">
        <v>21.0483347082798</v>
      </c>
      <c r="AJ28" s="2">
        <v>-3.0123855953167702</v>
      </c>
      <c r="AK28" s="2">
        <v>-2.4232899086417699</v>
      </c>
      <c r="AL28" s="2">
        <v>-3.5866356278925302</v>
      </c>
      <c r="AM28" s="3">
        <v>26.744556896076698</v>
      </c>
      <c r="AN28" s="2">
        <v>29.322646986121001</v>
      </c>
      <c r="AO28" s="2">
        <v>24.231284785244299</v>
      </c>
      <c r="AP28" s="2">
        <v>-1.6200348933770901</v>
      </c>
      <c r="AQ28" s="2">
        <v>-1.02600491871253</v>
      </c>
      <c r="AR28" s="2">
        <v>-2.19912984979009</v>
      </c>
      <c r="AS28" s="3">
        <v>24.4432146476185</v>
      </c>
      <c r="AT28" s="2">
        <v>28.239851356646199</v>
      </c>
      <c r="AU28" s="2">
        <v>20.7865352224382</v>
      </c>
      <c r="AV28" s="2">
        <v>3.7266580671039802</v>
      </c>
      <c r="AW28" s="2">
        <v>-2.6290480842660902</v>
      </c>
      <c r="AX28" s="2">
        <v>-1.75424699923667</v>
      </c>
      <c r="AY28" s="2">
        <v>-3.47160094721086</v>
      </c>
      <c r="AZ28" s="2">
        <v>0.85867697398709297</v>
      </c>
    </row>
    <row r="29" spans="1:52" x14ac:dyDescent="0.25">
      <c r="A29" t="s">
        <v>77</v>
      </c>
      <c r="B29" t="s">
        <v>57</v>
      </c>
      <c r="C29" t="s">
        <v>107</v>
      </c>
      <c r="D29" t="s">
        <v>108</v>
      </c>
      <c r="E29">
        <v>17</v>
      </c>
      <c r="F29" t="s">
        <v>109</v>
      </c>
      <c r="G29">
        <v>-5.9</v>
      </c>
      <c r="H29">
        <v>-3.16</v>
      </c>
      <c r="I29">
        <v>0.59099999999999997</v>
      </c>
      <c r="J29" t="s">
        <v>33</v>
      </c>
      <c r="K29" t="s">
        <v>34</v>
      </c>
      <c r="L29" t="s">
        <v>81</v>
      </c>
      <c r="M29" s="1">
        <v>2.8047407792092399E-2</v>
      </c>
      <c r="N29">
        <v>2</v>
      </c>
      <c r="O29" s="5">
        <v>0.59</v>
      </c>
      <c r="P29" s="1">
        <v>1.4142135623731E-3</v>
      </c>
      <c r="Q29" s="1">
        <v>2.8083039077990299E-2</v>
      </c>
      <c r="R29" s="1">
        <v>1.9857707368373698E-2</v>
      </c>
      <c r="S29" s="1">
        <v>0.252316095413601</v>
      </c>
      <c r="T29" s="3">
        <v>25.971520808059399</v>
      </c>
      <c r="U29" s="2">
        <v>40.566615753105999</v>
      </c>
      <c r="V29" s="2">
        <v>13.2406143600147</v>
      </c>
      <c r="W29" s="2">
        <v>13.6630006965457</v>
      </c>
      <c r="X29" s="2">
        <v>13.6630006965457</v>
      </c>
      <c r="Y29" s="2">
        <v>-1.6527371410001299</v>
      </c>
      <c r="Z29" s="2">
        <v>1.7101879615451701</v>
      </c>
      <c r="AA29" s="2">
        <v>-4.5861257234989301</v>
      </c>
      <c r="AB29" s="2">
        <v>-3.1481568425220501</v>
      </c>
      <c r="AC29" s="3">
        <v>24.657229906488102</v>
      </c>
      <c r="AD29" s="2">
        <v>1.2867770449109599</v>
      </c>
      <c r="AE29" s="2">
        <v>-1.88676317582124</v>
      </c>
      <c r="AF29" s="2">
        <v>0.296492406661512</v>
      </c>
      <c r="AG29" s="3">
        <v>23.540579849658599</v>
      </c>
      <c r="AH29" s="2">
        <v>26.097255129828099</v>
      </c>
      <c r="AI29" s="2">
        <v>21.0483347082798</v>
      </c>
      <c r="AJ29" s="2">
        <v>-3.0123855953167702</v>
      </c>
      <c r="AK29" s="2">
        <v>-2.4232899086417699</v>
      </c>
      <c r="AL29" s="2">
        <v>-3.5866356278925302</v>
      </c>
      <c r="AM29" s="3">
        <v>26.744556896076698</v>
      </c>
      <c r="AN29" s="2">
        <v>29.322646986121001</v>
      </c>
      <c r="AO29" s="2">
        <v>24.231284785244299</v>
      </c>
      <c r="AP29" s="2">
        <v>-1.6200348933770901</v>
      </c>
      <c r="AQ29" s="2">
        <v>-1.02600491871253</v>
      </c>
      <c r="AR29" s="2">
        <v>-2.19912984979009</v>
      </c>
      <c r="AS29" s="3">
        <v>24.4432146476185</v>
      </c>
      <c r="AT29" s="2">
        <v>28.239851356646199</v>
      </c>
      <c r="AU29" s="2">
        <v>20.7865352224382</v>
      </c>
      <c r="AV29" s="2">
        <v>3.7266580671039802</v>
      </c>
      <c r="AW29" s="2">
        <v>-2.6290480842660902</v>
      </c>
      <c r="AX29" s="2">
        <v>-1.75424699923667</v>
      </c>
      <c r="AY29" s="2">
        <v>-3.47160094721086</v>
      </c>
      <c r="AZ29" s="2">
        <v>0.85867697398709297</v>
      </c>
    </row>
    <row r="31" spans="1:52" x14ac:dyDescent="0.25">
      <c r="A31" s="26" t="s">
        <v>136</v>
      </c>
    </row>
    <row r="32" spans="1:52" x14ac:dyDescent="0.25">
      <c r="A32" t="s">
        <v>137</v>
      </c>
      <c r="Q32" s="1">
        <f t="array" ref="Q32">SQRT(SUMSQ(IF(K2:K29="protoconch",Q2:Q29,"")))/SUMIFS(N2:N29,K2:K29,"=protoconch")</f>
        <v>3.9525698183327561E-3</v>
      </c>
      <c r="T32" s="3">
        <f>AVERAGEIFS(T2:T29,K2:K29,"=protoconch")</f>
        <v>24.424515114032225</v>
      </c>
      <c r="W32" s="2">
        <f t="array" ref="W32">SQRT(SUMSQ(IF(K2:K29="protoconch",W2:W29,"")))/SUMIFS(N2:N29,K2:K29,"=protoconch")</f>
        <v>1.7594935379042758</v>
      </c>
    </row>
    <row r="33" spans="1:48" x14ac:dyDescent="0.25">
      <c r="A33" t="s">
        <v>138</v>
      </c>
      <c r="Q33" s="1">
        <f>SQRT(SUMSQ(Q3,Q11,Q13,Q21,Q25))/SUM(N3,N11,N13,N21,N25)</f>
        <v>5.6320133763089891E-3</v>
      </c>
      <c r="T33" s="3">
        <f>AVERAGE(T3,T11,T13,T21,T25)</f>
        <v>21.820389653177561</v>
      </c>
      <c r="W33" s="2">
        <f>SQRT(SUMSQ(W3,W11,W13,W21,W25))/SUM(N3,N11,N13,N21,N25)</f>
        <v>2.4378155078482306</v>
      </c>
    </row>
    <row r="34" spans="1:48" x14ac:dyDescent="0.25">
      <c r="A34" t="s">
        <v>139</v>
      </c>
      <c r="Q34" s="1">
        <f>SQRT(SUMSQ(Q6,Q8,Q15,Q19))/SUM(N6,N8,N15,N19)</f>
        <v>6.634609656437738E-3</v>
      </c>
      <c r="T34" s="3">
        <f>AVERAGE(T6,T8,T15,T19)</f>
        <v>27.632833095449179</v>
      </c>
      <c r="W34" s="2">
        <f>SQRT(SUMSQ(W6,W8,W15,W19))/SUM(N6,N8,N15,N19)</f>
        <v>3.1326164727686754</v>
      </c>
    </row>
    <row r="35" spans="1:48" x14ac:dyDescent="0.25">
      <c r="A35" t="s">
        <v>148</v>
      </c>
      <c r="Q35" s="1">
        <f t="array" ref="Q35">SQRT(SUMSQ(IF(K2:K29&lt;&gt;"protoconch",Q2:Q29,"")))/SUMIFS(N2:N29,K2:K29,"&lt;&gt;protoconch")</f>
        <v>3.0998491600228799E-3</v>
      </c>
      <c r="T35" s="3">
        <f>AVERAGEIFS(T2:T29,K2:K29,"&lt;&gt;protoconch")</f>
        <v>25.376577765518352</v>
      </c>
      <c r="W35" s="2">
        <f t="array" ref="W35">SQRT(SUMSQ(IF(K2:K29&lt;&gt;"protoconch",W2:W29,"")))/SUMIFS(N2:N29,K2:K29,"&lt;&gt;protoconch")</f>
        <v>1.404965349358732</v>
      </c>
    </row>
    <row r="36" spans="1:48" x14ac:dyDescent="0.25">
      <c r="A36" t="s">
        <v>150</v>
      </c>
      <c r="AM36" s="3">
        <f>AM6-AM2</f>
        <v>5.8341355459931989</v>
      </c>
      <c r="AO36" s="2">
        <f>SQRT(((AN6-AO6)/2)^2+((AN2-AO2)/2)^2)</f>
        <v>2.0743830150003575</v>
      </c>
    </row>
    <row r="37" spans="1:48" x14ac:dyDescent="0.25">
      <c r="A37" t="s">
        <v>151</v>
      </c>
      <c r="AS37" s="3">
        <f>AS8-AS4</f>
        <v>5.962354611083601</v>
      </c>
      <c r="AV37" s="2">
        <f>SQRT(AV2^2+AV6^2)</f>
        <v>3.5733360002215706</v>
      </c>
    </row>
    <row r="38" spans="1:48" x14ac:dyDescent="0.25">
      <c r="A38" t="s">
        <v>152</v>
      </c>
      <c r="AS38" s="3">
        <f>AS19-AS14</f>
        <v>6.2042442767859995</v>
      </c>
      <c r="AV38" s="2">
        <f>SQRT(AV12^2+AV19^2)</f>
        <v>5.8628006943259123</v>
      </c>
    </row>
    <row r="39" spans="1:48" x14ac:dyDescent="0.25">
      <c r="A39" t="s">
        <v>153</v>
      </c>
      <c r="AS39" s="3">
        <f>AS29-AS24</f>
        <v>2.0934697144237013</v>
      </c>
      <c r="AV39" s="2">
        <f>SQRT(AV24^2+AV29^2)</f>
        <v>5.4622766510381968</v>
      </c>
    </row>
  </sheetData>
  <sortState xmlns:xlrd2="http://schemas.microsoft.com/office/spreadsheetml/2017/richdata2" ref="A2:AV34">
    <sortCondition ref="B2:B34"/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821D-F4FE-4F2B-BC93-8D14C76289BF}">
  <dimension ref="A1:M21"/>
  <sheetViews>
    <sheetView workbookViewId="0">
      <selection activeCell="P15" sqref="P15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6.7109375" bestFit="1" customWidth="1"/>
    <col min="4" max="4" width="5.7109375" bestFit="1" customWidth="1"/>
    <col min="5" max="5" width="4.140625" bestFit="1" customWidth="1"/>
    <col min="6" max="6" width="27" bestFit="1" customWidth="1"/>
    <col min="7" max="8" width="4.7109375" bestFit="1" customWidth="1"/>
    <col min="9" max="9" width="10" bestFit="1" customWidth="1"/>
    <col min="10" max="10" width="14.7109375" bestFit="1" customWidth="1"/>
    <col min="11" max="11" width="2.42578125" bestFit="1" customWidth="1"/>
    <col min="12" max="13" width="15.28515625" bestFit="1" customWidth="1"/>
  </cols>
  <sheetData>
    <row r="1" spans="1:13" x14ac:dyDescent="0.25">
      <c r="A1" s="50" t="s">
        <v>140</v>
      </c>
      <c r="B1" s="50" t="s">
        <v>141</v>
      </c>
      <c r="C1" s="50" t="s">
        <v>1</v>
      </c>
      <c r="D1" s="50" t="s">
        <v>143</v>
      </c>
      <c r="E1" s="50" t="s">
        <v>8</v>
      </c>
      <c r="F1" s="50" t="s">
        <v>146</v>
      </c>
      <c r="G1" s="50" t="s">
        <v>6</v>
      </c>
      <c r="H1" s="50" t="s">
        <v>7</v>
      </c>
      <c r="I1" s="50" t="s">
        <v>19</v>
      </c>
      <c r="J1" s="50" t="s">
        <v>129</v>
      </c>
      <c r="K1" s="50" t="s">
        <v>13</v>
      </c>
      <c r="L1" s="50" t="s">
        <v>147</v>
      </c>
      <c r="M1" s="50" t="s">
        <v>149</v>
      </c>
    </row>
    <row r="2" spans="1:13" x14ac:dyDescent="0.25">
      <c r="A2" s="27" t="s">
        <v>72</v>
      </c>
      <c r="B2" s="32" t="s">
        <v>142</v>
      </c>
      <c r="C2" s="27" t="s">
        <v>29</v>
      </c>
      <c r="D2" s="27" t="s">
        <v>144</v>
      </c>
      <c r="E2" s="29">
        <v>0.60399999999999998</v>
      </c>
      <c r="F2" s="29">
        <v>2.86121841853419E-2</v>
      </c>
      <c r="G2" s="27">
        <v>-1.57</v>
      </c>
      <c r="H2" s="27">
        <v>-2.15</v>
      </c>
      <c r="I2" s="31">
        <v>20.317797241232501</v>
      </c>
      <c r="J2" s="31">
        <v>13.143316610279999</v>
      </c>
      <c r="K2" s="27">
        <v>2</v>
      </c>
      <c r="L2" s="27" t="s">
        <v>76</v>
      </c>
      <c r="M2" s="27" t="s">
        <v>28</v>
      </c>
    </row>
    <row r="3" spans="1:13" x14ac:dyDescent="0.25">
      <c r="A3" s="27" t="s">
        <v>30</v>
      </c>
      <c r="B3" s="32" t="s">
        <v>142</v>
      </c>
      <c r="C3" s="27" t="s">
        <v>29</v>
      </c>
      <c r="D3" s="27" t="s">
        <v>144</v>
      </c>
      <c r="E3" s="29">
        <v>0.60466666666666702</v>
      </c>
      <c r="F3" s="29">
        <v>3.1984221378505699E-2</v>
      </c>
      <c r="G3" s="27">
        <v>-3.79</v>
      </c>
      <c r="H3" s="27">
        <v>-2.14</v>
      </c>
      <c r="I3" s="31">
        <v>18.081210932582199</v>
      </c>
      <c r="J3" s="31">
        <v>11.7127689952715</v>
      </c>
      <c r="K3" s="27">
        <v>3</v>
      </c>
      <c r="L3" s="27" t="s">
        <v>34</v>
      </c>
      <c r="M3" s="27" t="s">
        <v>28</v>
      </c>
    </row>
    <row r="4" spans="1:13" x14ac:dyDescent="0.25">
      <c r="A4" s="35" t="s">
        <v>78</v>
      </c>
      <c r="B4" s="36" t="s">
        <v>142</v>
      </c>
      <c r="C4" s="35" t="s">
        <v>29</v>
      </c>
      <c r="D4" s="35" t="s">
        <v>144</v>
      </c>
      <c r="E4" s="37">
        <v>0.580666666666667</v>
      </c>
      <c r="F4" s="37">
        <v>3.1559315854265003E-2</v>
      </c>
      <c r="G4" s="35">
        <v>-3.21</v>
      </c>
      <c r="H4" s="35">
        <v>-2.15</v>
      </c>
      <c r="I4" s="38">
        <v>26.3143536091881</v>
      </c>
      <c r="J4" s="38">
        <v>12.5697929218917</v>
      </c>
      <c r="K4" s="35">
        <v>3</v>
      </c>
      <c r="L4" s="35" t="s">
        <v>42</v>
      </c>
      <c r="M4" s="35" t="s">
        <v>77</v>
      </c>
    </row>
    <row r="5" spans="1:13" x14ac:dyDescent="0.25">
      <c r="A5" s="35" t="s">
        <v>82</v>
      </c>
      <c r="B5" s="36" t="s">
        <v>142</v>
      </c>
      <c r="C5" s="35" t="s">
        <v>29</v>
      </c>
      <c r="D5" s="35" t="s">
        <v>144</v>
      </c>
      <c r="E5" s="37">
        <v>0.578666666666667</v>
      </c>
      <c r="F5" s="37">
        <v>3.2326311530845302E-2</v>
      </c>
      <c r="G5" s="35">
        <v>-4.09</v>
      </c>
      <c r="H5" s="35">
        <v>-2.97</v>
      </c>
      <c r="I5" s="38">
        <v>23.9389614506089</v>
      </c>
      <c r="J5" s="38">
        <v>12.572219688133201</v>
      </c>
      <c r="K5" s="35">
        <v>3</v>
      </c>
      <c r="L5" s="35" t="s">
        <v>34</v>
      </c>
      <c r="M5" s="35" t="s">
        <v>77</v>
      </c>
    </row>
    <row r="6" spans="1:13" x14ac:dyDescent="0.25">
      <c r="A6" s="27" t="s">
        <v>39</v>
      </c>
      <c r="B6" s="32" t="s">
        <v>142</v>
      </c>
      <c r="C6" s="27" t="s">
        <v>29</v>
      </c>
      <c r="D6" s="27" t="s">
        <v>144</v>
      </c>
      <c r="E6" s="29">
        <v>0.60233333333333305</v>
      </c>
      <c r="F6" s="29">
        <v>3.0132879337847199E-2</v>
      </c>
      <c r="G6" s="27">
        <v>-2.79</v>
      </c>
      <c r="H6" s="27">
        <v>-1.53</v>
      </c>
      <c r="I6" s="31">
        <v>24.611870492637799</v>
      </c>
      <c r="J6" s="31">
        <v>11.792481582810501</v>
      </c>
      <c r="K6" s="27">
        <v>3</v>
      </c>
      <c r="L6" s="27" t="s">
        <v>42</v>
      </c>
      <c r="M6" s="27" t="s">
        <v>28</v>
      </c>
    </row>
    <row r="7" spans="1:13" x14ac:dyDescent="0.25">
      <c r="A7" s="35" t="s">
        <v>89</v>
      </c>
      <c r="B7" s="36" t="s">
        <v>142</v>
      </c>
      <c r="C7" s="35" t="s">
        <v>29</v>
      </c>
      <c r="D7" s="35" t="s">
        <v>144</v>
      </c>
      <c r="E7" s="37">
        <v>0.57399999999999995</v>
      </c>
      <c r="F7" s="37">
        <v>3.5166135469453103E-2</v>
      </c>
      <c r="G7" s="35">
        <v>-3.57</v>
      </c>
      <c r="H7" s="35">
        <v>-2.88</v>
      </c>
      <c r="I7" s="38">
        <v>37.564032313545901</v>
      </c>
      <c r="J7" s="38">
        <v>19.259190075096701</v>
      </c>
      <c r="K7" s="35">
        <v>2</v>
      </c>
      <c r="L7" s="35" t="s">
        <v>46</v>
      </c>
      <c r="M7" s="35" t="s">
        <v>77</v>
      </c>
    </row>
    <row r="8" spans="1:13" x14ac:dyDescent="0.25">
      <c r="A8" s="39" t="s">
        <v>123</v>
      </c>
      <c r="B8" s="40" t="s">
        <v>142</v>
      </c>
      <c r="C8" s="39" t="s">
        <v>29</v>
      </c>
      <c r="D8" s="39" t="s">
        <v>144</v>
      </c>
      <c r="E8" s="42">
        <v>0.58450000000000002</v>
      </c>
      <c r="F8" s="42">
        <v>3.1735738274946898E-2</v>
      </c>
      <c r="G8" s="39">
        <v>-3.13</v>
      </c>
      <c r="H8" s="39">
        <v>-3.05</v>
      </c>
      <c r="I8" s="44">
        <v>31.9651226918098</v>
      </c>
      <c r="J8" s="44">
        <v>16.419672779749401</v>
      </c>
      <c r="K8" s="39">
        <v>2</v>
      </c>
      <c r="L8" s="39" t="s">
        <v>88</v>
      </c>
      <c r="M8" s="39" t="s">
        <v>110</v>
      </c>
    </row>
    <row r="9" spans="1:13" x14ac:dyDescent="0.25">
      <c r="A9" s="39" t="s">
        <v>126</v>
      </c>
      <c r="B9" s="40" t="s">
        <v>142</v>
      </c>
      <c r="C9" s="39" t="s">
        <v>29</v>
      </c>
      <c r="D9" s="39" t="s">
        <v>144</v>
      </c>
      <c r="E9" s="42">
        <v>0.58750000000000002</v>
      </c>
      <c r="F9" s="42">
        <v>2.9105963029178901E-2</v>
      </c>
      <c r="G9" s="39">
        <v>-3.29</v>
      </c>
      <c r="H9" s="39">
        <v>-3.03</v>
      </c>
      <c r="I9" s="44">
        <v>25.2893727803229</v>
      </c>
      <c r="J9" s="44">
        <v>14.0687307907323</v>
      </c>
      <c r="K9" s="39">
        <v>2</v>
      </c>
      <c r="L9" s="39" t="s">
        <v>42</v>
      </c>
      <c r="M9" s="39" t="s">
        <v>110</v>
      </c>
    </row>
    <row r="10" spans="1:13" x14ac:dyDescent="0.25">
      <c r="A10" s="35" t="s">
        <v>92</v>
      </c>
      <c r="B10" s="36" t="s">
        <v>142</v>
      </c>
      <c r="C10" s="35" t="s">
        <v>29</v>
      </c>
      <c r="D10" s="35" t="s">
        <v>144</v>
      </c>
      <c r="E10" s="37">
        <v>0.57950000000000002</v>
      </c>
      <c r="F10" s="37">
        <v>2.9105963029178901E-2</v>
      </c>
      <c r="G10" s="35">
        <v>-4.59</v>
      </c>
      <c r="H10" s="35">
        <v>-2.77</v>
      </c>
      <c r="I10" s="38">
        <v>28.046377037645101</v>
      </c>
      <c r="J10" s="38">
        <v>14.465250919171201</v>
      </c>
      <c r="K10" s="35">
        <v>2</v>
      </c>
      <c r="L10" s="35" t="s">
        <v>61</v>
      </c>
      <c r="M10" s="35" t="s">
        <v>77</v>
      </c>
    </row>
    <row r="11" spans="1:13" x14ac:dyDescent="0.25">
      <c r="A11" s="27" t="s">
        <v>51</v>
      </c>
      <c r="B11" s="32" t="s">
        <v>142</v>
      </c>
      <c r="C11" s="27" t="s">
        <v>29</v>
      </c>
      <c r="D11" s="27" t="s">
        <v>144</v>
      </c>
      <c r="E11" s="29">
        <v>0.60466666666666702</v>
      </c>
      <c r="F11" s="29">
        <v>3.2388121544622797E-2</v>
      </c>
      <c r="G11" s="27">
        <v>-4.74</v>
      </c>
      <c r="H11" s="27">
        <v>-2.25</v>
      </c>
      <c r="I11" s="31">
        <v>18.081210932582199</v>
      </c>
      <c r="J11" s="31">
        <v>11.8618958751289</v>
      </c>
      <c r="K11" s="27">
        <v>3</v>
      </c>
      <c r="L11" s="27" t="s">
        <v>34</v>
      </c>
      <c r="M11" s="27" t="s">
        <v>28</v>
      </c>
    </row>
    <row r="12" spans="1:13" x14ac:dyDescent="0.25">
      <c r="A12" s="27" t="s">
        <v>54</v>
      </c>
      <c r="B12" s="32" t="s">
        <v>142</v>
      </c>
      <c r="C12" s="27" t="s">
        <v>29</v>
      </c>
      <c r="D12" s="27" t="s">
        <v>144</v>
      </c>
      <c r="E12" s="29">
        <v>0.60699999999999998</v>
      </c>
      <c r="F12" s="29">
        <v>3.02432981643194E-2</v>
      </c>
      <c r="G12" s="27">
        <v>-3.85</v>
      </c>
      <c r="H12" s="27">
        <v>-2.27</v>
      </c>
      <c r="I12" s="31">
        <v>23.2705939865277</v>
      </c>
      <c r="J12" s="31">
        <v>14.327850336967799</v>
      </c>
      <c r="K12" s="27">
        <v>2</v>
      </c>
      <c r="L12" s="27" t="s">
        <v>42</v>
      </c>
      <c r="M12" s="27" t="s">
        <v>28</v>
      </c>
    </row>
    <row r="13" spans="1:13" x14ac:dyDescent="0.25">
      <c r="A13" s="27" t="s">
        <v>58</v>
      </c>
      <c r="B13" s="32" t="s">
        <v>142</v>
      </c>
      <c r="C13" s="27" t="s">
        <v>57</v>
      </c>
      <c r="D13" s="27" t="s">
        <v>145</v>
      </c>
      <c r="E13" s="29">
        <v>0.60866666666666702</v>
      </c>
      <c r="F13" s="29">
        <v>3.6564879559342997E-2</v>
      </c>
      <c r="G13" s="27">
        <v>-6.65</v>
      </c>
      <c r="H13" s="27">
        <v>-4.34</v>
      </c>
      <c r="I13" s="31">
        <v>18.397594742264999</v>
      </c>
      <c r="J13" s="31">
        <v>13.4508920258536</v>
      </c>
      <c r="K13" s="27">
        <v>3</v>
      </c>
      <c r="L13" s="27" t="s">
        <v>61</v>
      </c>
      <c r="M13" s="27" t="s">
        <v>28</v>
      </c>
    </row>
    <row r="14" spans="1:13" x14ac:dyDescent="0.25">
      <c r="A14" s="27" t="s">
        <v>62</v>
      </c>
      <c r="B14" s="32" t="s">
        <v>142</v>
      </c>
      <c r="C14" s="27" t="s">
        <v>57</v>
      </c>
      <c r="D14" s="27" t="s">
        <v>145</v>
      </c>
      <c r="E14" s="29">
        <v>0.59699999999999998</v>
      </c>
      <c r="F14" s="29">
        <v>3.2781962782236301E-2</v>
      </c>
      <c r="G14" s="27">
        <v>-6.43</v>
      </c>
      <c r="H14" s="27">
        <v>-4.63</v>
      </c>
      <c r="I14" s="31">
        <v>28.046377037645101</v>
      </c>
      <c r="J14" s="31">
        <v>16.317378903711699</v>
      </c>
      <c r="K14" s="27">
        <v>2</v>
      </c>
      <c r="L14" s="27" t="s">
        <v>34</v>
      </c>
      <c r="M14" s="27" t="s">
        <v>28</v>
      </c>
    </row>
    <row r="15" spans="1:13" x14ac:dyDescent="0.25">
      <c r="A15" s="35" t="s">
        <v>95</v>
      </c>
      <c r="B15" s="36" t="s">
        <v>142</v>
      </c>
      <c r="C15" s="35" t="s">
        <v>57</v>
      </c>
      <c r="D15" s="35" t="s">
        <v>145</v>
      </c>
      <c r="E15" s="37">
        <v>0.62649999999999995</v>
      </c>
      <c r="F15" s="37">
        <v>2.8760338729853799E-2</v>
      </c>
      <c r="G15" s="35">
        <v>-6.32</v>
      </c>
      <c r="H15" s="35">
        <v>-3.74</v>
      </c>
      <c r="I15" s="38">
        <v>15.894993983650499</v>
      </c>
      <c r="J15" s="38">
        <v>12.619907253443399</v>
      </c>
      <c r="K15" s="35">
        <v>2</v>
      </c>
      <c r="L15" s="35" t="s">
        <v>42</v>
      </c>
      <c r="M15" s="35" t="s">
        <v>77</v>
      </c>
    </row>
    <row r="16" spans="1:13" x14ac:dyDescent="0.25">
      <c r="A16" s="27" t="s">
        <v>65</v>
      </c>
      <c r="B16" s="32" t="s">
        <v>142</v>
      </c>
      <c r="C16" s="27" t="s">
        <v>57</v>
      </c>
      <c r="D16" s="27" t="s">
        <v>145</v>
      </c>
      <c r="E16" s="29">
        <v>0.59750000000000003</v>
      </c>
      <c r="F16" s="29">
        <v>3.0514866603934699E-2</v>
      </c>
      <c r="G16" s="27">
        <v>-6.34</v>
      </c>
      <c r="H16" s="27">
        <v>-3.29</v>
      </c>
      <c r="I16" s="31">
        <v>20.966345650426401</v>
      </c>
      <c r="J16" s="31">
        <v>14.120894656137301</v>
      </c>
      <c r="K16" s="27">
        <v>2</v>
      </c>
      <c r="L16" s="27" t="s">
        <v>61</v>
      </c>
      <c r="M16" s="27" t="s">
        <v>28</v>
      </c>
    </row>
    <row r="17" spans="1:13" x14ac:dyDescent="0.25">
      <c r="A17" s="35" t="s">
        <v>98</v>
      </c>
      <c r="B17" s="36" t="s">
        <v>142</v>
      </c>
      <c r="C17" s="35" t="s">
        <v>57</v>
      </c>
      <c r="D17" s="35" t="s">
        <v>145</v>
      </c>
      <c r="E17" s="37">
        <v>0.57699999999999996</v>
      </c>
      <c r="F17" s="37">
        <v>2.93028511216217E-2</v>
      </c>
      <c r="G17" s="35">
        <v>-6.96</v>
      </c>
      <c r="H17" s="35">
        <v>-3.73</v>
      </c>
      <c r="I17" s="38">
        <v>33.060692186919503</v>
      </c>
      <c r="J17" s="38">
        <v>15.3099049634391</v>
      </c>
      <c r="K17" s="35">
        <v>2</v>
      </c>
      <c r="L17" s="35" t="s">
        <v>34</v>
      </c>
      <c r="M17" s="35" t="s">
        <v>77</v>
      </c>
    </row>
    <row r="18" spans="1:13" x14ac:dyDescent="0.25">
      <c r="A18" s="35" t="s">
        <v>101</v>
      </c>
      <c r="B18" s="36" t="s">
        <v>142</v>
      </c>
      <c r="C18" s="35" t="s">
        <v>57</v>
      </c>
      <c r="D18" s="35" t="s">
        <v>145</v>
      </c>
      <c r="E18" s="37">
        <v>0.59199999999999997</v>
      </c>
      <c r="F18" s="37">
        <v>2.94220509797656E-2</v>
      </c>
      <c r="G18" s="35">
        <v>-5.83</v>
      </c>
      <c r="H18" s="35">
        <v>-3.36</v>
      </c>
      <c r="I18" s="38">
        <v>24.611870492637799</v>
      </c>
      <c r="J18" s="38">
        <v>11.5121988200142</v>
      </c>
      <c r="K18" s="35">
        <v>3</v>
      </c>
      <c r="L18" s="35" t="s">
        <v>42</v>
      </c>
      <c r="M18" s="35" t="s">
        <v>77</v>
      </c>
    </row>
    <row r="19" spans="1:13" x14ac:dyDescent="0.25">
      <c r="A19" s="35" t="s">
        <v>104</v>
      </c>
      <c r="B19" s="36" t="s">
        <v>142</v>
      </c>
      <c r="C19" s="35" t="s">
        <v>57</v>
      </c>
      <c r="D19" s="35" t="s">
        <v>145</v>
      </c>
      <c r="E19" s="37">
        <v>0.59433333333333305</v>
      </c>
      <c r="F19" s="37">
        <v>3.0999845438151201E-2</v>
      </c>
      <c r="G19" s="35">
        <v>-6.64</v>
      </c>
      <c r="H19" s="35">
        <v>-4.97</v>
      </c>
      <c r="I19" s="38">
        <v>20.966345650426401</v>
      </c>
      <c r="J19" s="38">
        <v>11.691952856122599</v>
      </c>
      <c r="K19" s="35">
        <v>3</v>
      </c>
      <c r="L19" s="35" t="s">
        <v>61</v>
      </c>
      <c r="M19" s="35" t="s">
        <v>77</v>
      </c>
    </row>
    <row r="20" spans="1:13" x14ac:dyDescent="0.25">
      <c r="A20" s="35" t="s">
        <v>107</v>
      </c>
      <c r="B20" s="36" t="s">
        <v>142</v>
      </c>
      <c r="C20" s="35" t="s">
        <v>57</v>
      </c>
      <c r="D20" s="35" t="s">
        <v>145</v>
      </c>
      <c r="E20" s="37">
        <v>0.59</v>
      </c>
      <c r="F20" s="37">
        <v>2.8083039077990299E-2</v>
      </c>
      <c r="G20" s="35">
        <v>-5.9</v>
      </c>
      <c r="H20" s="35">
        <v>-3.16</v>
      </c>
      <c r="I20" s="38">
        <v>25.971520808059399</v>
      </c>
      <c r="J20" s="38">
        <v>13.6630006965457</v>
      </c>
      <c r="K20" s="35">
        <v>2</v>
      </c>
      <c r="L20" s="35" t="s">
        <v>34</v>
      </c>
      <c r="M20" s="35" t="s">
        <v>77</v>
      </c>
    </row>
    <row r="21" spans="1:13" x14ac:dyDescent="0.25">
      <c r="A21" s="27" t="s">
        <v>68</v>
      </c>
      <c r="B21" s="32" t="s">
        <v>142</v>
      </c>
      <c r="C21" s="27" t="s">
        <v>57</v>
      </c>
      <c r="D21" s="27" t="s">
        <v>145</v>
      </c>
      <c r="E21" s="29">
        <v>0.60050000000000003</v>
      </c>
      <c r="F21" s="29">
        <v>3.1735738274946898E-2</v>
      </c>
      <c r="G21" s="27">
        <v>-6.54</v>
      </c>
      <c r="H21" s="27">
        <v>-4.05</v>
      </c>
      <c r="I21" s="31">
        <v>19.3529689950124</v>
      </c>
      <c r="J21" s="31">
        <v>14.450327581831599</v>
      </c>
      <c r="K21" s="27">
        <v>2</v>
      </c>
      <c r="L21" s="27" t="s">
        <v>42</v>
      </c>
      <c r="M21" s="27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D8A1-7A81-4856-B06B-01E1C5C8F9B7}">
  <dimension ref="A1:L9"/>
  <sheetViews>
    <sheetView workbookViewId="0">
      <selection activeCell="I12" sqref="I12"/>
    </sheetView>
  </sheetViews>
  <sheetFormatPr defaultRowHeight="15" x14ac:dyDescent="0.25"/>
  <sheetData>
    <row r="1" spans="1:12" x14ac:dyDescent="0.25">
      <c r="A1" s="6" t="s">
        <v>140</v>
      </c>
      <c r="B1" s="6" t="s">
        <v>141</v>
      </c>
      <c r="C1" s="6" t="s">
        <v>1</v>
      </c>
      <c r="D1" s="7" t="s">
        <v>14</v>
      </c>
      <c r="E1" s="6" t="s">
        <v>16</v>
      </c>
      <c r="F1" s="6" t="s">
        <v>6</v>
      </c>
      <c r="G1" s="6" t="s">
        <v>7</v>
      </c>
      <c r="H1" s="7" t="s">
        <v>19</v>
      </c>
      <c r="I1" s="6" t="s">
        <v>129</v>
      </c>
      <c r="J1" s="6" t="s">
        <v>10</v>
      </c>
      <c r="K1" s="6" t="s">
        <v>13</v>
      </c>
      <c r="L1" s="6" t="s">
        <v>0</v>
      </c>
    </row>
    <row r="2" spans="1:12" x14ac:dyDescent="0.25">
      <c r="A2" s="39" t="s">
        <v>120</v>
      </c>
      <c r="B2" s="40" t="s">
        <v>142</v>
      </c>
      <c r="C2" s="39" t="s">
        <v>35</v>
      </c>
      <c r="D2" s="41">
        <v>0.586666666666667</v>
      </c>
      <c r="E2" s="42">
        <v>2.8861573366489601E-2</v>
      </c>
      <c r="F2" s="39">
        <v>-5.43</v>
      </c>
      <c r="G2" s="39">
        <v>-3.76</v>
      </c>
      <c r="H2" s="43">
        <v>30.165017762062099</v>
      </c>
      <c r="I2" s="44">
        <v>11.938184525191099</v>
      </c>
      <c r="J2" s="39" t="s">
        <v>61</v>
      </c>
      <c r="K2" s="39">
        <v>3</v>
      </c>
      <c r="L2" s="39" t="s">
        <v>110</v>
      </c>
    </row>
    <row r="3" spans="1:12" x14ac:dyDescent="0.25">
      <c r="A3" s="27" t="s">
        <v>43</v>
      </c>
      <c r="B3" s="32" t="s">
        <v>142</v>
      </c>
      <c r="C3" s="27" t="s">
        <v>35</v>
      </c>
      <c r="D3" s="28">
        <v>0.60533333333333295</v>
      </c>
      <c r="E3" s="29">
        <v>3.2233374275574399E-2</v>
      </c>
      <c r="F3" s="27">
        <v>-4.82</v>
      </c>
      <c r="G3" s="27">
        <v>-3.64</v>
      </c>
      <c r="H3" s="30">
        <v>27.3499682976394</v>
      </c>
      <c r="I3" s="31">
        <v>12.975207901124</v>
      </c>
      <c r="J3" s="27" t="s">
        <v>46</v>
      </c>
      <c r="K3" s="27">
        <v>3</v>
      </c>
      <c r="L3" s="27" t="s">
        <v>28</v>
      </c>
    </row>
    <row r="4" spans="1:12" x14ac:dyDescent="0.25">
      <c r="A4" s="35" t="s">
        <v>85</v>
      </c>
      <c r="B4" s="36" t="s">
        <v>142</v>
      </c>
      <c r="C4" s="35" t="s">
        <v>35</v>
      </c>
      <c r="D4" s="33">
        <v>0.59950000000000003</v>
      </c>
      <c r="E4" s="37">
        <v>3.3928705897159198E-2</v>
      </c>
      <c r="F4" s="35">
        <v>-4.8499999999999996</v>
      </c>
      <c r="G4" s="35">
        <v>-3.53</v>
      </c>
      <c r="H4" s="34">
        <v>27.697568145829099</v>
      </c>
      <c r="I4" s="38">
        <v>16.8377254008176</v>
      </c>
      <c r="J4" s="35" t="s">
        <v>88</v>
      </c>
      <c r="K4" s="35">
        <v>2</v>
      </c>
      <c r="L4" s="35" t="s">
        <v>77</v>
      </c>
    </row>
    <row r="5" spans="1:12" x14ac:dyDescent="0.25">
      <c r="A5" s="45" t="s">
        <v>48</v>
      </c>
      <c r="B5" s="51" t="s">
        <v>142</v>
      </c>
      <c r="C5" s="45" t="s">
        <v>35</v>
      </c>
      <c r="D5" s="46">
        <v>0.60099999999999998</v>
      </c>
      <c r="E5" s="47">
        <v>3.0177095351539798E-2</v>
      </c>
      <c r="F5" s="45">
        <v>-4.12</v>
      </c>
      <c r="G5" s="45">
        <v>-3.2</v>
      </c>
      <c r="H5" s="48">
        <v>25.971520808059399</v>
      </c>
      <c r="I5" s="49">
        <v>11.973306033704199</v>
      </c>
      <c r="J5" s="45" t="s">
        <v>42</v>
      </c>
      <c r="K5" s="45">
        <v>3</v>
      </c>
      <c r="L5" s="45" t="s">
        <v>28</v>
      </c>
    </row>
    <row r="6" spans="1:12" x14ac:dyDescent="0.25">
      <c r="A6" s="39" t="s">
        <v>111</v>
      </c>
      <c r="B6" s="40" t="s">
        <v>142</v>
      </c>
      <c r="C6" s="39" t="s">
        <v>35</v>
      </c>
      <c r="D6" s="41">
        <v>0.58650000000000002</v>
      </c>
      <c r="E6" s="42">
        <v>2.8269366527319401E-2</v>
      </c>
      <c r="F6" s="39">
        <v>-6.11</v>
      </c>
      <c r="G6" s="39">
        <v>-1.5</v>
      </c>
      <c r="H6" s="43">
        <v>28.3964019983319</v>
      </c>
      <c r="I6" s="44">
        <v>14.0942767609938</v>
      </c>
      <c r="J6" s="39" t="s">
        <v>34</v>
      </c>
      <c r="K6" s="39">
        <v>2</v>
      </c>
      <c r="L6" s="39" t="s">
        <v>110</v>
      </c>
    </row>
    <row r="7" spans="1:12" x14ac:dyDescent="0.25">
      <c r="A7" s="39" t="s">
        <v>114</v>
      </c>
      <c r="B7" s="40" t="s">
        <v>142</v>
      </c>
      <c r="C7" s="39" t="s">
        <v>35</v>
      </c>
      <c r="D7" s="41">
        <v>0.58650000000000002</v>
      </c>
      <c r="E7" s="42">
        <v>2.8127514711682702E-2</v>
      </c>
      <c r="F7" s="39">
        <v>-5.26</v>
      </c>
      <c r="G7" s="39">
        <v>-1.64</v>
      </c>
      <c r="H7" s="43">
        <v>28.046377037645101</v>
      </c>
      <c r="I7" s="44">
        <v>13.973664797160801</v>
      </c>
      <c r="J7" s="39" t="s">
        <v>42</v>
      </c>
      <c r="K7" s="39">
        <v>2</v>
      </c>
      <c r="L7" s="39" t="s">
        <v>110</v>
      </c>
    </row>
    <row r="8" spans="1:12" x14ac:dyDescent="0.25">
      <c r="A8" s="27" t="s">
        <v>36</v>
      </c>
      <c r="B8" s="32" t="s">
        <v>142</v>
      </c>
      <c r="C8" s="27" t="s">
        <v>35</v>
      </c>
      <c r="D8" s="28">
        <v>0.60650000000000004</v>
      </c>
      <c r="E8" s="29">
        <v>3.1099149246497499E-2</v>
      </c>
      <c r="F8" s="27">
        <v>-5.55</v>
      </c>
      <c r="G8" s="27">
        <v>-3.15</v>
      </c>
      <c r="H8" s="30">
        <v>17.7658548997195</v>
      </c>
      <c r="I8" s="31">
        <v>13.926097150083701</v>
      </c>
      <c r="J8" s="27" t="s">
        <v>34</v>
      </c>
      <c r="K8" s="27">
        <v>2</v>
      </c>
      <c r="L8" s="27" t="s">
        <v>28</v>
      </c>
    </row>
    <row r="9" spans="1:12" x14ac:dyDescent="0.25">
      <c r="A9" s="39" t="s">
        <v>117</v>
      </c>
      <c r="B9" s="40" t="s">
        <v>142</v>
      </c>
      <c r="C9" s="39" t="s">
        <v>35</v>
      </c>
      <c r="D9" s="41">
        <v>0.58550000000000002</v>
      </c>
      <c r="E9" s="42">
        <v>3.0514866603934699E-2</v>
      </c>
      <c r="F9" s="39">
        <v>-5.3</v>
      </c>
      <c r="G9" s="39">
        <v>-2.52</v>
      </c>
      <c r="H9" s="43">
        <v>30.881228954640601</v>
      </c>
      <c r="I9" s="44">
        <v>15.610380366206501</v>
      </c>
      <c r="J9" s="39" t="s">
        <v>42</v>
      </c>
      <c r="K9" s="39">
        <v>2</v>
      </c>
      <c r="L9" s="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sample_data</vt:lpstr>
      <vt:lpstr>Table 2_Core Zk13-6</vt:lpstr>
      <vt:lpstr>Table 3_Zk13-21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Winter, N.J. de (Niels)</cp:lastModifiedBy>
  <dcterms:created xsi:type="dcterms:W3CDTF">2025-02-28T14:22:00Z</dcterms:created>
  <dcterms:modified xsi:type="dcterms:W3CDTF">2025-03-04T08:14:36Z</dcterms:modified>
</cp:coreProperties>
</file>