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i213\Dropbox\Research\Side projects\Bayesian temperature models\Seasonal DA\SeasonalDA_script\Campanian case\"/>
    </mc:Choice>
  </mc:AlternateContent>
  <xr:revisionPtr revIDLastSave="0" documentId="13_ncr:1_{75404D68-73B2-4D68-A85B-6056D49D7A44}" xr6:coauthVersionLast="47" xr6:coauthVersionMax="47" xr10:uidLastSave="{00000000-0000-0000-0000-000000000000}"/>
  <bookViews>
    <workbookView xWindow="-120" yWindow="-120" windowWidth="29040" windowHeight="15720" xr2:uid="{337FB45E-1141-4D61-A5E0-6D30CD15E1C9}"/>
  </bookViews>
  <sheets>
    <sheet name="Kristianstad_season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Q3" i="1" s="1"/>
  <c r="N3" i="1"/>
  <c r="O3" i="1"/>
  <c r="P3" i="1"/>
  <c r="M4" i="1"/>
  <c r="Q4" i="1" s="1"/>
  <c r="N4" i="1"/>
  <c r="O4" i="1"/>
  <c r="P4" i="1"/>
  <c r="M5" i="1"/>
  <c r="Q5" i="1" s="1"/>
  <c r="N5" i="1"/>
  <c r="O5" i="1"/>
  <c r="P5" i="1"/>
  <c r="M6" i="1"/>
  <c r="N6" i="1"/>
  <c r="Q6" i="1" s="1"/>
  <c r="O6" i="1"/>
  <c r="P6" i="1"/>
  <c r="M7" i="1"/>
  <c r="Q7" i="1" s="1"/>
  <c r="N7" i="1"/>
  <c r="O7" i="1"/>
  <c r="P7" i="1"/>
  <c r="M8" i="1"/>
  <c r="N8" i="1"/>
  <c r="Q8" i="1" s="1"/>
  <c r="O8" i="1"/>
  <c r="P8" i="1"/>
  <c r="M9" i="1"/>
  <c r="Q9" i="1" s="1"/>
  <c r="N9" i="1"/>
  <c r="O9" i="1"/>
  <c r="P9" i="1"/>
  <c r="M10" i="1"/>
  <c r="Q10" i="1" s="1"/>
  <c r="N10" i="1"/>
  <c r="O10" i="1"/>
  <c r="P10" i="1"/>
  <c r="M11" i="1"/>
  <c r="Q11" i="1" s="1"/>
  <c r="N11" i="1"/>
  <c r="O11" i="1"/>
  <c r="P11" i="1"/>
  <c r="M12" i="1"/>
  <c r="Q12" i="1" s="1"/>
  <c r="N12" i="1"/>
  <c r="O12" i="1"/>
  <c r="P12" i="1"/>
  <c r="M13" i="1"/>
  <c r="Q13" i="1" s="1"/>
  <c r="N13" i="1"/>
  <c r="O13" i="1"/>
  <c r="P13" i="1"/>
  <c r="M14" i="1"/>
  <c r="Q14" i="1" s="1"/>
  <c r="N14" i="1"/>
  <c r="O14" i="1"/>
  <c r="P14" i="1"/>
  <c r="M15" i="1"/>
  <c r="N15" i="1"/>
  <c r="O15" i="1"/>
  <c r="P15" i="1"/>
  <c r="Q15" i="1"/>
  <c r="M16" i="1"/>
  <c r="Q16" i="1" s="1"/>
  <c r="N16" i="1"/>
  <c r="O16" i="1"/>
  <c r="P16" i="1"/>
  <c r="M17" i="1"/>
  <c r="N17" i="1"/>
  <c r="O17" i="1"/>
  <c r="P17" i="1"/>
  <c r="Q17" i="1"/>
  <c r="M18" i="1"/>
  <c r="N18" i="1"/>
  <c r="Q18" i="1" s="1"/>
  <c r="O18" i="1"/>
  <c r="P18" i="1"/>
  <c r="M19" i="1"/>
  <c r="N19" i="1"/>
  <c r="O19" i="1"/>
  <c r="P19" i="1"/>
  <c r="Q19" i="1"/>
  <c r="M20" i="1"/>
  <c r="Q20" i="1" s="1"/>
  <c r="N20" i="1"/>
  <c r="O20" i="1"/>
  <c r="P20" i="1"/>
  <c r="M21" i="1"/>
  <c r="Q21" i="1" s="1"/>
  <c r="N21" i="1"/>
  <c r="O21" i="1"/>
  <c r="P21" i="1"/>
  <c r="M22" i="1"/>
  <c r="N22" i="1"/>
  <c r="O22" i="1"/>
  <c r="P22" i="1"/>
  <c r="Q22" i="1"/>
  <c r="M23" i="1"/>
  <c r="Q23" i="1" s="1"/>
  <c r="N23" i="1"/>
  <c r="O23" i="1"/>
  <c r="P23" i="1"/>
  <c r="M24" i="1"/>
  <c r="N24" i="1"/>
  <c r="O24" i="1"/>
  <c r="P24" i="1"/>
  <c r="Q24" i="1"/>
  <c r="M25" i="1"/>
  <c r="Q25" i="1" s="1"/>
  <c r="N25" i="1"/>
  <c r="O25" i="1"/>
  <c r="P25" i="1"/>
  <c r="M26" i="1"/>
  <c r="Q26" i="1" s="1"/>
  <c r="N26" i="1"/>
  <c r="O26" i="1"/>
  <c r="P26" i="1"/>
  <c r="M27" i="1"/>
  <c r="N27" i="1"/>
  <c r="O27" i="1"/>
  <c r="P27" i="1"/>
  <c r="Q27" i="1"/>
  <c r="M28" i="1"/>
  <c r="Q28" i="1" s="1"/>
  <c r="N28" i="1"/>
  <c r="O28" i="1"/>
  <c r="P28" i="1"/>
  <c r="M29" i="1"/>
  <c r="N29" i="1"/>
  <c r="O29" i="1"/>
  <c r="P29" i="1"/>
  <c r="Q29" i="1"/>
  <c r="M30" i="1"/>
  <c r="N30" i="1"/>
  <c r="O30" i="1"/>
  <c r="P30" i="1"/>
  <c r="Q30" i="1"/>
  <c r="M31" i="1"/>
  <c r="N31" i="1"/>
  <c r="O31" i="1"/>
  <c r="P31" i="1"/>
  <c r="Q31" i="1"/>
  <c r="M32" i="1"/>
  <c r="Q32" i="1" s="1"/>
  <c r="N32" i="1"/>
  <c r="O32" i="1"/>
  <c r="P32" i="1"/>
  <c r="M33" i="1"/>
  <c r="Q33" i="1" s="1"/>
  <c r="N33" i="1"/>
  <c r="O33" i="1"/>
  <c r="P33" i="1"/>
  <c r="M34" i="1"/>
  <c r="N34" i="1"/>
  <c r="O34" i="1"/>
  <c r="P34" i="1"/>
  <c r="Q34" i="1"/>
  <c r="M35" i="1"/>
  <c r="Q35" i="1" s="1"/>
  <c r="N35" i="1"/>
  <c r="O35" i="1"/>
  <c r="P35" i="1"/>
  <c r="M36" i="1"/>
  <c r="N36" i="1"/>
  <c r="O36" i="1"/>
  <c r="P36" i="1"/>
  <c r="Q36" i="1"/>
  <c r="M37" i="1"/>
  <c r="Q37" i="1" s="1"/>
  <c r="N37" i="1"/>
  <c r="O37" i="1"/>
  <c r="P37" i="1"/>
  <c r="Q2" i="1"/>
  <c r="N2" i="1"/>
  <c r="M2" i="1"/>
  <c r="P2" i="1"/>
  <c r="O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D27" i="1" l="1"/>
  <c r="D28" i="1"/>
  <c r="D29" i="1"/>
  <c r="D30" i="1"/>
  <c r="D31" i="1"/>
  <c r="D32" i="1"/>
  <c r="D33" i="1"/>
  <c r="D34" i="1"/>
  <c r="D35" i="1"/>
  <c r="D36" i="1"/>
  <c r="D37" i="1"/>
  <c r="D26" i="1"/>
  <c r="D15" i="1"/>
  <c r="D16" i="1"/>
  <c r="D17" i="1"/>
  <c r="D18" i="1"/>
  <c r="D19" i="1"/>
  <c r="D20" i="1"/>
  <c r="D21" i="1"/>
  <c r="D22" i="1"/>
  <c r="D23" i="1"/>
  <c r="D24" i="1"/>
  <c r="D25" i="1"/>
  <c r="D14" i="1"/>
  <c r="D3" i="1"/>
  <c r="D4" i="1"/>
  <c r="D5" i="1"/>
  <c r="D6" i="1"/>
  <c r="D7" i="1"/>
  <c r="D8" i="1"/>
  <c r="D9" i="1"/>
  <c r="D10" i="1"/>
  <c r="D11" i="1"/>
  <c r="D12" i="1"/>
  <c r="D13" i="1"/>
  <c r="D2" i="1"/>
  <c r="C27" i="1"/>
  <c r="C28" i="1"/>
  <c r="C29" i="1"/>
  <c r="C30" i="1"/>
  <c r="C31" i="1"/>
  <c r="C32" i="1"/>
  <c r="C33" i="1"/>
  <c r="C34" i="1"/>
  <c r="C35" i="1"/>
  <c r="C36" i="1"/>
  <c r="C37" i="1"/>
  <c r="C26" i="1"/>
  <c r="C15" i="1"/>
  <c r="C16" i="1"/>
  <c r="C17" i="1"/>
  <c r="C18" i="1"/>
  <c r="C19" i="1"/>
  <c r="C20" i="1"/>
  <c r="C21" i="1"/>
  <c r="C22" i="1"/>
  <c r="C23" i="1"/>
  <c r="C24" i="1"/>
  <c r="C25" i="1"/>
  <c r="C14" i="1"/>
  <c r="C3" i="1"/>
  <c r="C4" i="1"/>
  <c r="C5" i="1"/>
  <c r="C6" i="1"/>
  <c r="C7" i="1"/>
  <c r="C8" i="1"/>
  <c r="C9" i="1"/>
  <c r="C10" i="1"/>
  <c r="C11" i="1"/>
  <c r="C12" i="1"/>
  <c r="C13" i="1"/>
  <c r="C2" i="1"/>
  <c r="B27" i="1"/>
  <c r="B28" i="1"/>
  <c r="B29" i="1"/>
  <c r="B30" i="1"/>
  <c r="B31" i="1"/>
  <c r="B32" i="1"/>
  <c r="B33" i="1"/>
  <c r="B34" i="1"/>
  <c r="B35" i="1"/>
  <c r="B36" i="1"/>
  <c r="B37" i="1"/>
  <c r="B26" i="1"/>
  <c r="B15" i="1"/>
  <c r="B16" i="1"/>
  <c r="B17" i="1"/>
  <c r="B18" i="1"/>
  <c r="B19" i="1"/>
  <c r="B20" i="1"/>
  <c r="B21" i="1"/>
  <c r="B22" i="1"/>
  <c r="B23" i="1"/>
  <c r="B24" i="1"/>
  <c r="B25" i="1"/>
  <c r="B14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<sst xmlns="http://schemas.openxmlformats.org/spreadsheetml/2006/main" count="54" uniqueCount="21">
  <si>
    <t>Month</t>
  </si>
  <si>
    <t>Month_align</t>
  </si>
  <si>
    <t>N_sample</t>
  </si>
  <si>
    <t>T_median</t>
  </si>
  <si>
    <t>T_95CL</t>
  </si>
  <si>
    <t>T_SE</t>
  </si>
  <si>
    <t>d18Osw_median</t>
  </si>
  <si>
    <t>d18Osw_95CL</t>
  </si>
  <si>
    <t>d18Ow_SE</t>
  </si>
  <si>
    <t>species</t>
  </si>
  <si>
    <t>R_diluvianum</t>
  </si>
  <si>
    <t>A_incurva</t>
  </si>
  <si>
    <t>B_suecicus</t>
  </si>
  <si>
    <t>Month_align1</t>
  </si>
  <si>
    <t>Month_align2</t>
  </si>
  <si>
    <t>d18Oc_median</t>
  </si>
  <si>
    <t>d18Oc_SE</t>
  </si>
  <si>
    <t>d18Oc_SE_Tmin</t>
  </si>
  <si>
    <t>d18Oc_SE_Tmax</t>
  </si>
  <si>
    <t>d18Oc_SE_dwmin</t>
  </si>
  <si>
    <t>d18Oc_SE_dwmax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</si>
</sst>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04F0-873C-4D31-B897-C59C733CDF53}">
  <dimension ref="A1:R37"/>
  <sheetViews>
    <sheetView tabSelected="1" workbookViewId="0">
      <selection activeCell="M5" sqref="M5"/>
    </sheetView>
  </sheetViews>
  <sheetFormatPr defaultRowHeight="15" x14ac:dyDescent="0.25"/>
  <cols>
    <col min="1" max="1" width="6.5703125" bestFit="1" customWidth="1"/>
    <col min="2" max="2" width="11.85546875" bestFit="1" customWidth="1"/>
    <col min="3" max="4" width="12.85546875" bestFit="1" customWidth="1"/>
    <col min="5" max="5" width="9.85546875" bestFit="1" customWidth="1"/>
    <col min="6" max="6" width="9.5703125" bestFit="1" customWidth="1"/>
    <col min="7" max="7" width="6.85546875" bestFit="1" customWidth="1"/>
    <col min="8" max="8" width="12" bestFit="1" customWidth="1"/>
    <col min="9" max="9" width="15.7109375" bestFit="1" customWidth="1"/>
    <col min="10" max="10" width="12.85546875" bestFit="1" customWidth="1"/>
    <col min="11" max="11" width="12" bestFit="1" customWidth="1"/>
    <col min="12" max="12" width="14.28515625" bestFit="1" customWidth="1"/>
    <col min="13" max="13" width="12.7109375" bestFit="1" customWidth="1"/>
    <col min="14" max="17" width="12.7109375" customWidth="1"/>
    <col min="18" max="18" width="13.140625" bestFit="1" customWidth="1"/>
  </cols>
  <sheetData>
    <row r="1" spans="1:18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16</v>
      </c>
      <c r="R1" t="s">
        <v>9</v>
      </c>
    </row>
    <row r="2" spans="1:18" x14ac:dyDescent="0.25">
      <c r="A2">
        <v>1</v>
      </c>
      <c r="B2">
        <f>IF(MOD(A2+5, 12)=0, 12, MOD(A2+5, 12))</f>
        <v>6</v>
      </c>
      <c r="C2">
        <f>IF(MOD(A2+4, 12)=0, 12, MOD(A2+4, 12))</f>
        <v>5</v>
      </c>
      <c r="D2">
        <f>IF(MOD(A2+3, 12)=0, 12, MOD(A2+3, 12))</f>
        <v>4</v>
      </c>
      <c r="E2">
        <v>10</v>
      </c>
      <c r="F2">
        <v>28.38</v>
      </c>
      <c r="G2">
        <v>1.87</v>
      </c>
      <c r="H2">
        <v>1.031746268</v>
      </c>
      <c r="I2">
        <v>0.97</v>
      </c>
      <c r="J2">
        <v>0.31</v>
      </c>
      <c r="K2">
        <v>0.171038151</v>
      </c>
      <c r="L2">
        <f>((EXP(((18.03 * 10 ^ 3) / (F2 + 273.15) - 32.42) / 1000) * (((I2 - 30.92) / 1.03092) / 1000 + 1)) - 1) * 1000</f>
        <v>-2.1048140983096486</v>
      </c>
      <c r="M2">
        <f>((EXP(((18.03 * 10 ^ 3) / (F2 - H2 + 273.15) - 32.42) / 1000) * (((I2 - 30.92) / 1.03092) / 1000 + 1)) - 1) * 1000</f>
        <v>-1.8999217866088047</v>
      </c>
      <c r="N2">
        <f>((EXP(((18.03 * 10 ^ 3) / (F2 + H2 + 273.15) - 32.42) / 1000) * (((I2 - 30.92) / 1.03092) / 1000 + 1)) - 1) * 1000</f>
        <v>-2.3082673984518021</v>
      </c>
      <c r="O2">
        <f>((EXP(((18.03 * 10 ^ 3) / (F2 + 273.15) - 32.42) / 1000) * (((I2 - K2 - 30.92) / 1.03092) / 1000 + 1)) - 1) * 1000</f>
        <v>-2.275326848430459</v>
      </c>
      <c r="P2">
        <f>((EXP(((18.03 * 10 ^ 3) / (F2 + 273.15) - 32.42) / 1000) * (((I2 + K2 - 30.92) / 1.03092) / 1000 + 1)) - 1) * 1000</f>
        <v>-1.9343013481888383</v>
      </c>
      <c r="Q2">
        <f>SQRT((M2-N2)^2 + (O2-P2)^2)</f>
        <v>0.53201929525768099</v>
      </c>
      <c r="R2" t="s">
        <v>10</v>
      </c>
    </row>
    <row r="3" spans="1:18" x14ac:dyDescent="0.25">
      <c r="A3">
        <v>2</v>
      </c>
      <c r="B3">
        <f t="shared" ref="B3:B13" si="0">IF(MOD(A3+5, 12)=0, 12, MOD(A3+5, 12))</f>
        <v>7</v>
      </c>
      <c r="C3">
        <f t="shared" ref="C3:C13" si="1">IF(MOD(A3+4, 12)=0, 12, MOD(A3+4, 12))</f>
        <v>6</v>
      </c>
      <c r="D3">
        <f t="shared" ref="D3:D13" si="2">IF(MOD(A3+3, 12)=0, 12, MOD(A3+3, 12))</f>
        <v>5</v>
      </c>
      <c r="E3">
        <v>6</v>
      </c>
      <c r="F3">
        <v>29</v>
      </c>
      <c r="G3">
        <v>3.38</v>
      </c>
      <c r="H3">
        <v>1.739416581</v>
      </c>
      <c r="I3">
        <v>0.98</v>
      </c>
      <c r="J3">
        <v>0.49</v>
      </c>
      <c r="K3">
        <v>0.25216394199999997</v>
      </c>
      <c r="L3">
        <f t="shared" ref="L3:L37" si="3">((EXP(((18.03 * 10 ^ 3) / (F3 + 273.15) - 32.42) / 1000) * (((I3 - 30.92) / 1.03092) / 1000 + 1)) - 1) * 1000</f>
        <v>-2.2172773717509253</v>
      </c>
      <c r="M3">
        <f t="shared" ref="M3:M37" si="4">((EXP(((18.03 * 10 ^ 3) / (F3 - H3 + 273.15) - 32.42) / 1000) * (((I3 - 30.92) / 1.03092) / 1000 + 1)) - 1) * 1000</f>
        <v>-1.8724731985750864</v>
      </c>
      <c r="N3">
        <f t="shared" ref="N3:N37" si="5">((EXP(((18.03 * 10 ^ 3) / (F3 + H3 + 273.15) - 32.42) / 1000) * (((I3 - 30.92) / 1.03092) / 1000 + 1)) - 1) * 1000</f>
        <v>-2.5580172565763393</v>
      </c>
      <c r="O3">
        <f t="shared" ref="O3:O37" si="6">((EXP(((18.03 * 10 ^ 3) / (F3 + 273.15) - 32.42) / 1000) * (((I3 - K3 - 30.92) / 1.03092) / 1000 + 1)) - 1) * 1000</f>
        <v>-2.4686358650249929</v>
      </c>
      <c r="P3">
        <f t="shared" ref="P3:P37" si="7">((EXP(((18.03 * 10 ^ 3) / (F3 + 273.15) - 32.42) / 1000) * (((I3 + K3 - 30.92) / 1.03092) / 1000 + 1)) - 1) * 1000</f>
        <v>-1.9659188784768578</v>
      </c>
      <c r="Q3">
        <f t="shared" ref="Q3:Q37" si="8">SQRT((M3-N3)^2 + (O3-P3)^2)</f>
        <v>0.85011471227409241</v>
      </c>
      <c r="R3" t="s">
        <v>10</v>
      </c>
    </row>
    <row r="4" spans="1:18" x14ac:dyDescent="0.25">
      <c r="A4">
        <v>3</v>
      </c>
      <c r="B4">
        <f t="shared" si="0"/>
        <v>8</v>
      </c>
      <c r="C4">
        <f t="shared" si="1"/>
        <v>7</v>
      </c>
      <c r="D4">
        <f t="shared" si="2"/>
        <v>6</v>
      </c>
      <c r="E4">
        <v>10</v>
      </c>
      <c r="F4">
        <v>29.2</v>
      </c>
      <c r="G4">
        <v>2.2999999999999998</v>
      </c>
      <c r="H4">
        <v>1.268992736</v>
      </c>
      <c r="I4">
        <v>1.08</v>
      </c>
      <c r="J4">
        <v>0.36</v>
      </c>
      <c r="K4">
        <v>0.19862494999999999</v>
      </c>
      <c r="L4">
        <f t="shared" si="3"/>
        <v>-2.1569847877871418</v>
      </c>
      <c r="M4">
        <f t="shared" si="4"/>
        <v>-1.906155450812963</v>
      </c>
      <c r="N4">
        <f t="shared" si="5"/>
        <v>-2.4056551666112869</v>
      </c>
      <c r="O4">
        <f t="shared" si="6"/>
        <v>-2.3549674854781433</v>
      </c>
      <c r="P4">
        <f t="shared" si="7"/>
        <v>-1.9590020900963623</v>
      </c>
      <c r="Q4">
        <f t="shared" si="8"/>
        <v>0.6374076877654179</v>
      </c>
      <c r="R4" t="s">
        <v>10</v>
      </c>
    </row>
    <row r="5" spans="1:18" x14ac:dyDescent="0.25">
      <c r="A5">
        <v>4</v>
      </c>
      <c r="B5">
        <f t="shared" si="0"/>
        <v>9</v>
      </c>
      <c r="C5">
        <f t="shared" si="1"/>
        <v>8</v>
      </c>
      <c r="D5">
        <f t="shared" si="2"/>
        <v>7</v>
      </c>
      <c r="E5">
        <v>12</v>
      </c>
      <c r="F5">
        <v>29.14</v>
      </c>
      <c r="G5">
        <v>1.94</v>
      </c>
      <c r="H5">
        <v>1.0884887759999999</v>
      </c>
      <c r="I5">
        <v>1.07</v>
      </c>
      <c r="J5">
        <v>0.31</v>
      </c>
      <c r="K5">
        <v>0.17393377300000001</v>
      </c>
      <c r="L5">
        <f t="shared" si="3"/>
        <v>-2.1551418061938055</v>
      </c>
      <c r="M5">
        <f t="shared" si="4"/>
        <v>-1.9400377576505035</v>
      </c>
      <c r="N5">
        <f t="shared" si="5"/>
        <v>-2.3686564533154097</v>
      </c>
      <c r="O5">
        <f t="shared" si="6"/>
        <v>-2.3285152176978352</v>
      </c>
      <c r="P5">
        <f t="shared" si="7"/>
        <v>-1.9817683946898867</v>
      </c>
      <c r="Q5">
        <f t="shared" si="8"/>
        <v>0.55131419856520214</v>
      </c>
      <c r="R5" t="s">
        <v>10</v>
      </c>
    </row>
    <row r="6" spans="1:18" x14ac:dyDescent="0.25">
      <c r="A6">
        <v>5</v>
      </c>
      <c r="B6">
        <f t="shared" si="0"/>
        <v>10</v>
      </c>
      <c r="C6">
        <f t="shared" si="1"/>
        <v>9</v>
      </c>
      <c r="D6">
        <f t="shared" si="2"/>
        <v>8</v>
      </c>
      <c r="E6">
        <v>12</v>
      </c>
      <c r="F6">
        <v>26.12</v>
      </c>
      <c r="G6">
        <v>1.88</v>
      </c>
      <c r="H6">
        <v>1.054824175</v>
      </c>
      <c r="I6">
        <v>0.75</v>
      </c>
      <c r="J6">
        <v>0.28999999999999998</v>
      </c>
      <c r="K6">
        <v>0.16271224000000001</v>
      </c>
      <c r="L6">
        <f t="shared" si="3"/>
        <v>-1.8735312502722312</v>
      </c>
      <c r="M6">
        <f t="shared" si="4"/>
        <v>-1.6608081153225429</v>
      </c>
      <c r="N6">
        <f t="shared" si="5"/>
        <v>-2.0847152498323362</v>
      </c>
      <c r="O6">
        <f t="shared" si="6"/>
        <v>-2.0358169295462414</v>
      </c>
      <c r="P6">
        <f t="shared" si="7"/>
        <v>-1.71124557099811</v>
      </c>
      <c r="Q6">
        <f t="shared" si="8"/>
        <v>0.53389495734468562</v>
      </c>
      <c r="R6" t="s">
        <v>10</v>
      </c>
    </row>
    <row r="7" spans="1:18" x14ac:dyDescent="0.25">
      <c r="A7">
        <v>6</v>
      </c>
      <c r="B7">
        <f t="shared" si="0"/>
        <v>11</v>
      </c>
      <c r="C7">
        <f t="shared" si="1"/>
        <v>10</v>
      </c>
      <c r="D7">
        <f t="shared" si="2"/>
        <v>9</v>
      </c>
      <c r="E7">
        <v>25</v>
      </c>
      <c r="F7">
        <v>23.92</v>
      </c>
      <c r="G7">
        <v>1.43</v>
      </c>
      <c r="H7">
        <v>0.83716754100000002</v>
      </c>
      <c r="I7">
        <v>0.51</v>
      </c>
      <c r="J7">
        <v>0.21</v>
      </c>
      <c r="K7">
        <v>0.12294068800000001</v>
      </c>
      <c r="L7">
        <f t="shared" si="3"/>
        <v>-1.6675794885263606</v>
      </c>
      <c r="M7">
        <f t="shared" si="4"/>
        <v>-1.4963302924599908</v>
      </c>
      <c r="N7">
        <f t="shared" si="5"/>
        <v>-1.8378370853633363</v>
      </c>
      <c r="O7">
        <f t="shared" si="6"/>
        <v>-1.7902525998699792</v>
      </c>
      <c r="P7">
        <f t="shared" si="7"/>
        <v>-1.544906377182742</v>
      </c>
      <c r="Q7">
        <f t="shared" si="8"/>
        <v>0.42050167489086637</v>
      </c>
      <c r="R7" t="s">
        <v>10</v>
      </c>
    </row>
    <row r="8" spans="1:18" x14ac:dyDescent="0.25">
      <c r="A8">
        <v>7</v>
      </c>
      <c r="B8">
        <f t="shared" si="0"/>
        <v>12</v>
      </c>
      <c r="C8">
        <f t="shared" si="1"/>
        <v>11</v>
      </c>
      <c r="D8">
        <f t="shared" si="2"/>
        <v>10</v>
      </c>
      <c r="E8">
        <v>27</v>
      </c>
      <c r="F8">
        <v>20.69</v>
      </c>
      <c r="G8">
        <v>1.32</v>
      </c>
      <c r="H8">
        <v>0.77497149899999995</v>
      </c>
      <c r="I8">
        <v>0.16</v>
      </c>
      <c r="J8">
        <v>0.21</v>
      </c>
      <c r="K8">
        <v>0.12329092</v>
      </c>
      <c r="L8">
        <f t="shared" si="3"/>
        <v>-1.3507833562019789</v>
      </c>
      <c r="M8">
        <f t="shared" si="4"/>
        <v>-1.1887312256657623</v>
      </c>
      <c r="N8">
        <f t="shared" si="5"/>
        <v>-1.511956859944652</v>
      </c>
      <c r="O8">
        <f t="shared" si="6"/>
        <v>-1.4738880401297116</v>
      </c>
      <c r="P8">
        <f t="shared" si="7"/>
        <v>-1.2276786722740241</v>
      </c>
      <c r="Q8">
        <f t="shared" si="8"/>
        <v>0.40631744175568918</v>
      </c>
      <c r="R8" t="s">
        <v>10</v>
      </c>
    </row>
    <row r="9" spans="1:18" x14ac:dyDescent="0.25">
      <c r="A9">
        <v>8</v>
      </c>
      <c r="B9">
        <f t="shared" si="0"/>
        <v>1</v>
      </c>
      <c r="C9">
        <f t="shared" si="1"/>
        <v>12</v>
      </c>
      <c r="D9">
        <f t="shared" si="2"/>
        <v>11</v>
      </c>
      <c r="E9">
        <v>22</v>
      </c>
      <c r="F9">
        <v>19.63</v>
      </c>
      <c r="G9">
        <v>1.79</v>
      </c>
      <c r="H9">
        <v>1.042428363</v>
      </c>
      <c r="I9">
        <v>0</v>
      </c>
      <c r="J9">
        <v>0.27</v>
      </c>
      <c r="K9">
        <v>0.15723779800000001</v>
      </c>
      <c r="L9">
        <f t="shared" si="3"/>
        <v>-1.2887010881212912</v>
      </c>
      <c r="M9">
        <f t="shared" si="4"/>
        <v>-1.0689171646183215</v>
      </c>
      <c r="N9">
        <f t="shared" si="5"/>
        <v>-1.5068776618868407</v>
      </c>
      <c r="O9">
        <f t="shared" si="6"/>
        <v>-1.4457362536000051</v>
      </c>
      <c r="P9">
        <f t="shared" si="7"/>
        <v>-1.1316659226426884</v>
      </c>
      <c r="Q9">
        <f t="shared" si="8"/>
        <v>0.53893373428959435</v>
      </c>
      <c r="R9" t="s">
        <v>10</v>
      </c>
    </row>
    <row r="10" spans="1:18" x14ac:dyDescent="0.25">
      <c r="A10">
        <v>9</v>
      </c>
      <c r="B10">
        <f t="shared" si="0"/>
        <v>2</v>
      </c>
      <c r="C10">
        <f t="shared" si="1"/>
        <v>1</v>
      </c>
      <c r="D10">
        <f t="shared" si="2"/>
        <v>12</v>
      </c>
      <c r="E10">
        <v>27</v>
      </c>
      <c r="F10">
        <v>20.03</v>
      </c>
      <c r="G10">
        <v>1.89</v>
      </c>
      <c r="H10">
        <v>1.1096182830000001</v>
      </c>
      <c r="I10">
        <v>0.06</v>
      </c>
      <c r="J10">
        <v>0.27</v>
      </c>
      <c r="K10">
        <v>0.15851689799999999</v>
      </c>
      <c r="L10">
        <f t="shared" si="3"/>
        <v>-1.3126911201369884</v>
      </c>
      <c r="M10">
        <f t="shared" si="4"/>
        <v>-1.0793304097548306</v>
      </c>
      <c r="N10">
        <f t="shared" si="5"/>
        <v>-1.5442381575627717</v>
      </c>
      <c r="O10">
        <f t="shared" si="6"/>
        <v>-1.4709904364537119</v>
      </c>
      <c r="P10">
        <f t="shared" si="7"/>
        <v>-1.154391803820487</v>
      </c>
      <c r="Q10">
        <f t="shared" si="8"/>
        <v>0.56247125096050898</v>
      </c>
      <c r="R10" t="s">
        <v>10</v>
      </c>
    </row>
    <row r="11" spans="1:18" x14ac:dyDescent="0.25">
      <c r="A11">
        <v>10</v>
      </c>
      <c r="B11">
        <f t="shared" si="0"/>
        <v>3</v>
      </c>
      <c r="C11">
        <f t="shared" si="1"/>
        <v>2</v>
      </c>
      <c r="D11">
        <f t="shared" si="2"/>
        <v>1</v>
      </c>
      <c r="E11">
        <v>19</v>
      </c>
      <c r="F11">
        <v>20.99</v>
      </c>
      <c r="G11">
        <v>2.16</v>
      </c>
      <c r="H11">
        <v>1.2491810839999999</v>
      </c>
      <c r="I11">
        <v>0.19</v>
      </c>
      <c r="J11">
        <v>0.31</v>
      </c>
      <c r="K11">
        <v>0.179280619</v>
      </c>
      <c r="L11">
        <f t="shared" si="3"/>
        <v>-1.3833264222030683</v>
      </c>
      <c r="M11">
        <f t="shared" si="4"/>
        <v>-1.1222204151511983</v>
      </c>
      <c r="N11">
        <f t="shared" si="5"/>
        <v>-1.6421566400643961</v>
      </c>
      <c r="O11">
        <f t="shared" si="6"/>
        <v>-1.5623250278508083</v>
      </c>
      <c r="P11">
        <f t="shared" si="7"/>
        <v>-1.2043278165554394</v>
      </c>
      <c r="Q11">
        <f t="shared" si="8"/>
        <v>0.63126514340033735</v>
      </c>
      <c r="R11" t="s">
        <v>10</v>
      </c>
    </row>
    <row r="12" spans="1:18" x14ac:dyDescent="0.25">
      <c r="A12">
        <v>11</v>
      </c>
      <c r="B12">
        <f t="shared" si="0"/>
        <v>4</v>
      </c>
      <c r="C12">
        <f t="shared" si="1"/>
        <v>3</v>
      </c>
      <c r="D12">
        <f t="shared" si="2"/>
        <v>2</v>
      </c>
      <c r="E12">
        <v>15</v>
      </c>
      <c r="F12">
        <v>23.52</v>
      </c>
      <c r="G12">
        <v>2.1</v>
      </c>
      <c r="H12">
        <v>1.197911967</v>
      </c>
      <c r="I12">
        <v>0.43</v>
      </c>
      <c r="J12">
        <v>0.3</v>
      </c>
      <c r="K12">
        <v>0.171130281</v>
      </c>
      <c r="L12">
        <f t="shared" si="3"/>
        <v>-1.6657129987237562</v>
      </c>
      <c r="M12">
        <f t="shared" si="4"/>
        <v>-1.419698881572895</v>
      </c>
      <c r="N12">
        <f t="shared" si="5"/>
        <v>-1.9096884848486262</v>
      </c>
      <c r="O12">
        <f t="shared" si="6"/>
        <v>-1.8364847939182916</v>
      </c>
      <c r="P12">
        <f t="shared" si="7"/>
        <v>-1.4949412035291099</v>
      </c>
      <c r="Q12">
        <f t="shared" si="8"/>
        <v>0.59727869161241764</v>
      </c>
      <c r="R12" t="s">
        <v>10</v>
      </c>
    </row>
    <row r="13" spans="1:18" x14ac:dyDescent="0.25">
      <c r="A13">
        <v>12</v>
      </c>
      <c r="B13">
        <f t="shared" si="0"/>
        <v>5</v>
      </c>
      <c r="C13">
        <f t="shared" si="1"/>
        <v>4</v>
      </c>
      <c r="D13">
        <f t="shared" si="2"/>
        <v>3</v>
      </c>
      <c r="E13">
        <v>13</v>
      </c>
      <c r="F13">
        <v>24.24</v>
      </c>
      <c r="G13">
        <v>2.0299999999999998</v>
      </c>
      <c r="H13">
        <v>1.146288169</v>
      </c>
      <c r="I13">
        <v>0.54</v>
      </c>
      <c r="J13">
        <v>0.3</v>
      </c>
      <c r="K13">
        <v>0.16940219200000001</v>
      </c>
      <c r="L13">
        <f t="shared" si="3"/>
        <v>-1.7028428261518513</v>
      </c>
      <c r="M13">
        <f t="shared" si="4"/>
        <v>-1.4686223757985895</v>
      </c>
      <c r="N13">
        <f t="shared" si="5"/>
        <v>-1.9352102978147379</v>
      </c>
      <c r="O13">
        <f t="shared" si="6"/>
        <v>-1.8718652807189207</v>
      </c>
      <c r="P13">
        <f t="shared" si="7"/>
        <v>-1.533820371584671</v>
      </c>
      <c r="Q13">
        <f t="shared" si="8"/>
        <v>0.57617588422540778</v>
      </c>
      <c r="R13" t="s">
        <v>10</v>
      </c>
    </row>
    <row r="14" spans="1:18" x14ac:dyDescent="0.25">
      <c r="A14">
        <v>1</v>
      </c>
      <c r="B14">
        <f>IF(MOD(A14+1, 12)=0, 12, MOD(A14+1, 12))</f>
        <v>2</v>
      </c>
      <c r="C14">
        <f>IF(MOD(A14, 12)=0, 12, MOD(A14, 12))</f>
        <v>1</v>
      </c>
      <c r="D14">
        <f>IF(MOD(A14-1, 12)=0, 12, MOD(A14-1, 12))</f>
        <v>12</v>
      </c>
      <c r="E14">
        <v>36</v>
      </c>
      <c r="F14">
        <v>14.63</v>
      </c>
      <c r="G14">
        <v>1.52</v>
      </c>
      <c r="H14">
        <v>0.90031514400000001</v>
      </c>
      <c r="I14">
        <v>-0.79</v>
      </c>
      <c r="J14">
        <v>0.17</v>
      </c>
      <c r="K14">
        <v>0.100693141</v>
      </c>
      <c r="L14">
        <f t="shared" si="3"/>
        <v>-1.0093840460483339</v>
      </c>
      <c r="M14">
        <f t="shared" si="4"/>
        <v>-0.8129422103710926</v>
      </c>
      <c r="N14">
        <f t="shared" si="5"/>
        <v>-1.2045623245275916</v>
      </c>
      <c r="O14">
        <f t="shared" si="6"/>
        <v>-1.1100550791144359</v>
      </c>
      <c r="P14">
        <f t="shared" si="7"/>
        <v>-0.90871301298234286</v>
      </c>
      <c r="Q14">
        <f t="shared" si="8"/>
        <v>0.4403463879791561</v>
      </c>
      <c r="R14" t="s">
        <v>11</v>
      </c>
    </row>
    <row r="15" spans="1:18" x14ac:dyDescent="0.25">
      <c r="A15">
        <v>2</v>
      </c>
      <c r="B15">
        <f t="shared" ref="B15:B25" si="9">IF(MOD(A15+1, 12)=0, 12, MOD(A15+1, 12))</f>
        <v>3</v>
      </c>
      <c r="C15">
        <f t="shared" ref="C15:C25" si="10">IF(MOD(A15, 12)=0, 12, MOD(A15, 12))</f>
        <v>2</v>
      </c>
      <c r="D15">
        <f t="shared" ref="D15:D25" si="11">IF(MOD(A15-1, 12)=0, 12, MOD(A15-1, 12))</f>
        <v>1</v>
      </c>
      <c r="E15">
        <v>20</v>
      </c>
      <c r="F15">
        <v>13.54</v>
      </c>
      <c r="G15">
        <v>1.22</v>
      </c>
      <c r="H15">
        <v>0.70736191500000001</v>
      </c>
      <c r="I15">
        <v>-0.89</v>
      </c>
      <c r="J15">
        <v>0.18</v>
      </c>
      <c r="K15">
        <v>0.104364873</v>
      </c>
      <c r="L15">
        <f t="shared" si="3"/>
        <v>-0.87139399151769936</v>
      </c>
      <c r="M15">
        <f t="shared" si="4"/>
        <v>-0.71596201858892261</v>
      </c>
      <c r="N15">
        <f t="shared" si="5"/>
        <v>-1.0260368467880365</v>
      </c>
      <c r="O15">
        <f t="shared" si="6"/>
        <v>-0.97576080806116572</v>
      </c>
      <c r="P15">
        <f t="shared" si="7"/>
        <v>-0.76702717497423301</v>
      </c>
      <c r="Q15">
        <f t="shared" si="8"/>
        <v>0.37378620716176819</v>
      </c>
      <c r="R15" t="s">
        <v>11</v>
      </c>
    </row>
    <row r="16" spans="1:18" x14ac:dyDescent="0.25">
      <c r="A16">
        <v>3</v>
      </c>
      <c r="B16">
        <f t="shared" si="9"/>
        <v>4</v>
      </c>
      <c r="C16">
        <f t="shared" si="10"/>
        <v>3</v>
      </c>
      <c r="D16">
        <f t="shared" si="11"/>
        <v>2</v>
      </c>
      <c r="E16">
        <v>26</v>
      </c>
      <c r="F16">
        <v>14.14</v>
      </c>
      <c r="G16">
        <v>1.1200000000000001</v>
      </c>
      <c r="H16">
        <v>0.65665351400000005</v>
      </c>
      <c r="I16">
        <v>-0.86</v>
      </c>
      <c r="J16">
        <v>0.16</v>
      </c>
      <c r="K16">
        <v>9.3807644999999995E-2</v>
      </c>
      <c r="L16">
        <f t="shared" si="3"/>
        <v>-0.97261941619952719</v>
      </c>
      <c r="M16">
        <f t="shared" si="4"/>
        <v>-0.82897346551014106</v>
      </c>
      <c r="N16">
        <f t="shared" si="5"/>
        <v>-1.1155896963033207</v>
      </c>
      <c r="O16">
        <f t="shared" si="6"/>
        <v>-1.0664164875440196</v>
      </c>
      <c r="P16">
        <f t="shared" si="7"/>
        <v>-0.87882234485514577</v>
      </c>
      <c r="Q16">
        <f t="shared" si="8"/>
        <v>0.34254988852028956</v>
      </c>
      <c r="R16" t="s">
        <v>11</v>
      </c>
    </row>
    <row r="17" spans="1:18" x14ac:dyDescent="0.25">
      <c r="A17">
        <v>4</v>
      </c>
      <c r="B17">
        <f t="shared" si="9"/>
        <v>5</v>
      </c>
      <c r="C17">
        <f t="shared" si="10"/>
        <v>4</v>
      </c>
      <c r="D17">
        <f t="shared" si="11"/>
        <v>3</v>
      </c>
      <c r="E17">
        <v>20</v>
      </c>
      <c r="F17">
        <v>16</v>
      </c>
      <c r="G17">
        <v>2.4900000000000002</v>
      </c>
      <c r="H17">
        <v>1.443714073</v>
      </c>
      <c r="I17">
        <v>-0.74</v>
      </c>
      <c r="J17">
        <v>0.26</v>
      </c>
      <c r="K17">
        <v>0.150749261</v>
      </c>
      <c r="L17">
        <f t="shared" si="3"/>
        <v>-1.2559130983240685</v>
      </c>
      <c r="M17">
        <f t="shared" si="4"/>
        <v>-0.94335803600709145</v>
      </c>
      <c r="N17">
        <f t="shared" si="5"/>
        <v>-1.5652661873756246</v>
      </c>
      <c r="O17">
        <f t="shared" si="6"/>
        <v>-1.4065845282108524</v>
      </c>
      <c r="P17">
        <f t="shared" si="7"/>
        <v>-1.1052416684375066</v>
      </c>
      <c r="Q17">
        <f t="shared" si="8"/>
        <v>0.69106965486483685</v>
      </c>
      <c r="R17" t="s">
        <v>11</v>
      </c>
    </row>
    <row r="18" spans="1:18" x14ac:dyDescent="0.25">
      <c r="A18">
        <v>5</v>
      </c>
      <c r="B18">
        <f t="shared" si="9"/>
        <v>6</v>
      </c>
      <c r="C18">
        <f t="shared" si="10"/>
        <v>5</v>
      </c>
      <c r="D18">
        <f t="shared" si="11"/>
        <v>4</v>
      </c>
      <c r="E18">
        <v>14</v>
      </c>
      <c r="F18">
        <v>15.14</v>
      </c>
      <c r="G18">
        <v>2.72</v>
      </c>
      <c r="H18">
        <v>1.5443049719999999</v>
      </c>
      <c r="I18">
        <v>-0.76</v>
      </c>
      <c r="J18">
        <v>0.28999999999999998</v>
      </c>
      <c r="K18">
        <v>0.16465016199999999</v>
      </c>
      <c r="L18">
        <f t="shared" si="3"/>
        <v>-1.0901106377972924</v>
      </c>
      <c r="M18">
        <f t="shared" si="4"/>
        <v>-0.75359769937322074</v>
      </c>
      <c r="N18">
        <f t="shared" si="5"/>
        <v>-1.4229260154817736</v>
      </c>
      <c r="O18">
        <f t="shared" si="6"/>
        <v>-1.2547064056877</v>
      </c>
      <c r="P18">
        <f t="shared" si="7"/>
        <v>-0.9255148699067739</v>
      </c>
      <c r="Q18">
        <f t="shared" si="8"/>
        <v>0.74590043703869457</v>
      </c>
      <c r="R18" t="s">
        <v>11</v>
      </c>
    </row>
    <row r="19" spans="1:18" x14ac:dyDescent="0.25">
      <c r="A19">
        <v>6</v>
      </c>
      <c r="B19">
        <f t="shared" si="9"/>
        <v>7</v>
      </c>
      <c r="C19">
        <f t="shared" si="10"/>
        <v>6</v>
      </c>
      <c r="D19">
        <f t="shared" si="11"/>
        <v>5</v>
      </c>
      <c r="E19">
        <v>1</v>
      </c>
      <c r="F19">
        <v>25.42</v>
      </c>
      <c r="G19">
        <v>5.84</v>
      </c>
      <c r="H19">
        <v>0.924965131</v>
      </c>
      <c r="I19">
        <v>-0.1</v>
      </c>
      <c r="J19">
        <v>1.21</v>
      </c>
      <c r="K19">
        <v>0.191645173</v>
      </c>
      <c r="L19">
        <f t="shared" si="3"/>
        <v>-2.5804286659588671</v>
      </c>
      <c r="M19">
        <f t="shared" si="4"/>
        <v>-2.3932333773633019</v>
      </c>
      <c r="N19">
        <f t="shared" si="5"/>
        <v>-2.7664328792222914</v>
      </c>
      <c r="O19">
        <f t="shared" si="6"/>
        <v>-2.7715984292372431</v>
      </c>
      <c r="P19">
        <f t="shared" si="7"/>
        <v>-2.3892589026807132</v>
      </c>
      <c r="Q19">
        <f t="shared" si="8"/>
        <v>0.53428586145926538</v>
      </c>
      <c r="R19" t="s">
        <v>11</v>
      </c>
    </row>
    <row r="20" spans="1:18" x14ac:dyDescent="0.25">
      <c r="A20">
        <v>7</v>
      </c>
      <c r="B20">
        <f t="shared" si="9"/>
        <v>8</v>
      </c>
      <c r="C20">
        <f t="shared" si="10"/>
        <v>7</v>
      </c>
      <c r="D20">
        <f t="shared" si="11"/>
        <v>6</v>
      </c>
      <c r="E20">
        <v>2</v>
      </c>
      <c r="F20">
        <v>25.68</v>
      </c>
      <c r="G20">
        <v>4.21</v>
      </c>
      <c r="H20">
        <v>1.4417879419999999</v>
      </c>
      <c r="I20">
        <v>-0.08</v>
      </c>
      <c r="J20">
        <v>0.87</v>
      </c>
      <c r="K20">
        <v>0.29794667699999999</v>
      </c>
      <c r="L20">
        <f t="shared" si="3"/>
        <v>-2.6128834182226335</v>
      </c>
      <c r="M20">
        <f t="shared" si="4"/>
        <v>-2.3210893589371562</v>
      </c>
      <c r="N20">
        <f t="shared" si="5"/>
        <v>-2.9017911985746991</v>
      </c>
      <c r="O20">
        <f t="shared" si="6"/>
        <v>-2.910075370646914</v>
      </c>
      <c r="P20">
        <f t="shared" si="7"/>
        <v>-2.3156914657982419</v>
      </c>
      <c r="Q20">
        <f t="shared" si="8"/>
        <v>0.83096741987973388</v>
      </c>
      <c r="R20" t="s">
        <v>11</v>
      </c>
    </row>
    <row r="21" spans="1:18" x14ac:dyDescent="0.25">
      <c r="A21">
        <v>8</v>
      </c>
      <c r="B21">
        <f t="shared" si="9"/>
        <v>9</v>
      </c>
      <c r="C21">
        <f t="shared" si="10"/>
        <v>8</v>
      </c>
      <c r="D21">
        <f t="shared" si="11"/>
        <v>7</v>
      </c>
      <c r="E21">
        <v>1</v>
      </c>
      <c r="F21">
        <v>14.97</v>
      </c>
      <c r="G21">
        <v>3.26</v>
      </c>
      <c r="H21">
        <v>0.51633327500000004</v>
      </c>
      <c r="I21">
        <v>-0.81</v>
      </c>
      <c r="J21">
        <v>0.73</v>
      </c>
      <c r="K21">
        <v>0.115620641</v>
      </c>
      <c r="L21">
        <f t="shared" si="3"/>
        <v>-1.1032342107845095</v>
      </c>
      <c r="M21">
        <f t="shared" si="4"/>
        <v>-0.99100574685273557</v>
      </c>
      <c r="N21">
        <f t="shared" si="5"/>
        <v>-1.2150486099988811</v>
      </c>
      <c r="O21">
        <f t="shared" si="6"/>
        <v>-1.2188209203726208</v>
      </c>
      <c r="P21">
        <f t="shared" si="7"/>
        <v>-0.98764750119628708</v>
      </c>
      <c r="Q21">
        <f t="shared" si="8"/>
        <v>0.32192600743089922</v>
      </c>
      <c r="R21" t="s">
        <v>11</v>
      </c>
    </row>
    <row r="22" spans="1:18" x14ac:dyDescent="0.25">
      <c r="A22">
        <v>9</v>
      </c>
      <c r="B22">
        <f t="shared" si="9"/>
        <v>10</v>
      </c>
      <c r="C22">
        <f t="shared" si="10"/>
        <v>9</v>
      </c>
      <c r="D22">
        <f t="shared" si="11"/>
        <v>8</v>
      </c>
      <c r="E22">
        <v>2</v>
      </c>
      <c r="F22">
        <v>16.93</v>
      </c>
      <c r="G22">
        <v>2.54</v>
      </c>
      <c r="H22">
        <v>0.86986730899999998</v>
      </c>
      <c r="I22">
        <v>-0.66</v>
      </c>
      <c r="J22">
        <v>0.53</v>
      </c>
      <c r="K22">
        <v>0.181507746</v>
      </c>
      <c r="L22">
        <f t="shared" si="3"/>
        <v>-1.3756108181480764</v>
      </c>
      <c r="M22">
        <f t="shared" si="4"/>
        <v>-1.1889039865727868</v>
      </c>
      <c r="N22">
        <f t="shared" si="5"/>
        <v>-1.5611666477601815</v>
      </c>
      <c r="O22">
        <f t="shared" si="6"/>
        <v>-1.5569885894581859</v>
      </c>
      <c r="P22">
        <f t="shared" si="7"/>
        <v>-1.194233046838078</v>
      </c>
      <c r="Q22">
        <f t="shared" si="8"/>
        <v>0.51977983090528823</v>
      </c>
      <c r="R22" t="s">
        <v>11</v>
      </c>
    </row>
    <row r="23" spans="1:18" x14ac:dyDescent="0.25">
      <c r="A23">
        <v>10</v>
      </c>
      <c r="B23">
        <f t="shared" si="9"/>
        <v>11</v>
      </c>
      <c r="C23">
        <f t="shared" si="10"/>
        <v>10</v>
      </c>
      <c r="D23">
        <f t="shared" si="11"/>
        <v>9</v>
      </c>
      <c r="E23">
        <v>4</v>
      </c>
      <c r="F23">
        <v>12.71</v>
      </c>
      <c r="G23">
        <v>2.2599999999999998</v>
      </c>
      <c r="H23">
        <v>1.060113707</v>
      </c>
      <c r="I23">
        <v>-0.95</v>
      </c>
      <c r="J23">
        <v>0.4</v>
      </c>
      <c r="K23">
        <v>0.18763074499999999</v>
      </c>
      <c r="L23">
        <f t="shared" si="3"/>
        <v>-0.74894553676019271</v>
      </c>
      <c r="M23">
        <f t="shared" si="4"/>
        <v>-0.51431714003724593</v>
      </c>
      <c r="N23">
        <f t="shared" si="5"/>
        <v>-0.98178565157247544</v>
      </c>
      <c r="O23">
        <f t="shared" si="6"/>
        <v>-0.93661404163070117</v>
      </c>
      <c r="P23">
        <f t="shared" si="7"/>
        <v>-0.56127703188957323</v>
      </c>
      <c r="Q23">
        <f t="shared" si="8"/>
        <v>0.59950369486632404</v>
      </c>
      <c r="R23" t="s">
        <v>11</v>
      </c>
    </row>
    <row r="24" spans="1:18" x14ac:dyDescent="0.25">
      <c r="A24">
        <v>11</v>
      </c>
      <c r="B24">
        <f t="shared" si="9"/>
        <v>12</v>
      </c>
      <c r="C24">
        <f t="shared" si="10"/>
        <v>11</v>
      </c>
      <c r="D24">
        <f t="shared" si="11"/>
        <v>10</v>
      </c>
      <c r="E24">
        <v>1</v>
      </c>
      <c r="F24">
        <v>12.72</v>
      </c>
      <c r="G24">
        <v>3.38</v>
      </c>
      <c r="H24">
        <v>0.53533940800000002</v>
      </c>
      <c r="I24">
        <v>-0.96</v>
      </c>
      <c r="J24">
        <v>0.77</v>
      </c>
      <c r="K24">
        <v>0.121956019</v>
      </c>
      <c r="L24">
        <f t="shared" si="3"/>
        <v>-0.76115221897399277</v>
      </c>
      <c r="M24">
        <f t="shared" si="4"/>
        <v>-0.64290339373018757</v>
      </c>
      <c r="N24">
        <f t="shared" si="5"/>
        <v>-0.87894507719399328</v>
      </c>
      <c r="O24">
        <f t="shared" si="6"/>
        <v>-0.88313251196081577</v>
      </c>
      <c r="P24">
        <f t="shared" si="7"/>
        <v>-0.63917192598716976</v>
      </c>
      <c r="Q24">
        <f t="shared" si="8"/>
        <v>0.33945904589660325</v>
      </c>
      <c r="R24" t="s">
        <v>11</v>
      </c>
    </row>
    <row r="25" spans="1:18" x14ac:dyDescent="0.25">
      <c r="A25">
        <v>12</v>
      </c>
      <c r="B25">
        <f t="shared" si="9"/>
        <v>1</v>
      </c>
      <c r="C25">
        <f t="shared" si="10"/>
        <v>12</v>
      </c>
      <c r="D25">
        <f t="shared" si="11"/>
        <v>11</v>
      </c>
      <c r="E25">
        <v>23</v>
      </c>
      <c r="F25">
        <v>15.12</v>
      </c>
      <c r="G25">
        <v>2.29</v>
      </c>
      <c r="H25">
        <v>1.33615616</v>
      </c>
      <c r="I25">
        <v>-0.77</v>
      </c>
      <c r="J25">
        <v>0.24</v>
      </c>
      <c r="K25">
        <v>0.140033833</v>
      </c>
      <c r="L25">
        <f t="shared" si="3"/>
        <v>-1.0957730278233768</v>
      </c>
      <c r="M25">
        <f t="shared" si="4"/>
        <v>-0.8047959232999613</v>
      </c>
      <c r="N25">
        <f t="shared" si="5"/>
        <v>-1.3839816030206675</v>
      </c>
      <c r="O25">
        <f t="shared" si="6"/>
        <v>-1.2357612064236578</v>
      </c>
      <c r="P25">
        <f t="shared" si="7"/>
        <v>-0.95578484922298479</v>
      </c>
      <c r="Q25">
        <f t="shared" si="8"/>
        <v>0.64330615742809061</v>
      </c>
      <c r="R25" t="s">
        <v>11</v>
      </c>
    </row>
    <row r="26" spans="1:18" x14ac:dyDescent="0.25">
      <c r="A26">
        <v>1</v>
      </c>
      <c r="B26">
        <f>IF(MOD(A26+4, 12)=0, 12, MOD(A26+4, 12))</f>
        <v>5</v>
      </c>
      <c r="C26">
        <f>IF(MOD(A26+3, 12)=0, 12, MOD(A26+3, 12))</f>
        <v>4</v>
      </c>
      <c r="D26">
        <f>IF(MOD(A26+2, 12)=0, 12, MOD(A26+2, 12))</f>
        <v>3</v>
      </c>
      <c r="E26">
        <v>33</v>
      </c>
      <c r="F26">
        <v>21.24</v>
      </c>
      <c r="G26">
        <v>1.68</v>
      </c>
      <c r="H26">
        <v>0.99269640800000003</v>
      </c>
      <c r="I26">
        <v>-0.95</v>
      </c>
      <c r="J26">
        <v>0.31</v>
      </c>
      <c r="K26">
        <v>0.183176123</v>
      </c>
      <c r="L26">
        <f t="shared" si="3"/>
        <v>-2.5734550998482986</v>
      </c>
      <c r="M26">
        <f t="shared" si="4"/>
        <v>-2.3667463189790405</v>
      </c>
      <c r="N26">
        <f t="shared" si="5"/>
        <v>-2.7787321039690616</v>
      </c>
      <c r="O26">
        <f t="shared" si="6"/>
        <v>-2.7563335618593365</v>
      </c>
      <c r="P26">
        <f t="shared" si="7"/>
        <v>-2.3905766378373716</v>
      </c>
      <c r="Q26">
        <f t="shared" si="8"/>
        <v>0.55091779287281439</v>
      </c>
      <c r="R26" t="s">
        <v>12</v>
      </c>
    </row>
    <row r="27" spans="1:18" x14ac:dyDescent="0.25">
      <c r="A27">
        <v>2</v>
      </c>
      <c r="B27">
        <f t="shared" ref="B27:B37" si="12">IF(MOD(A27+4, 12)=0, 12, MOD(A27+4, 12))</f>
        <v>6</v>
      </c>
      <c r="C27">
        <f t="shared" ref="C27:C37" si="13">IF(MOD(A27+3, 12)=0, 12, MOD(A27+3, 12))</f>
        <v>5</v>
      </c>
      <c r="D27">
        <f t="shared" ref="D27:D37" si="14">IF(MOD(A27+2, 12)=0, 12, MOD(A27+2, 12))</f>
        <v>4</v>
      </c>
      <c r="E27">
        <v>26</v>
      </c>
      <c r="F27">
        <v>22.53</v>
      </c>
      <c r="G27">
        <v>1.73</v>
      </c>
      <c r="H27">
        <v>1.0142951600000001</v>
      </c>
      <c r="I27">
        <v>-0.83</v>
      </c>
      <c r="J27">
        <v>0.33</v>
      </c>
      <c r="K27">
        <v>0.19347826700000001</v>
      </c>
      <c r="L27">
        <f t="shared" si="3"/>
        <v>-2.7201613193633678</v>
      </c>
      <c r="M27">
        <f t="shared" si="4"/>
        <v>-2.510812191251488</v>
      </c>
      <c r="N27">
        <f t="shared" si="5"/>
        <v>-2.9280355751729603</v>
      </c>
      <c r="O27">
        <f t="shared" si="6"/>
        <v>-2.9132735774394236</v>
      </c>
      <c r="P27">
        <f t="shared" si="7"/>
        <v>-2.527049061287201</v>
      </c>
      <c r="Q27">
        <f t="shared" si="8"/>
        <v>0.56854615377109252</v>
      </c>
      <c r="R27" t="s">
        <v>12</v>
      </c>
    </row>
    <row r="28" spans="1:18" x14ac:dyDescent="0.25">
      <c r="A28">
        <v>3</v>
      </c>
      <c r="B28">
        <f t="shared" si="12"/>
        <v>7</v>
      </c>
      <c r="C28">
        <f t="shared" si="13"/>
        <v>6</v>
      </c>
      <c r="D28">
        <f t="shared" si="14"/>
        <v>5</v>
      </c>
      <c r="E28">
        <v>22</v>
      </c>
      <c r="F28">
        <v>24</v>
      </c>
      <c r="G28">
        <v>2.27</v>
      </c>
      <c r="H28">
        <v>1.3219622259999999</v>
      </c>
      <c r="I28">
        <v>-0.68</v>
      </c>
      <c r="J28">
        <v>0.4</v>
      </c>
      <c r="K28">
        <v>0.23294488599999999</v>
      </c>
      <c r="L28">
        <f t="shared" si="3"/>
        <v>-2.8712826735772801</v>
      </c>
      <c r="M28">
        <f t="shared" si="4"/>
        <v>-2.6008807301879378</v>
      </c>
      <c r="N28">
        <f t="shared" si="5"/>
        <v>-3.1392170056200319</v>
      </c>
      <c r="O28">
        <f t="shared" si="6"/>
        <v>-3.1037167641436714</v>
      </c>
      <c r="P28">
        <f t="shared" si="7"/>
        <v>-2.6388485830106667</v>
      </c>
      <c r="Q28">
        <f t="shared" si="8"/>
        <v>0.71127236082671419</v>
      </c>
      <c r="R28" t="s">
        <v>12</v>
      </c>
    </row>
    <row r="29" spans="1:18" x14ac:dyDescent="0.25">
      <c r="A29">
        <v>4</v>
      </c>
      <c r="B29">
        <f t="shared" si="12"/>
        <v>8</v>
      </c>
      <c r="C29">
        <f t="shared" si="13"/>
        <v>7</v>
      </c>
      <c r="D29">
        <f t="shared" si="14"/>
        <v>6</v>
      </c>
      <c r="E29">
        <v>21</v>
      </c>
      <c r="F29">
        <v>24.84</v>
      </c>
      <c r="G29">
        <v>2.62</v>
      </c>
      <c r="H29">
        <v>1.522598173</v>
      </c>
      <c r="I29">
        <v>-0.55000000000000004</v>
      </c>
      <c r="J29">
        <v>0.45</v>
      </c>
      <c r="K29">
        <v>0.26151495299999999</v>
      </c>
      <c r="L29">
        <f t="shared" si="3"/>
        <v>-2.9121241907973383</v>
      </c>
      <c r="M29">
        <f t="shared" si="4"/>
        <v>-2.6022372263013738</v>
      </c>
      <c r="N29">
        <f t="shared" si="5"/>
        <v>-3.2187656637707729</v>
      </c>
      <c r="O29">
        <f t="shared" si="6"/>
        <v>-3.1730210730617214</v>
      </c>
      <c r="P29">
        <f t="shared" si="7"/>
        <v>-2.6512273085329552</v>
      </c>
      <c r="Q29">
        <f t="shared" si="8"/>
        <v>0.80769799238921003</v>
      </c>
      <c r="R29" t="s">
        <v>12</v>
      </c>
    </row>
    <row r="30" spans="1:18" x14ac:dyDescent="0.25">
      <c r="A30">
        <v>5</v>
      </c>
      <c r="B30">
        <f t="shared" si="12"/>
        <v>9</v>
      </c>
      <c r="C30">
        <f t="shared" si="13"/>
        <v>8</v>
      </c>
      <c r="D30">
        <f t="shared" si="14"/>
        <v>7</v>
      </c>
      <c r="E30">
        <v>10</v>
      </c>
      <c r="F30">
        <v>22.3</v>
      </c>
      <c r="G30">
        <v>2.94</v>
      </c>
      <c r="H30">
        <v>1.622103759</v>
      </c>
      <c r="I30">
        <v>-0.85</v>
      </c>
      <c r="J30">
        <v>0.55000000000000004</v>
      </c>
      <c r="K30">
        <v>0.303454785</v>
      </c>
      <c r="L30">
        <f t="shared" si="3"/>
        <v>-2.6927826105788144</v>
      </c>
      <c r="M30">
        <f t="shared" si="4"/>
        <v>-2.3567360476655086</v>
      </c>
      <c r="N30">
        <f t="shared" si="5"/>
        <v>-3.0250479945203024</v>
      </c>
      <c r="O30">
        <f t="shared" si="6"/>
        <v>-2.9956777186525008</v>
      </c>
      <c r="P30">
        <f t="shared" si="7"/>
        <v>-2.389887502505128</v>
      </c>
      <c r="Q30">
        <f t="shared" si="8"/>
        <v>0.9020103349123697</v>
      </c>
      <c r="R30" t="s">
        <v>12</v>
      </c>
    </row>
    <row r="31" spans="1:18" x14ac:dyDescent="0.25">
      <c r="A31">
        <v>6</v>
      </c>
      <c r="B31">
        <f t="shared" si="12"/>
        <v>10</v>
      </c>
      <c r="C31">
        <f t="shared" si="13"/>
        <v>9</v>
      </c>
      <c r="D31">
        <f t="shared" si="14"/>
        <v>8</v>
      </c>
      <c r="E31">
        <v>3</v>
      </c>
      <c r="F31">
        <v>17.54</v>
      </c>
      <c r="G31">
        <v>4.72</v>
      </c>
      <c r="H31">
        <v>2.0056400679999999</v>
      </c>
      <c r="I31">
        <v>-1.37</v>
      </c>
      <c r="J31">
        <v>0.98</v>
      </c>
      <c r="K31">
        <v>0.41642526800000002</v>
      </c>
      <c r="L31">
        <f t="shared" si="3"/>
        <v>-2.2152520076929028</v>
      </c>
      <c r="M31">
        <f t="shared" si="4"/>
        <v>-1.7851952131197057</v>
      </c>
      <c r="N31">
        <f t="shared" si="5"/>
        <v>-2.6392335522391619</v>
      </c>
      <c r="O31">
        <f t="shared" si="6"/>
        <v>-2.63132480851902</v>
      </c>
      <c r="P31">
        <f t="shared" si="7"/>
        <v>-1.7991792068667856</v>
      </c>
      <c r="Q31">
        <f t="shared" si="8"/>
        <v>1.1924125909411887</v>
      </c>
      <c r="R31" t="s">
        <v>12</v>
      </c>
    </row>
    <row r="32" spans="1:18" x14ac:dyDescent="0.25">
      <c r="A32">
        <v>7</v>
      </c>
      <c r="B32">
        <f t="shared" si="12"/>
        <v>11</v>
      </c>
      <c r="C32">
        <f t="shared" si="13"/>
        <v>10</v>
      </c>
      <c r="D32">
        <f t="shared" si="14"/>
        <v>9</v>
      </c>
      <c r="E32">
        <v>6</v>
      </c>
      <c r="F32">
        <v>17.190000000000001</v>
      </c>
      <c r="G32">
        <v>3.17</v>
      </c>
      <c r="H32">
        <v>1.63134632</v>
      </c>
      <c r="I32">
        <v>-1.42</v>
      </c>
      <c r="J32">
        <v>0.68</v>
      </c>
      <c r="K32">
        <v>0.349941797</v>
      </c>
      <c r="L32">
        <f t="shared" si="3"/>
        <v>-2.1906063664279829</v>
      </c>
      <c r="M32">
        <f t="shared" si="4"/>
        <v>-1.8404201836104139</v>
      </c>
      <c r="N32">
        <f t="shared" si="5"/>
        <v>-2.5367585182126673</v>
      </c>
      <c r="O32">
        <f t="shared" si="6"/>
        <v>-2.5402781125790641</v>
      </c>
      <c r="P32">
        <f t="shared" si="7"/>
        <v>-1.8409346202769017</v>
      </c>
      <c r="Q32">
        <f t="shared" si="8"/>
        <v>0.98689837190159779</v>
      </c>
      <c r="R32" t="s">
        <v>12</v>
      </c>
    </row>
    <row r="33" spans="1:18" x14ac:dyDescent="0.25">
      <c r="A33">
        <v>8</v>
      </c>
      <c r="B33">
        <f t="shared" si="12"/>
        <v>12</v>
      </c>
      <c r="C33">
        <f t="shared" si="13"/>
        <v>11</v>
      </c>
      <c r="D33">
        <f t="shared" si="14"/>
        <v>10</v>
      </c>
      <c r="E33">
        <v>11</v>
      </c>
      <c r="F33">
        <v>18.45</v>
      </c>
      <c r="G33">
        <v>3.29</v>
      </c>
      <c r="H33">
        <v>1.83196604</v>
      </c>
      <c r="I33">
        <v>-1.25</v>
      </c>
      <c r="J33">
        <v>0.59</v>
      </c>
      <c r="K33">
        <v>0.32852886399999998</v>
      </c>
      <c r="L33">
        <f t="shared" si="3"/>
        <v>-2.288491039738938</v>
      </c>
      <c r="M33">
        <f t="shared" si="4"/>
        <v>-1.8984008566831356</v>
      </c>
      <c r="N33">
        <f t="shared" si="5"/>
        <v>-2.6735607535379735</v>
      </c>
      <c r="O33">
        <f t="shared" si="6"/>
        <v>-2.6166783024557105</v>
      </c>
      <c r="P33">
        <f t="shared" si="7"/>
        <v>-1.9603037770220544</v>
      </c>
      <c r="Q33">
        <f t="shared" si="8"/>
        <v>1.015726529795427</v>
      </c>
      <c r="R33" t="s">
        <v>12</v>
      </c>
    </row>
    <row r="34" spans="1:18" x14ac:dyDescent="0.25">
      <c r="A34">
        <v>9</v>
      </c>
      <c r="B34">
        <f t="shared" si="12"/>
        <v>1</v>
      </c>
      <c r="C34">
        <f t="shared" si="13"/>
        <v>12</v>
      </c>
      <c r="D34">
        <f t="shared" si="14"/>
        <v>11</v>
      </c>
      <c r="E34">
        <v>1</v>
      </c>
      <c r="F34">
        <v>17.18</v>
      </c>
      <c r="G34">
        <v>7.31</v>
      </c>
      <c r="H34">
        <v>1.157790259</v>
      </c>
      <c r="I34">
        <v>-1.44</v>
      </c>
      <c r="J34">
        <v>1.63</v>
      </c>
      <c r="K34">
        <v>0.258166638</v>
      </c>
      <c r="L34">
        <f t="shared" si="3"/>
        <v>-2.2084567265910904</v>
      </c>
      <c r="M34">
        <f t="shared" si="4"/>
        <v>-1.9603314761822421</v>
      </c>
      <c r="N34">
        <f t="shared" si="5"/>
        <v>-2.4545499147335947</v>
      </c>
      <c r="O34">
        <f t="shared" si="6"/>
        <v>-2.4664246886081376</v>
      </c>
      <c r="P34">
        <f t="shared" si="7"/>
        <v>-1.9504887645740432</v>
      </c>
      <c r="Q34">
        <f t="shared" si="8"/>
        <v>0.71445205767290776</v>
      </c>
      <c r="R34" t="s">
        <v>12</v>
      </c>
    </row>
    <row r="35" spans="1:18" x14ac:dyDescent="0.25">
      <c r="A35">
        <v>10</v>
      </c>
      <c r="B35">
        <f t="shared" si="12"/>
        <v>2</v>
      </c>
      <c r="C35">
        <f t="shared" si="13"/>
        <v>1</v>
      </c>
      <c r="D35">
        <f t="shared" si="14"/>
        <v>12</v>
      </c>
      <c r="E35">
        <v>7</v>
      </c>
      <c r="F35">
        <v>13.69</v>
      </c>
      <c r="G35">
        <v>3.86</v>
      </c>
      <c r="H35">
        <v>2.0373923729999999</v>
      </c>
      <c r="I35">
        <v>-1.81</v>
      </c>
      <c r="J35">
        <v>0.78</v>
      </c>
      <c r="K35">
        <v>0.41170104899999999</v>
      </c>
      <c r="L35">
        <f t="shared" si="3"/>
        <v>-1.8242394616828639</v>
      </c>
      <c r="M35">
        <f t="shared" si="4"/>
        <v>-1.3752962660653623</v>
      </c>
      <c r="N35">
        <f t="shared" si="5"/>
        <v>-2.2666524729691995</v>
      </c>
      <c r="O35">
        <f t="shared" si="6"/>
        <v>-2.2359346376513711</v>
      </c>
      <c r="P35">
        <f t="shared" si="7"/>
        <v>-1.4125442857143566</v>
      </c>
      <c r="Q35">
        <f t="shared" si="8"/>
        <v>1.2134609838181682</v>
      </c>
      <c r="R35" t="s">
        <v>12</v>
      </c>
    </row>
    <row r="36" spans="1:18" x14ac:dyDescent="0.25">
      <c r="A36">
        <v>11</v>
      </c>
      <c r="B36">
        <f t="shared" si="12"/>
        <v>3</v>
      </c>
      <c r="C36">
        <f t="shared" si="13"/>
        <v>2</v>
      </c>
      <c r="D36">
        <f t="shared" si="14"/>
        <v>1</v>
      </c>
      <c r="E36">
        <v>18</v>
      </c>
      <c r="F36">
        <v>14.22</v>
      </c>
      <c r="G36">
        <v>2.38</v>
      </c>
      <c r="H36">
        <v>1.372498674</v>
      </c>
      <c r="I36">
        <v>-1.73</v>
      </c>
      <c r="J36">
        <v>0.47</v>
      </c>
      <c r="K36">
        <v>0.27103965400000002</v>
      </c>
      <c r="L36">
        <f t="shared" si="3"/>
        <v>-1.8599602513803548</v>
      </c>
      <c r="M36">
        <f t="shared" si="4"/>
        <v>-1.5593797154336286</v>
      </c>
      <c r="N36">
        <f t="shared" si="5"/>
        <v>-2.1575940453918419</v>
      </c>
      <c r="O36">
        <f t="shared" si="6"/>
        <v>-2.1309646199548782</v>
      </c>
      <c r="P36">
        <f t="shared" si="7"/>
        <v>-1.5889558828057204</v>
      </c>
      <c r="Q36">
        <f t="shared" si="8"/>
        <v>0.80723841318000888</v>
      </c>
      <c r="R36" t="s">
        <v>12</v>
      </c>
    </row>
    <row r="37" spans="1:18" x14ac:dyDescent="0.25">
      <c r="A37">
        <v>12</v>
      </c>
      <c r="B37">
        <f t="shared" si="12"/>
        <v>4</v>
      </c>
      <c r="C37">
        <f t="shared" si="13"/>
        <v>3</v>
      </c>
      <c r="D37">
        <f t="shared" si="14"/>
        <v>2</v>
      </c>
      <c r="E37">
        <v>20</v>
      </c>
      <c r="F37">
        <v>18.61</v>
      </c>
      <c r="G37">
        <v>2.02</v>
      </c>
      <c r="H37">
        <v>1.1712057950000001</v>
      </c>
      <c r="I37">
        <v>-1.25</v>
      </c>
      <c r="J37">
        <v>0.39</v>
      </c>
      <c r="K37">
        <v>0.22612389099999999</v>
      </c>
      <c r="L37">
        <f t="shared" si="3"/>
        <v>-2.3223208886681279</v>
      </c>
      <c r="M37">
        <f t="shared" si="4"/>
        <v>-2.073796697871888</v>
      </c>
      <c r="N37">
        <f t="shared" si="5"/>
        <v>-2.5687966143665975</v>
      </c>
      <c r="O37">
        <f t="shared" si="6"/>
        <v>-2.5482019988203319</v>
      </c>
      <c r="P37">
        <f t="shared" si="7"/>
        <v>-2.0964397785159239</v>
      </c>
      <c r="Q37">
        <f t="shared" si="8"/>
        <v>0.67015969814973042</v>
      </c>
      <c r="R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Kristianstad_seasonal_data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Winter, N.J. de (Niels)</cp:lastModifiedBy>
  <dcterms:created xsi:type="dcterms:W3CDTF">2025-04-02T11:22:24Z</dcterms:created>
  <dcterms:modified xsi:type="dcterms:W3CDTF">2025-06-04T11:25:13Z</dcterms:modified>
</cp:coreProperties>
</file>