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n_potters_student_tue_nl/Documents/Documents/TUe/Master/Master Thesis/Ground truth datasets/GT System decomposition/"/>
    </mc:Choice>
  </mc:AlternateContent>
  <xr:revisionPtr revIDLastSave="534" documentId="8_{48393754-8991-4EE2-85EE-0D14D0E22F76}" xr6:coauthVersionLast="47" xr6:coauthVersionMax="47" xr10:uidLastSave="{F8432692-A3FB-4D40-B812-DADE089AD928}"/>
  <bookViews>
    <workbookView xWindow="-108" yWindow="-108" windowWidth="23256" windowHeight="12576" xr2:uid="{FDAC0411-F81C-44A8-8DAB-E81560BE8563}"/>
  </bookViews>
  <sheets>
    <sheet name="Data" sheetId="1" r:id="rId1"/>
    <sheet name="Ov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N13" i="2" s="1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2"/>
  <c r="N26" i="2" l="1"/>
  <c r="M2" i="2"/>
  <c r="M17" i="2"/>
  <c r="M9" i="2"/>
  <c r="J9" i="2"/>
  <c r="J2" i="2"/>
  <c r="J17" i="2"/>
  <c r="K17" i="2"/>
  <c r="K26" i="2"/>
  <c r="J26" i="2"/>
  <c r="M26" i="2"/>
  <c r="N9" i="2"/>
  <c r="N2" i="2"/>
  <c r="M22" i="2"/>
  <c r="N17" i="2"/>
  <c r="K22" i="2"/>
  <c r="K13" i="2"/>
  <c r="M29" i="2"/>
  <c r="M13" i="2"/>
  <c r="N22" i="2"/>
  <c r="J29" i="2"/>
  <c r="N29" i="2"/>
  <c r="K29" i="2"/>
  <c r="J13" i="2"/>
  <c r="J22" i="2"/>
  <c r="K2" i="2"/>
  <c r="I26" i="2"/>
  <c r="I17" i="2"/>
  <c r="K9" i="2"/>
  <c r="I22" i="2"/>
  <c r="I9" i="2"/>
  <c r="I29" i="2"/>
  <c r="I13" i="2"/>
  <c r="I2" i="2"/>
  <c r="B4" i="2"/>
  <c r="B2" i="2"/>
  <c r="B3" i="2" s="1"/>
  <c r="B1" i="2"/>
  <c r="B5" i="2" l="1"/>
</calcChain>
</file>

<file path=xl/sharedStrings.xml><?xml version="1.0" encoding="utf-8"?>
<sst xmlns="http://schemas.openxmlformats.org/spreadsheetml/2006/main" count="412" uniqueCount="98">
  <si>
    <t>Compressor</t>
  </si>
  <si>
    <t>Condenser coil</t>
  </si>
  <si>
    <t>Evaporator coil</t>
  </si>
  <si>
    <t>Refrigerant fluid</t>
  </si>
  <si>
    <t>Piping / tubing</t>
  </si>
  <si>
    <t>Expansion device (capillary tube or expansion valve)</t>
  </si>
  <si>
    <t>Microcontroller / control board</t>
  </si>
  <si>
    <t>Relay switches</t>
  </si>
  <si>
    <t>Power supply &amp; electrical wiring</t>
  </si>
  <si>
    <t>Door(s)</t>
  </si>
  <si>
    <t>Door seals / gaskets</t>
  </si>
  <si>
    <t>Door handle</t>
  </si>
  <si>
    <t>Control panel (buttons/display)</t>
  </si>
  <si>
    <t>Outer cabinet (metal/plastic shell)</t>
  </si>
  <si>
    <t>Inner liner (plastic walls)</t>
  </si>
  <si>
    <t>Thermal insulation (foam)</t>
  </si>
  <si>
    <t>Shelves / drawers / trays</t>
  </si>
  <si>
    <t>Hinges / support brackets</t>
  </si>
  <si>
    <t>Defrost heater</t>
  </si>
  <si>
    <t>Defrost timer / control board</t>
  </si>
  <si>
    <t>Drain heater</t>
  </si>
  <si>
    <t>Defrost thermostat</t>
  </si>
  <si>
    <t>Light switch / sensor</t>
  </si>
  <si>
    <t>Lighting circuit</t>
  </si>
  <si>
    <t>Drain hole</t>
  </si>
  <si>
    <t>Drain pan</t>
  </si>
  <si>
    <t>Evaporation tray</t>
  </si>
  <si>
    <t>Moisture control filters</t>
  </si>
  <si>
    <t>Refrigeration System</t>
  </si>
  <si>
    <t>Control System</t>
  </si>
  <si>
    <t>User Interface &amp; Access System</t>
  </si>
  <si>
    <t>Structural &amp; Insulation System</t>
  </si>
  <si>
    <t>Defrost System</t>
  </si>
  <si>
    <t>Lighting System</t>
  </si>
  <si>
    <t>x</t>
  </si>
  <si>
    <t>LM, TE, ME</t>
  </si>
  <si>
    <t>LM, ME</t>
  </si>
  <si>
    <t>LM, TE</t>
  </si>
  <si>
    <t>LM</t>
  </si>
  <si>
    <t>CI, EE</t>
  </si>
  <si>
    <t>SI</t>
  </si>
  <si>
    <t>EE</t>
  </si>
  <si>
    <t>P</t>
  </si>
  <si>
    <t>CI</t>
  </si>
  <si>
    <t>TE, P</t>
  </si>
  <si>
    <t>TE</t>
  </si>
  <si>
    <t>SI, CI</t>
  </si>
  <si>
    <t>P, A, ME</t>
  </si>
  <si>
    <t>P, TE</t>
  </si>
  <si>
    <t>P, ME</t>
  </si>
  <si>
    <t>Lighting (LED/Bulbs)</t>
  </si>
  <si>
    <t>P, A, TE</t>
  </si>
  <si>
    <t>ME, A</t>
  </si>
  <si>
    <t>SI, CI, EE</t>
  </si>
  <si>
    <t>P, TE, ME</t>
  </si>
  <si>
    <t>ME, P</t>
  </si>
  <si>
    <t>P, SI</t>
  </si>
  <si>
    <t>ME, A, RRM</t>
  </si>
  <si>
    <t>ME</t>
  </si>
  <si>
    <t>SI, TE</t>
  </si>
  <si>
    <t>SI, EE</t>
  </si>
  <si>
    <t>TE, MM</t>
  </si>
  <si>
    <t>Evaporator fan</t>
  </si>
  <si>
    <t>P, GM, TE</t>
  </si>
  <si>
    <t>P, GM</t>
  </si>
  <si>
    <t>CI, SI</t>
  </si>
  <si>
    <t>GM, TE, P</t>
  </si>
  <si>
    <t>GM, TE</t>
  </si>
  <si>
    <t xml:space="preserve">SI, P </t>
  </si>
  <si>
    <t>GM, MM</t>
  </si>
  <si>
    <t>EE, TE</t>
  </si>
  <si>
    <t>CI, SI, EE</t>
  </si>
  <si>
    <t>P, EME</t>
  </si>
  <si>
    <t xml:space="preserve">SI, CI </t>
  </si>
  <si>
    <t>SI, CI, P</t>
  </si>
  <si>
    <t>MM, A</t>
  </si>
  <si>
    <t>MM, P</t>
  </si>
  <si>
    <t>MM, GM</t>
  </si>
  <si>
    <t>P, MM</t>
  </si>
  <si>
    <t>P, MM, LM</t>
  </si>
  <si>
    <t>TE, MM, P</t>
  </si>
  <si>
    <t>Components</t>
  </si>
  <si>
    <t>Subsystems</t>
  </si>
  <si>
    <t>Thermostat / temperature sensors</t>
  </si>
  <si>
    <t>Drainage &amp; Moisture Control System</t>
  </si>
  <si>
    <t>Entries</t>
  </si>
  <si>
    <t>Interaction entries</t>
  </si>
  <si>
    <t>Empty entries</t>
  </si>
  <si>
    <t>Subsystem</t>
  </si>
  <si>
    <t>Component</t>
  </si>
  <si>
    <t>Interactions entries</t>
  </si>
  <si>
    <t>Subsystem IE</t>
  </si>
  <si>
    <t>STD</t>
  </si>
  <si>
    <t># IT</t>
  </si>
  <si>
    <t>Mean</t>
  </si>
  <si>
    <t>P, LM</t>
  </si>
  <si>
    <t>P, A</t>
  </si>
  <si>
    <t>LM,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</si>
</sst>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F7FD-E5FE-4F1F-8527-14B46C186C4A}">
  <dimension ref="A1:AG32"/>
  <sheetViews>
    <sheetView tabSelected="1" zoomScaleNormal="100" workbookViewId="0">
      <pane xSplit="2" ySplit="1" topLeftCell="AC21" activePane="bottomRight" state="frozen"/>
      <selection pane="topRight" activeCell="C1" sqref="C1"/>
      <selection pane="bottomLeft" activeCell="A2" sqref="A2"/>
      <selection pane="bottomRight" activeCell="AG32" sqref="AD29:AG32"/>
    </sheetView>
  </sheetViews>
  <sheetFormatPr defaultRowHeight="14.4" x14ac:dyDescent="0.3"/>
  <cols>
    <col min="1" max="1" width="13" customWidth="1"/>
    <col min="2" max="2" width="46.6640625" bestFit="1" customWidth="1"/>
    <col min="3" max="3" width="11.33203125" bestFit="1" customWidth="1"/>
    <col min="4" max="4" width="13.88671875" bestFit="1" customWidth="1"/>
    <col min="5" max="5" width="46.6640625" bestFit="1" customWidth="1"/>
    <col min="6" max="6" width="14" bestFit="1" customWidth="1"/>
    <col min="7" max="7" width="14" customWidth="1"/>
    <col min="8" max="8" width="14.6640625" bestFit="1" customWidth="1"/>
    <col min="9" max="9" width="13.44140625" bestFit="1" customWidth="1"/>
    <col min="10" max="10" width="31.6640625" bestFit="1" customWidth="1"/>
    <col min="11" max="11" width="27.88671875" bestFit="1" customWidth="1"/>
    <col min="12" max="12" width="13.5546875" bestFit="1" customWidth="1"/>
    <col min="13" max="13" width="28.5546875" bestFit="1" customWidth="1"/>
    <col min="14" max="14" width="7.44140625" bestFit="1" customWidth="1"/>
    <col min="15" max="15" width="18.44140625" bestFit="1" customWidth="1"/>
    <col min="16" max="16" width="11.5546875" bestFit="1" customWidth="1"/>
    <col min="17" max="17" width="28.33203125" bestFit="1" customWidth="1"/>
    <col min="18" max="18" width="31" bestFit="1" customWidth="1"/>
    <col min="19" max="19" width="22.77734375" bestFit="1" customWidth="1"/>
    <col min="20" max="20" width="23.88671875" bestFit="1" customWidth="1"/>
    <col min="21" max="21" width="21.88671875" bestFit="1" customWidth="1"/>
    <col min="22" max="22" width="23.21875" bestFit="1" customWidth="1"/>
    <col min="23" max="23" width="13" bestFit="1" customWidth="1"/>
    <col min="24" max="24" width="25.6640625" bestFit="1" customWidth="1"/>
    <col min="25" max="25" width="11.5546875" bestFit="1" customWidth="1"/>
    <col min="26" max="26" width="17.109375" bestFit="1" customWidth="1"/>
    <col min="27" max="27" width="27.21875" bestFit="1" customWidth="1"/>
    <col min="28" max="28" width="18.5546875" bestFit="1" customWidth="1"/>
    <col min="29" max="29" width="13.5546875" bestFit="1" customWidth="1"/>
    <col min="30" max="30" width="9.88671875" bestFit="1" customWidth="1"/>
    <col min="31" max="31" width="9.44140625" bestFit="1" customWidth="1"/>
    <col min="32" max="32" width="15" bestFit="1" customWidth="1"/>
    <col min="33" max="33" width="20.5546875" bestFit="1" customWidth="1"/>
  </cols>
  <sheetData>
    <row r="1" spans="1:33" x14ac:dyDescent="0.3">
      <c r="C1" t="s">
        <v>0</v>
      </c>
      <c r="D1" t="s">
        <v>1</v>
      </c>
      <c r="E1" t="s">
        <v>5</v>
      </c>
      <c r="F1" t="s">
        <v>2</v>
      </c>
      <c r="G1" t="s">
        <v>62</v>
      </c>
      <c r="H1" t="s">
        <v>3</v>
      </c>
      <c r="I1" t="s">
        <v>4</v>
      </c>
      <c r="J1" s="3" t="s">
        <v>83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50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ht="15.6" customHeight="1" x14ac:dyDescent="0.3">
      <c r="A2" s="5" t="s">
        <v>28</v>
      </c>
      <c r="B2" t="s">
        <v>0</v>
      </c>
      <c r="C2" t="s">
        <v>34</v>
      </c>
      <c r="D2" t="s">
        <v>35</v>
      </c>
      <c r="H2" t="s">
        <v>36</v>
      </c>
      <c r="I2" t="s">
        <v>49</v>
      </c>
      <c r="J2" t="s">
        <v>40</v>
      </c>
      <c r="K2" t="s">
        <v>39</v>
      </c>
      <c r="L2" t="s">
        <v>41</v>
      </c>
      <c r="M2" t="s">
        <v>41</v>
      </c>
      <c r="Q2" t="s">
        <v>43</v>
      </c>
      <c r="R2" t="s">
        <v>55</v>
      </c>
      <c r="X2" t="s">
        <v>43</v>
      </c>
      <c r="AE2" t="s">
        <v>44</v>
      </c>
    </row>
    <row r="3" spans="1:33" x14ac:dyDescent="0.3">
      <c r="A3" s="5"/>
      <c r="B3" t="s">
        <v>1</v>
      </c>
      <c r="C3" t="s">
        <v>35</v>
      </c>
      <c r="D3" t="s">
        <v>34</v>
      </c>
      <c r="E3" t="s">
        <v>37</v>
      </c>
      <c r="H3" t="s">
        <v>37</v>
      </c>
      <c r="I3" t="s">
        <v>95</v>
      </c>
      <c r="R3" t="s">
        <v>42</v>
      </c>
    </row>
    <row r="4" spans="1:33" x14ac:dyDescent="0.3">
      <c r="A4" s="5"/>
      <c r="B4" t="s">
        <v>5</v>
      </c>
      <c r="D4" t="s">
        <v>37</v>
      </c>
      <c r="E4" t="s">
        <v>34</v>
      </c>
      <c r="F4" t="s">
        <v>37</v>
      </c>
      <c r="H4" t="s">
        <v>38</v>
      </c>
      <c r="I4" t="s">
        <v>95</v>
      </c>
      <c r="K4" t="s">
        <v>43</v>
      </c>
      <c r="L4" t="s">
        <v>41</v>
      </c>
      <c r="M4" t="s">
        <v>41</v>
      </c>
      <c r="Q4" t="s">
        <v>43</v>
      </c>
      <c r="R4" t="s">
        <v>42</v>
      </c>
    </row>
    <row r="5" spans="1:33" x14ac:dyDescent="0.3">
      <c r="A5" s="5"/>
      <c r="B5" t="s">
        <v>2</v>
      </c>
      <c r="E5" t="s">
        <v>37</v>
      </c>
      <c r="F5" t="s">
        <v>34</v>
      </c>
      <c r="G5" t="s">
        <v>63</v>
      </c>
      <c r="H5" t="s">
        <v>37</v>
      </c>
      <c r="I5" t="s">
        <v>95</v>
      </c>
      <c r="J5" t="s">
        <v>40</v>
      </c>
      <c r="O5" t="s">
        <v>45</v>
      </c>
      <c r="R5" t="s">
        <v>96</v>
      </c>
      <c r="S5" t="s">
        <v>48</v>
      </c>
      <c r="T5" t="s">
        <v>45</v>
      </c>
      <c r="W5" t="s">
        <v>44</v>
      </c>
      <c r="Z5" t="s">
        <v>56</v>
      </c>
      <c r="AD5" t="s">
        <v>79</v>
      </c>
      <c r="AG5" t="s">
        <v>69</v>
      </c>
    </row>
    <row r="6" spans="1:33" x14ac:dyDescent="0.3">
      <c r="A6" s="5"/>
      <c r="B6" t="s">
        <v>62</v>
      </c>
      <c r="F6" t="s">
        <v>63</v>
      </c>
      <c r="G6" t="s">
        <v>34</v>
      </c>
      <c r="H6" t="s">
        <v>64</v>
      </c>
      <c r="I6" t="s">
        <v>42</v>
      </c>
      <c r="J6" t="s">
        <v>40</v>
      </c>
      <c r="K6" t="s">
        <v>65</v>
      </c>
      <c r="N6" t="s">
        <v>45</v>
      </c>
      <c r="O6" t="s">
        <v>67</v>
      </c>
      <c r="S6" t="s">
        <v>48</v>
      </c>
      <c r="U6" t="s">
        <v>66</v>
      </c>
      <c r="W6" t="s">
        <v>68</v>
      </c>
      <c r="X6" t="s">
        <v>43</v>
      </c>
      <c r="AD6" t="s">
        <v>67</v>
      </c>
      <c r="AG6" t="s">
        <v>69</v>
      </c>
    </row>
    <row r="7" spans="1:33" x14ac:dyDescent="0.3">
      <c r="A7" s="5"/>
      <c r="B7" t="s">
        <v>3</v>
      </c>
      <c r="C7" t="s">
        <v>36</v>
      </c>
      <c r="D7" t="s">
        <v>37</v>
      </c>
      <c r="E7" t="s">
        <v>38</v>
      </c>
      <c r="F7" t="s">
        <v>37</v>
      </c>
      <c r="G7" t="s">
        <v>64</v>
      </c>
      <c r="H7" t="s">
        <v>34</v>
      </c>
      <c r="I7" s="2" t="s">
        <v>97</v>
      </c>
      <c r="J7" t="s">
        <v>40</v>
      </c>
      <c r="K7" t="s">
        <v>40</v>
      </c>
      <c r="R7" t="s">
        <v>42</v>
      </c>
    </row>
    <row r="8" spans="1:33" x14ac:dyDescent="0.3">
      <c r="A8" s="5"/>
      <c r="B8" t="s">
        <v>4</v>
      </c>
      <c r="C8" t="s">
        <v>49</v>
      </c>
      <c r="D8" t="s">
        <v>95</v>
      </c>
      <c r="E8" t="s">
        <v>95</v>
      </c>
      <c r="F8" t="s">
        <v>95</v>
      </c>
      <c r="G8" t="s">
        <v>42</v>
      </c>
      <c r="H8" s="2" t="s">
        <v>97</v>
      </c>
      <c r="I8" t="s">
        <v>34</v>
      </c>
      <c r="R8" t="s">
        <v>42</v>
      </c>
      <c r="T8" t="s">
        <v>48</v>
      </c>
    </row>
    <row r="9" spans="1:33" x14ac:dyDescent="0.3">
      <c r="A9" s="5" t="s">
        <v>29</v>
      </c>
      <c r="B9" s="3" t="s">
        <v>83</v>
      </c>
      <c r="C9" t="s">
        <v>40</v>
      </c>
      <c r="F9" t="s">
        <v>40</v>
      </c>
      <c r="G9" t="s">
        <v>40</v>
      </c>
      <c r="H9" t="s">
        <v>40</v>
      </c>
      <c r="J9" t="s">
        <v>34</v>
      </c>
      <c r="K9" t="s">
        <v>40</v>
      </c>
      <c r="L9" t="s">
        <v>43</v>
      </c>
      <c r="M9" t="s">
        <v>41</v>
      </c>
      <c r="N9" t="s">
        <v>40</v>
      </c>
      <c r="S9" t="s">
        <v>56</v>
      </c>
      <c r="W9" t="s">
        <v>43</v>
      </c>
      <c r="AA9" t="s">
        <v>43</v>
      </c>
      <c r="AG9" t="s">
        <v>40</v>
      </c>
    </row>
    <row r="10" spans="1:33" x14ac:dyDescent="0.3">
      <c r="A10" s="5"/>
      <c r="B10" t="s">
        <v>6</v>
      </c>
      <c r="C10" t="s">
        <v>39</v>
      </c>
      <c r="E10" t="s">
        <v>43</v>
      </c>
      <c r="G10" t="s">
        <v>65</v>
      </c>
      <c r="H10" t="s">
        <v>40</v>
      </c>
      <c r="J10" t="s">
        <v>40</v>
      </c>
      <c r="K10" t="s">
        <v>34</v>
      </c>
      <c r="L10" t="s">
        <v>39</v>
      </c>
      <c r="M10" t="s">
        <v>41</v>
      </c>
      <c r="N10" t="s">
        <v>40</v>
      </c>
      <c r="Q10" t="s">
        <v>53</v>
      </c>
      <c r="W10" t="s">
        <v>39</v>
      </c>
      <c r="X10" t="s">
        <v>39</v>
      </c>
      <c r="Y10" t="s">
        <v>43</v>
      </c>
      <c r="Z10" t="s">
        <v>60</v>
      </c>
      <c r="AA10" t="s">
        <v>39</v>
      </c>
      <c r="AB10" t="s">
        <v>60</v>
      </c>
    </row>
    <row r="11" spans="1:33" x14ac:dyDescent="0.3">
      <c r="A11" s="5"/>
      <c r="B11" t="s">
        <v>7</v>
      </c>
      <c r="C11" t="s">
        <v>41</v>
      </c>
      <c r="E11" t="s">
        <v>41</v>
      </c>
      <c r="J11" t="s">
        <v>43</v>
      </c>
      <c r="K11" t="s">
        <v>39</v>
      </c>
      <c r="L11" t="s">
        <v>34</v>
      </c>
      <c r="M11" t="s">
        <v>41</v>
      </c>
      <c r="W11" t="s">
        <v>41</v>
      </c>
      <c r="AA11" t="s">
        <v>41</v>
      </c>
    </row>
    <row r="12" spans="1:33" x14ac:dyDescent="0.3">
      <c r="A12" s="5"/>
      <c r="B12" t="s">
        <v>8</v>
      </c>
      <c r="C12" t="s">
        <v>41</v>
      </c>
      <c r="E12" t="s">
        <v>41</v>
      </c>
      <c r="J12" t="s">
        <v>41</v>
      </c>
      <c r="K12" t="s">
        <v>41</v>
      </c>
      <c r="L12" t="s">
        <v>41</v>
      </c>
      <c r="M12" t="s">
        <v>34</v>
      </c>
      <c r="Q12" t="s">
        <v>41</v>
      </c>
      <c r="W12" t="s">
        <v>41</v>
      </c>
      <c r="Y12" t="s">
        <v>41</v>
      </c>
      <c r="AA12" t="s">
        <v>41</v>
      </c>
      <c r="AC12" t="s">
        <v>41</v>
      </c>
    </row>
    <row r="13" spans="1:33" x14ac:dyDescent="0.3">
      <c r="A13" s="5" t="s">
        <v>30</v>
      </c>
      <c r="B13" t="s">
        <v>9</v>
      </c>
      <c r="G13" t="s">
        <v>45</v>
      </c>
      <c r="J13" t="s">
        <v>40</v>
      </c>
      <c r="K13" t="s">
        <v>40</v>
      </c>
      <c r="N13" t="s">
        <v>34</v>
      </c>
      <c r="O13" t="s">
        <v>47</v>
      </c>
      <c r="P13" t="s">
        <v>52</v>
      </c>
      <c r="Q13" t="s">
        <v>42</v>
      </c>
      <c r="R13" t="s">
        <v>52</v>
      </c>
      <c r="S13" t="s">
        <v>48</v>
      </c>
      <c r="T13" t="s">
        <v>48</v>
      </c>
      <c r="U13" t="s">
        <v>42</v>
      </c>
      <c r="V13" t="s">
        <v>57</v>
      </c>
      <c r="AA13" t="s">
        <v>73</v>
      </c>
      <c r="AB13" t="s">
        <v>74</v>
      </c>
    </row>
    <row r="14" spans="1:33" x14ac:dyDescent="0.3">
      <c r="A14" s="5"/>
      <c r="B14" t="s">
        <v>10</v>
      </c>
      <c r="F14" t="s">
        <v>45</v>
      </c>
      <c r="G14" t="s">
        <v>67</v>
      </c>
      <c r="N14" t="s">
        <v>47</v>
      </c>
      <c r="O14" t="s">
        <v>34</v>
      </c>
      <c r="S14" t="s">
        <v>51</v>
      </c>
      <c r="T14" t="s">
        <v>48</v>
      </c>
    </row>
    <row r="15" spans="1:33" x14ac:dyDescent="0.3">
      <c r="A15" s="5"/>
      <c r="B15" t="s">
        <v>11</v>
      </c>
      <c r="N15" t="s">
        <v>52</v>
      </c>
      <c r="P15" t="s">
        <v>34</v>
      </c>
    </row>
    <row r="16" spans="1:33" x14ac:dyDescent="0.3">
      <c r="A16" s="5"/>
      <c r="B16" t="s">
        <v>12</v>
      </c>
      <c r="C16" t="s">
        <v>43</v>
      </c>
      <c r="E16" t="s">
        <v>43</v>
      </c>
      <c r="K16" t="s">
        <v>53</v>
      </c>
      <c r="M16" t="s">
        <v>41</v>
      </c>
      <c r="N16" t="s">
        <v>42</v>
      </c>
      <c r="Q16" t="s">
        <v>34</v>
      </c>
      <c r="W16" t="s">
        <v>43</v>
      </c>
      <c r="X16" t="s">
        <v>43</v>
      </c>
      <c r="AB16" t="s">
        <v>39</v>
      </c>
      <c r="AC16" t="s">
        <v>43</v>
      </c>
    </row>
    <row r="17" spans="1:33" ht="14.4" customHeight="1" x14ac:dyDescent="0.3">
      <c r="A17" s="5" t="s">
        <v>31</v>
      </c>
      <c r="B17" t="s">
        <v>13</v>
      </c>
      <c r="C17" t="s">
        <v>55</v>
      </c>
      <c r="D17" t="s">
        <v>42</v>
      </c>
      <c r="E17" t="s">
        <v>42</v>
      </c>
      <c r="F17" t="s">
        <v>96</v>
      </c>
      <c r="H17" t="s">
        <v>42</v>
      </c>
      <c r="I17" t="s">
        <v>42</v>
      </c>
      <c r="N17" t="s">
        <v>52</v>
      </c>
      <c r="R17" t="s">
        <v>34</v>
      </c>
      <c r="S17" t="s">
        <v>47</v>
      </c>
      <c r="T17" t="s">
        <v>54</v>
      </c>
      <c r="V17" t="s">
        <v>52</v>
      </c>
      <c r="AC17" t="s">
        <v>49</v>
      </c>
      <c r="AE17" t="s">
        <v>42</v>
      </c>
    </row>
    <row r="18" spans="1:33" x14ac:dyDescent="0.3">
      <c r="A18" s="5"/>
      <c r="B18" t="s">
        <v>14</v>
      </c>
      <c r="F18" t="s">
        <v>48</v>
      </c>
      <c r="G18" t="s">
        <v>48</v>
      </c>
      <c r="J18" t="s">
        <v>56</v>
      </c>
      <c r="N18" t="s">
        <v>48</v>
      </c>
      <c r="O18" t="s">
        <v>51</v>
      </c>
      <c r="R18" t="s">
        <v>47</v>
      </c>
      <c r="S18" t="s">
        <v>34</v>
      </c>
      <c r="T18" t="s">
        <v>48</v>
      </c>
      <c r="U18" t="s">
        <v>55</v>
      </c>
      <c r="V18" t="s">
        <v>58</v>
      </c>
      <c r="W18" t="s">
        <v>44</v>
      </c>
      <c r="AA18" t="s">
        <v>49</v>
      </c>
      <c r="AB18" t="s">
        <v>49</v>
      </c>
      <c r="AC18" t="s">
        <v>42</v>
      </c>
      <c r="AD18" t="s">
        <v>78</v>
      </c>
      <c r="AG18" t="s">
        <v>64</v>
      </c>
    </row>
    <row r="19" spans="1:33" x14ac:dyDescent="0.3">
      <c r="A19" s="5"/>
      <c r="B19" t="s">
        <v>15</v>
      </c>
      <c r="F19" t="s">
        <v>45</v>
      </c>
      <c r="I19" t="s">
        <v>48</v>
      </c>
      <c r="N19" t="s">
        <v>48</v>
      </c>
      <c r="O19" t="s">
        <v>48</v>
      </c>
      <c r="R19" t="s">
        <v>54</v>
      </c>
      <c r="S19" t="s">
        <v>48</v>
      </c>
      <c r="T19" t="s">
        <v>34</v>
      </c>
    </row>
    <row r="20" spans="1:33" x14ac:dyDescent="0.3">
      <c r="A20" s="5"/>
      <c r="B20" t="s">
        <v>16</v>
      </c>
      <c r="G20" t="s">
        <v>66</v>
      </c>
      <c r="N20" t="s">
        <v>42</v>
      </c>
      <c r="S20" t="s">
        <v>55</v>
      </c>
      <c r="U20" t="s">
        <v>34</v>
      </c>
      <c r="V20" t="s">
        <v>58</v>
      </c>
      <c r="AA20" t="s">
        <v>72</v>
      </c>
      <c r="AB20" t="s">
        <v>42</v>
      </c>
      <c r="AF20" t="s">
        <v>42</v>
      </c>
    </row>
    <row r="21" spans="1:33" x14ac:dyDescent="0.3">
      <c r="A21" s="5"/>
      <c r="B21" t="s">
        <v>17</v>
      </c>
      <c r="N21" t="s">
        <v>57</v>
      </c>
      <c r="R21" t="s">
        <v>52</v>
      </c>
      <c r="S21" t="s">
        <v>58</v>
      </c>
      <c r="U21" t="s">
        <v>58</v>
      </c>
      <c r="V21" t="s">
        <v>34</v>
      </c>
    </row>
    <row r="22" spans="1:33" x14ac:dyDescent="0.3">
      <c r="A22" s="5" t="s">
        <v>32</v>
      </c>
      <c r="B22" t="s">
        <v>18</v>
      </c>
      <c r="F22" t="s">
        <v>44</v>
      </c>
      <c r="G22" t="s">
        <v>68</v>
      </c>
      <c r="J22" t="s">
        <v>43</v>
      </c>
      <c r="K22" t="s">
        <v>39</v>
      </c>
      <c r="L22" t="s">
        <v>41</v>
      </c>
      <c r="M22" t="s">
        <v>41</v>
      </c>
      <c r="Q22" t="s">
        <v>43</v>
      </c>
      <c r="S22" t="s">
        <v>44</v>
      </c>
      <c r="W22" t="s">
        <v>34</v>
      </c>
      <c r="X22" t="s">
        <v>39</v>
      </c>
      <c r="Y22" t="s">
        <v>39</v>
      </c>
      <c r="Z22" t="s">
        <v>59</v>
      </c>
      <c r="AD22" t="s">
        <v>61</v>
      </c>
      <c r="AE22" t="s">
        <v>61</v>
      </c>
      <c r="AF22" t="s">
        <v>61</v>
      </c>
    </row>
    <row r="23" spans="1:33" x14ac:dyDescent="0.3">
      <c r="A23" s="5"/>
      <c r="B23" t="s">
        <v>19</v>
      </c>
      <c r="C23" t="s">
        <v>43</v>
      </c>
      <c r="G23" t="s">
        <v>43</v>
      </c>
      <c r="K23" t="s">
        <v>39</v>
      </c>
      <c r="Q23" t="s">
        <v>43</v>
      </c>
      <c r="W23" t="s">
        <v>39</v>
      </c>
      <c r="X23" t="s">
        <v>34</v>
      </c>
      <c r="Y23" t="s">
        <v>39</v>
      </c>
      <c r="Z23" t="s">
        <v>60</v>
      </c>
    </row>
    <row r="24" spans="1:33" x14ac:dyDescent="0.3">
      <c r="A24" s="5"/>
      <c r="B24" t="s">
        <v>20</v>
      </c>
      <c r="K24" t="s">
        <v>43</v>
      </c>
      <c r="M24" t="s">
        <v>41</v>
      </c>
      <c r="W24" t="s">
        <v>39</v>
      </c>
      <c r="X24" t="s">
        <v>39</v>
      </c>
      <c r="Y24" t="s">
        <v>34</v>
      </c>
      <c r="AD24" t="s">
        <v>80</v>
      </c>
      <c r="AE24" t="s">
        <v>61</v>
      </c>
      <c r="AF24" t="s">
        <v>61</v>
      </c>
    </row>
    <row r="25" spans="1:33" x14ac:dyDescent="0.3">
      <c r="A25" s="5"/>
      <c r="B25" t="s">
        <v>21</v>
      </c>
      <c r="F25" t="s">
        <v>56</v>
      </c>
      <c r="K25" t="s">
        <v>60</v>
      </c>
      <c r="W25" t="s">
        <v>59</v>
      </c>
      <c r="X25" t="s">
        <v>60</v>
      </c>
      <c r="Z25" t="s">
        <v>34</v>
      </c>
    </row>
    <row r="26" spans="1:33" x14ac:dyDescent="0.3">
      <c r="A26" s="5" t="s">
        <v>33</v>
      </c>
      <c r="B26" s="1" t="s">
        <v>50</v>
      </c>
      <c r="J26" t="s">
        <v>43</v>
      </c>
      <c r="K26" t="s">
        <v>39</v>
      </c>
      <c r="L26" t="s">
        <v>41</v>
      </c>
      <c r="M26" t="s">
        <v>41</v>
      </c>
      <c r="N26" t="s">
        <v>46</v>
      </c>
      <c r="S26" t="s">
        <v>49</v>
      </c>
      <c r="U26" t="s">
        <v>72</v>
      </c>
      <c r="AA26" t="s">
        <v>34</v>
      </c>
      <c r="AB26" t="s">
        <v>39</v>
      </c>
      <c r="AC26" t="s">
        <v>70</v>
      </c>
    </row>
    <row r="27" spans="1:33" x14ac:dyDescent="0.3">
      <c r="A27" s="5"/>
      <c r="B27" t="s">
        <v>22</v>
      </c>
      <c r="K27" t="s">
        <v>60</v>
      </c>
      <c r="N27" t="s">
        <v>74</v>
      </c>
      <c r="Q27" t="s">
        <v>39</v>
      </c>
      <c r="S27" t="s">
        <v>49</v>
      </c>
      <c r="U27" t="s">
        <v>42</v>
      </c>
      <c r="AA27" t="s">
        <v>39</v>
      </c>
      <c r="AB27" t="s">
        <v>34</v>
      </c>
      <c r="AC27" t="s">
        <v>71</v>
      </c>
    </row>
    <row r="28" spans="1:33" x14ac:dyDescent="0.3">
      <c r="A28" s="5"/>
      <c r="B28" t="s">
        <v>23</v>
      </c>
      <c r="M28" t="s">
        <v>41</v>
      </c>
      <c r="Q28" t="s">
        <v>43</v>
      </c>
      <c r="R28" t="s">
        <v>49</v>
      </c>
      <c r="S28" t="s">
        <v>42</v>
      </c>
      <c r="AA28" t="s">
        <v>70</v>
      </c>
      <c r="AB28" t="s">
        <v>71</v>
      </c>
      <c r="AC28" t="s">
        <v>34</v>
      </c>
    </row>
    <row r="29" spans="1:33" ht="14.4" customHeight="1" x14ac:dyDescent="0.3">
      <c r="A29" s="5" t="s">
        <v>84</v>
      </c>
      <c r="B29" t="s">
        <v>24</v>
      </c>
      <c r="C29" s="2"/>
      <c r="F29" t="s">
        <v>79</v>
      </c>
      <c r="G29" t="s">
        <v>67</v>
      </c>
      <c r="S29" t="s">
        <v>78</v>
      </c>
      <c r="W29" t="s">
        <v>61</v>
      </c>
      <c r="Y29" t="s">
        <v>80</v>
      </c>
      <c r="AD29" t="s">
        <v>34</v>
      </c>
      <c r="AE29" t="s">
        <v>75</v>
      </c>
    </row>
    <row r="30" spans="1:33" x14ac:dyDescent="0.3">
      <c r="A30" s="5"/>
      <c r="B30" t="s">
        <v>25</v>
      </c>
      <c r="C30" t="s">
        <v>44</v>
      </c>
      <c r="R30" t="s">
        <v>42</v>
      </c>
      <c r="W30" t="s">
        <v>61</v>
      </c>
      <c r="Y30" t="s">
        <v>61</v>
      </c>
      <c r="AD30" t="s">
        <v>75</v>
      </c>
      <c r="AE30" t="s">
        <v>34</v>
      </c>
      <c r="AF30" t="s">
        <v>76</v>
      </c>
    </row>
    <row r="31" spans="1:33" x14ac:dyDescent="0.3">
      <c r="A31" s="5"/>
      <c r="B31" t="s">
        <v>26</v>
      </c>
      <c r="U31" t="s">
        <v>42</v>
      </c>
      <c r="W31" t="s">
        <v>61</v>
      </c>
      <c r="Y31" t="s">
        <v>61</v>
      </c>
      <c r="AE31" t="s">
        <v>76</v>
      </c>
      <c r="AF31" t="s">
        <v>34</v>
      </c>
      <c r="AG31" t="s">
        <v>77</v>
      </c>
    </row>
    <row r="32" spans="1:33" x14ac:dyDescent="0.3">
      <c r="A32" s="5"/>
      <c r="B32" t="s">
        <v>27</v>
      </c>
      <c r="F32" t="s">
        <v>69</v>
      </c>
      <c r="G32" t="s">
        <v>69</v>
      </c>
      <c r="J32" t="s">
        <v>40</v>
      </c>
      <c r="S32" t="s">
        <v>64</v>
      </c>
      <c r="AF32" t="s">
        <v>77</v>
      </c>
      <c r="AG32" t="s">
        <v>34</v>
      </c>
    </row>
  </sheetData>
  <mergeCells count="7">
    <mergeCell ref="A29:A32"/>
    <mergeCell ref="A17:A21"/>
    <mergeCell ref="A2:A8"/>
    <mergeCell ref="A9:A12"/>
    <mergeCell ref="A13:A16"/>
    <mergeCell ref="A22:A25"/>
    <mergeCell ref="A26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8C95-5E78-422E-8E3E-58EEBC9CC5E7}">
  <dimension ref="A1:N32"/>
  <sheetViews>
    <sheetView topLeftCell="C1" workbookViewId="0">
      <selection activeCell="I29" sqref="I29:I32"/>
    </sheetView>
  </sheetViews>
  <sheetFormatPr defaultRowHeight="14.4" x14ac:dyDescent="0.3"/>
  <cols>
    <col min="1" max="1" width="20.21875" bestFit="1" customWidth="1"/>
    <col min="6" max="6" width="12.44140625" customWidth="1"/>
    <col min="7" max="7" width="46.6640625" bestFit="1" customWidth="1"/>
    <col min="8" max="8" width="18.44140625" bestFit="1" customWidth="1"/>
    <col min="9" max="9" width="12.88671875" bestFit="1" customWidth="1"/>
    <col min="10" max="11" width="12.77734375" bestFit="1" customWidth="1"/>
    <col min="13" max="14" width="12.77734375" bestFit="1" customWidth="1"/>
  </cols>
  <sheetData>
    <row r="1" spans="1:14" x14ac:dyDescent="0.3">
      <c r="A1" t="s">
        <v>82</v>
      </c>
      <c r="B1">
        <f>COUNTA(Data!A:A)</f>
        <v>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94</v>
      </c>
      <c r="K1" s="4" t="s">
        <v>92</v>
      </c>
      <c r="L1" s="4" t="s">
        <v>93</v>
      </c>
      <c r="M1" s="4" t="s">
        <v>94</v>
      </c>
      <c r="N1" s="4" t="s">
        <v>92</v>
      </c>
    </row>
    <row r="2" spans="1:14" x14ac:dyDescent="0.3">
      <c r="A2" t="s">
        <v>81</v>
      </c>
      <c r="B2">
        <f>COUNTA(Data!B:B)</f>
        <v>31</v>
      </c>
      <c r="F2" s="5" t="s">
        <v>28</v>
      </c>
      <c r="G2" t="s">
        <v>0</v>
      </c>
      <c r="H2">
        <f>COUNTA(Data!C2:AG2)</f>
        <v>12</v>
      </c>
      <c r="I2" s="6">
        <f>SUM(H2:H8)</f>
        <v>75</v>
      </c>
      <c r="J2" s="6">
        <f>AVERAGE(H2:H8)</f>
        <v>10.714285714285714</v>
      </c>
      <c r="K2" s="6">
        <f>_xlfn.STDEV.P(H2:H8)</f>
        <v>2.6572964625340392</v>
      </c>
      <c r="L2">
        <f>COUNTA(_xlfn.UNIQUE(_xlfn.TEXTSPLIT(_xlfn.TEXTJOIN(",", TRUE, Data!C2:AG2), ",")))</f>
        <v>19</v>
      </c>
      <c r="M2" s="6">
        <f>AVERAGE(L2:L8)</f>
        <v>17.714285714285715</v>
      </c>
      <c r="N2" s="6">
        <f>_xlfn.STDEV.P(L2:L8)</f>
        <v>5.4172814931024398</v>
      </c>
    </row>
    <row r="3" spans="1:14" x14ac:dyDescent="0.3">
      <c r="A3" t="s">
        <v>85</v>
      </c>
      <c r="B3">
        <f>B2^2</f>
        <v>961</v>
      </c>
      <c r="F3" s="5"/>
      <c r="G3" t="s">
        <v>1</v>
      </c>
      <c r="H3">
        <f>COUNTA(Data!C3:AG3)</f>
        <v>6</v>
      </c>
      <c r="I3" s="6"/>
      <c r="J3" s="6"/>
      <c r="K3" s="6"/>
      <c r="L3">
        <f>COUNTA(_xlfn.UNIQUE(_xlfn.TEXTSPLIT(_xlfn.TEXTJOIN(",", TRUE, Data!C3:AG3), ",")))</f>
        <v>11</v>
      </c>
      <c r="M3" s="6"/>
      <c r="N3" s="6"/>
    </row>
    <row r="4" spans="1:14" x14ac:dyDescent="0.3">
      <c r="A4" t="s">
        <v>86</v>
      </c>
      <c r="B4">
        <f>COUNTA(Data!C2:AG32)-COUNTIF(Data!C2:AG32,"x")</f>
        <v>260</v>
      </c>
      <c r="F4" s="5"/>
      <c r="G4" t="s">
        <v>5</v>
      </c>
      <c r="H4">
        <f>COUNTA(Data!C4:AG4)</f>
        <v>10</v>
      </c>
      <c r="I4" s="6"/>
      <c r="J4" s="6"/>
      <c r="K4" s="6"/>
      <c r="L4">
        <f>COUNTA(_xlfn.UNIQUE(_xlfn.TEXTSPLIT(_xlfn.TEXTJOIN(",", TRUE, Data!C4:AG4), ",")))</f>
        <v>13</v>
      </c>
      <c r="M4" s="6"/>
      <c r="N4" s="6"/>
    </row>
    <row r="5" spans="1:14" x14ac:dyDescent="0.3">
      <c r="A5" t="s">
        <v>87</v>
      </c>
      <c r="B5">
        <f>B3-B4</f>
        <v>701</v>
      </c>
      <c r="F5" s="5"/>
      <c r="G5" t="s">
        <v>2</v>
      </c>
      <c r="H5">
        <f>COUNTA(Data!C5:AG5)</f>
        <v>14</v>
      </c>
      <c r="I5" s="6"/>
      <c r="J5" s="6"/>
      <c r="K5" s="6"/>
      <c r="L5">
        <f>COUNTA(_xlfn.UNIQUE(_xlfn.TEXTSPLIT(_xlfn.TEXTJOIN(",", TRUE, Data!C5:AG5), ",")))</f>
        <v>26</v>
      </c>
      <c r="M5" s="6"/>
      <c r="N5" s="6"/>
    </row>
    <row r="6" spans="1:14" x14ac:dyDescent="0.3">
      <c r="F6" s="5"/>
      <c r="G6" t="s">
        <v>62</v>
      </c>
      <c r="H6">
        <f>COUNTA(Data!C6:AG6)</f>
        <v>14</v>
      </c>
      <c r="I6" s="6"/>
      <c r="J6" s="6"/>
      <c r="K6" s="6"/>
      <c r="L6">
        <f>COUNTA(_xlfn.UNIQUE(_xlfn.TEXTSPLIT(_xlfn.TEXTJOIN(",", TRUE, Data!C6:AG6), ",")))</f>
        <v>25</v>
      </c>
      <c r="M6" s="6"/>
      <c r="N6" s="6"/>
    </row>
    <row r="7" spans="1:14" x14ac:dyDescent="0.3">
      <c r="F7" s="5"/>
      <c r="G7" t="s">
        <v>3</v>
      </c>
      <c r="H7">
        <f>COUNTA(Data!C7:AG7)</f>
        <v>10</v>
      </c>
      <c r="I7" s="6"/>
      <c r="J7" s="6"/>
      <c r="K7" s="6"/>
      <c r="L7">
        <f>COUNTA(_xlfn.UNIQUE(_xlfn.TEXTSPLIT(_xlfn.TEXTJOIN(",", TRUE, Data!C7:AG7), ",")))</f>
        <v>15</v>
      </c>
      <c r="M7" s="6"/>
      <c r="N7" s="6"/>
    </row>
    <row r="8" spans="1:14" x14ac:dyDescent="0.3">
      <c r="F8" s="5"/>
      <c r="G8" t="s">
        <v>4</v>
      </c>
      <c r="H8">
        <f>COUNTA(Data!C8:AG8)</f>
        <v>9</v>
      </c>
      <c r="I8" s="6"/>
      <c r="J8" s="6"/>
      <c r="K8" s="6"/>
      <c r="L8">
        <f>COUNTA(_xlfn.UNIQUE(_xlfn.TEXTSPLIT(_xlfn.TEXTJOIN(",", TRUE, Data!C8:AG8), ",")))</f>
        <v>15</v>
      </c>
      <c r="M8" s="6"/>
      <c r="N8" s="6"/>
    </row>
    <row r="9" spans="1:14" x14ac:dyDescent="0.3">
      <c r="F9" s="5" t="s">
        <v>29</v>
      </c>
      <c r="G9" s="3" t="s">
        <v>83</v>
      </c>
      <c r="H9">
        <f>COUNTA(Data!C9:AG9)</f>
        <v>13</v>
      </c>
      <c r="I9" s="6">
        <f>SUM(H9:H12)</f>
        <v>48</v>
      </c>
      <c r="J9" s="6">
        <f>AVERAGE(H9:H12)</f>
        <v>12</v>
      </c>
      <c r="K9" s="6">
        <f>_xlfn.STDEV.P(H9:H12)</f>
        <v>2.9154759474226504</v>
      </c>
      <c r="L9">
        <f>COUNTA(_xlfn.UNIQUE(_xlfn.TEXTSPLIT(_xlfn.TEXTJOIN(",", TRUE, Data!C9:AG9), ",")))</f>
        <v>14</v>
      </c>
      <c r="M9" s="6">
        <f>AVERAGE(L9:L12)</f>
        <v>15</v>
      </c>
      <c r="N9" s="6">
        <f>_xlfn.STDEV.P(L9:L12)</f>
        <v>6.5954529791364598</v>
      </c>
    </row>
    <row r="10" spans="1:14" x14ac:dyDescent="0.3">
      <c r="F10" s="5"/>
      <c r="G10" t="s">
        <v>6</v>
      </c>
      <c r="H10">
        <f>COUNTA(Data!C10:AG10)</f>
        <v>16</v>
      </c>
      <c r="I10" s="6"/>
      <c r="J10" s="6"/>
      <c r="K10" s="6"/>
      <c r="L10">
        <f>COUNTA(_xlfn.UNIQUE(_xlfn.TEXTSPLIT(_xlfn.TEXTJOIN(",", TRUE, Data!C10:AG10), ",")))</f>
        <v>26</v>
      </c>
      <c r="M10" s="6"/>
      <c r="N10" s="6"/>
    </row>
    <row r="11" spans="1:14" x14ac:dyDescent="0.3">
      <c r="F11" s="5"/>
      <c r="G11" t="s">
        <v>7</v>
      </c>
      <c r="H11">
        <f>COUNTA(Data!C11:AG11)</f>
        <v>8</v>
      </c>
      <c r="I11" s="6"/>
      <c r="J11" s="6"/>
      <c r="K11" s="6"/>
      <c r="L11">
        <f>COUNTA(_xlfn.UNIQUE(_xlfn.TEXTSPLIT(_xlfn.TEXTJOIN(",", TRUE, Data!C11:AG11), ",")))</f>
        <v>9</v>
      </c>
      <c r="M11" s="6"/>
      <c r="N11" s="6"/>
    </row>
    <row r="12" spans="1:14" x14ac:dyDescent="0.3">
      <c r="F12" s="5"/>
      <c r="G12" t="s">
        <v>8</v>
      </c>
      <c r="H12">
        <f>COUNTA(Data!C12:AG12)</f>
        <v>11</v>
      </c>
      <c r="I12" s="6"/>
      <c r="J12" s="6"/>
      <c r="K12" s="6"/>
      <c r="L12">
        <f>COUNTA(_xlfn.UNIQUE(_xlfn.TEXTSPLIT(_xlfn.TEXTJOIN(",", TRUE, Data!C12:AG12), ",")))</f>
        <v>11</v>
      </c>
      <c r="M12" s="6"/>
      <c r="N12" s="6"/>
    </row>
    <row r="13" spans="1:14" x14ac:dyDescent="0.3">
      <c r="F13" s="5" t="s">
        <v>30</v>
      </c>
      <c r="G13" t="s">
        <v>9</v>
      </c>
      <c r="H13">
        <f>COUNTA(Data!C13:AG13)</f>
        <v>14</v>
      </c>
      <c r="I13" s="6">
        <f>SUM(H13:H16)</f>
        <v>32</v>
      </c>
      <c r="J13" s="6">
        <f>AVERAGE(H13:H16)</f>
        <v>8</v>
      </c>
      <c r="K13" s="6">
        <f>_xlfn.STDEV.P(H13:H16)</f>
        <v>4.4721359549995796</v>
      </c>
      <c r="L13">
        <f>COUNTA(_xlfn.UNIQUE(_xlfn.TEXTSPLIT(_xlfn.TEXTJOIN(",", TRUE, Data!C13:AG13), ",")))</f>
        <v>25</v>
      </c>
      <c r="M13" s="6">
        <f>AVERAGE(L13:L16)</f>
        <v>13.25</v>
      </c>
      <c r="N13" s="6">
        <f>_xlfn.STDEV.P(L13:L16)</f>
        <v>7.8222439235810075</v>
      </c>
    </row>
    <row r="14" spans="1:14" x14ac:dyDescent="0.3">
      <c r="F14" s="5"/>
      <c r="G14" t="s">
        <v>10</v>
      </c>
      <c r="H14">
        <f>COUNTA(Data!C14:AG14)</f>
        <v>6</v>
      </c>
      <c r="I14" s="6"/>
      <c r="J14" s="6"/>
      <c r="K14" s="6"/>
      <c r="L14">
        <f>COUNTA(_xlfn.UNIQUE(_xlfn.TEXTSPLIT(_xlfn.TEXTJOIN(",", TRUE, Data!C14:AG14), ",")))</f>
        <v>12</v>
      </c>
      <c r="M14" s="6"/>
      <c r="N14" s="6"/>
    </row>
    <row r="15" spans="1:14" x14ac:dyDescent="0.3">
      <c r="F15" s="5"/>
      <c r="G15" t="s">
        <v>11</v>
      </c>
      <c r="H15">
        <f>COUNTA(Data!C15:AG15)</f>
        <v>2</v>
      </c>
      <c r="I15" s="6"/>
      <c r="J15" s="6"/>
      <c r="K15" s="6"/>
      <c r="L15">
        <f>COUNTA(_xlfn.UNIQUE(_xlfn.TEXTSPLIT(_xlfn.TEXTJOIN(",", TRUE, Data!C15:AG15), ",")))</f>
        <v>3</v>
      </c>
      <c r="M15" s="6"/>
      <c r="N15" s="6"/>
    </row>
    <row r="16" spans="1:14" x14ac:dyDescent="0.3">
      <c r="F16" s="5"/>
      <c r="G16" t="s">
        <v>12</v>
      </c>
      <c r="H16">
        <f>COUNTA(Data!C16:AG16)</f>
        <v>10</v>
      </c>
      <c r="I16" s="6"/>
      <c r="J16" s="6"/>
      <c r="K16" s="6"/>
      <c r="L16">
        <f>COUNTA(_xlfn.UNIQUE(_xlfn.TEXTSPLIT(_xlfn.TEXTJOIN(",", TRUE, Data!C16:AG16), ",")))</f>
        <v>13</v>
      </c>
      <c r="M16" s="6"/>
      <c r="N16" s="6"/>
    </row>
    <row r="17" spans="6:14" x14ac:dyDescent="0.3">
      <c r="F17" s="5" t="s">
        <v>31</v>
      </c>
      <c r="G17" t="s">
        <v>13</v>
      </c>
      <c r="H17">
        <f>COUNTA(Data!C17:AG17)</f>
        <v>13</v>
      </c>
      <c r="I17" s="6">
        <f>SUM(H17:H21)</f>
        <v>49</v>
      </c>
      <c r="J17" s="6">
        <f>AVERAGE(H17:H21)</f>
        <v>9.8000000000000007</v>
      </c>
      <c r="K17" s="6">
        <f>_xlfn.STDEV.P(H17:H21)</f>
        <v>4.0693979898751609</v>
      </c>
      <c r="L17">
        <f>COUNTA(_xlfn.UNIQUE(_xlfn.TEXTSPLIT(_xlfn.TEXTJOIN(",", TRUE, Data!C17:AG17), ",")))</f>
        <v>22</v>
      </c>
      <c r="M17" s="6">
        <f>AVERAGE(L17:L21)</f>
        <v>17.2</v>
      </c>
      <c r="N17" s="6">
        <f>_xlfn.STDEV.P(L17:L21)</f>
        <v>8.2800966177937809</v>
      </c>
    </row>
    <row r="18" spans="6:14" x14ac:dyDescent="0.3">
      <c r="F18" s="5"/>
      <c r="G18" t="s">
        <v>14</v>
      </c>
      <c r="H18">
        <f>COUNTA(Data!C18:AG18)</f>
        <v>16</v>
      </c>
      <c r="I18" s="6"/>
      <c r="J18" s="6"/>
      <c r="K18" s="6"/>
      <c r="L18">
        <f>COUNTA(_xlfn.UNIQUE(_xlfn.TEXTSPLIT(_xlfn.TEXTJOIN(",", TRUE, Data!C18:AG18), ",")))</f>
        <v>31</v>
      </c>
      <c r="M18" s="6"/>
      <c r="N18" s="6"/>
    </row>
    <row r="19" spans="6:14" x14ac:dyDescent="0.3">
      <c r="F19" s="5"/>
      <c r="G19" t="s">
        <v>15</v>
      </c>
      <c r="H19">
        <f>COUNTA(Data!C19:AG19)</f>
        <v>7</v>
      </c>
      <c r="I19" s="6"/>
      <c r="J19" s="6"/>
      <c r="K19" s="6"/>
      <c r="L19">
        <f>COUNTA(_xlfn.UNIQUE(_xlfn.TEXTSPLIT(_xlfn.TEXTJOIN(",", TRUE, Data!C19:AG19), ",")))</f>
        <v>13</v>
      </c>
      <c r="M19" s="6"/>
      <c r="N19" s="6"/>
    </row>
    <row r="20" spans="6:14" x14ac:dyDescent="0.3">
      <c r="F20" s="5"/>
      <c r="G20" t="s">
        <v>16</v>
      </c>
      <c r="H20">
        <f>COUNTA(Data!C20:AG20)</f>
        <v>8</v>
      </c>
      <c r="I20" s="6"/>
      <c r="J20" s="6"/>
      <c r="K20" s="6"/>
      <c r="L20">
        <f>COUNTA(_xlfn.UNIQUE(_xlfn.TEXTSPLIT(_xlfn.TEXTJOIN(",", TRUE, Data!C20:AG20), ",")))</f>
        <v>12</v>
      </c>
      <c r="M20" s="6"/>
      <c r="N20" s="6"/>
    </row>
    <row r="21" spans="6:14" x14ac:dyDescent="0.3">
      <c r="F21" s="5"/>
      <c r="G21" t="s">
        <v>17</v>
      </c>
      <c r="H21">
        <f>COUNTA(Data!C21:AG21)</f>
        <v>5</v>
      </c>
      <c r="I21" s="6"/>
      <c r="J21" s="6"/>
      <c r="K21" s="6"/>
      <c r="L21">
        <f>COUNTA(_xlfn.UNIQUE(_xlfn.TEXTSPLIT(_xlfn.TEXTJOIN(",", TRUE, Data!C21:AG21), ",")))</f>
        <v>8</v>
      </c>
      <c r="M21" s="6"/>
      <c r="N21" s="6"/>
    </row>
    <row r="22" spans="6:14" x14ac:dyDescent="0.3">
      <c r="F22" s="5" t="s">
        <v>32</v>
      </c>
      <c r="G22" t="s">
        <v>18</v>
      </c>
      <c r="H22">
        <f>COUNTA(Data!C22:AC22)</f>
        <v>12</v>
      </c>
      <c r="I22" s="6">
        <f>SUM(H22:H25)</f>
        <v>30</v>
      </c>
      <c r="J22" s="6">
        <f>AVERAGE(H22:H25)</f>
        <v>7.5</v>
      </c>
      <c r="K22" s="6">
        <f>_xlfn.STDEV.P(H22:H25)</f>
        <v>2.8722813232690143</v>
      </c>
      <c r="L22">
        <f>COUNTA(_xlfn.UNIQUE(_xlfn.TEXTSPLIT(_xlfn.TEXTJOIN(",", TRUE, Data!C22:AC22), ",")))</f>
        <v>19</v>
      </c>
      <c r="M22" s="6">
        <f>AVERAGE(L22:L25)</f>
        <v>11.75</v>
      </c>
      <c r="N22" s="6">
        <f>_xlfn.STDEV.P(L22:L25)</f>
        <v>4.5483513496650634</v>
      </c>
    </row>
    <row r="23" spans="6:14" x14ac:dyDescent="0.3">
      <c r="F23" s="5"/>
      <c r="G23" t="s">
        <v>19</v>
      </c>
      <c r="H23">
        <f>COUNTA(Data!C23:AC23)</f>
        <v>8</v>
      </c>
      <c r="I23" s="6"/>
      <c r="J23" s="6"/>
      <c r="K23" s="6"/>
      <c r="L23">
        <f>COUNTA(_xlfn.UNIQUE(_xlfn.TEXTSPLIT(_xlfn.TEXTJOIN(",", TRUE, Data!C23:AC23), ",")))</f>
        <v>12</v>
      </c>
      <c r="M23" s="6"/>
      <c r="N23" s="6"/>
    </row>
    <row r="24" spans="6:14" x14ac:dyDescent="0.3">
      <c r="F24" s="5"/>
      <c r="G24" t="s">
        <v>20</v>
      </c>
      <c r="H24">
        <f>COUNTA(Data!C24:AC24)</f>
        <v>5</v>
      </c>
      <c r="I24" s="6"/>
      <c r="J24" s="6"/>
      <c r="K24" s="6"/>
      <c r="L24">
        <f>COUNTA(_xlfn.UNIQUE(_xlfn.TEXTSPLIT(_xlfn.TEXTJOIN(",", TRUE, Data!C24:AC24), ",")))</f>
        <v>7</v>
      </c>
      <c r="M24" s="6"/>
      <c r="N24" s="6"/>
    </row>
    <row r="25" spans="6:14" x14ac:dyDescent="0.3">
      <c r="F25" s="5"/>
      <c r="G25" t="s">
        <v>21</v>
      </c>
      <c r="H25">
        <f>COUNTA(Data!C25:AG25)</f>
        <v>5</v>
      </c>
      <c r="I25" s="6"/>
      <c r="J25" s="6"/>
      <c r="K25" s="6"/>
      <c r="L25">
        <f>COUNTA(_xlfn.UNIQUE(_xlfn.TEXTSPLIT(_xlfn.TEXTJOIN(",", TRUE, Data!C25:AG25), ",")))</f>
        <v>9</v>
      </c>
      <c r="M25" s="6"/>
      <c r="N25" s="6"/>
    </row>
    <row r="26" spans="6:14" x14ac:dyDescent="0.3">
      <c r="F26" s="5" t="s">
        <v>33</v>
      </c>
      <c r="G26" s="1" t="s">
        <v>50</v>
      </c>
      <c r="H26">
        <f>COUNTA(Data!C26:AG26)</f>
        <v>10</v>
      </c>
      <c r="I26" s="6">
        <f>SUM(H26:H28)</f>
        <v>25</v>
      </c>
      <c r="J26" s="6">
        <f>AVERAGE(H26:H28)</f>
        <v>8.3333333333333339</v>
      </c>
      <c r="K26" s="6">
        <f>_xlfn.STDEV.P(H26:H28)</f>
        <v>1.247219128924647</v>
      </c>
      <c r="L26">
        <f>COUNTA(_xlfn.UNIQUE(_xlfn.TEXTSPLIT(_xlfn.TEXTJOIN(",", TRUE, Data!C26:AG26), ",")))</f>
        <v>16</v>
      </c>
      <c r="M26" s="6">
        <f>AVERAGE(L26:L28)</f>
        <v>14.333333333333334</v>
      </c>
      <c r="N26" s="6">
        <f>_xlfn.STDEV.P(L26:L28)</f>
        <v>2.3570226039551585</v>
      </c>
    </row>
    <row r="27" spans="6:14" x14ac:dyDescent="0.3">
      <c r="F27" s="5"/>
      <c r="G27" t="s">
        <v>22</v>
      </c>
      <c r="H27">
        <f>COUNTA(Data!C27:AG27)</f>
        <v>8</v>
      </c>
      <c r="I27" s="6"/>
      <c r="J27" s="6"/>
      <c r="K27" s="6"/>
      <c r="L27">
        <f>COUNTA(_xlfn.UNIQUE(_xlfn.TEXTSPLIT(_xlfn.TEXTJOIN(",", TRUE, Data!C27:AG27), ",")))</f>
        <v>16</v>
      </c>
      <c r="M27" s="6"/>
      <c r="N27" s="6"/>
    </row>
    <row r="28" spans="6:14" x14ac:dyDescent="0.3">
      <c r="F28" s="5"/>
      <c r="G28" t="s">
        <v>23</v>
      </c>
      <c r="H28">
        <f>COUNTA(Data!C28:AG28)</f>
        <v>7</v>
      </c>
      <c r="I28" s="6"/>
      <c r="J28" s="6"/>
      <c r="K28" s="6"/>
      <c r="L28">
        <f>COUNTA(_xlfn.UNIQUE(_xlfn.TEXTSPLIT(_xlfn.TEXTJOIN(",", TRUE, Data!C28:AG28), ",")))</f>
        <v>11</v>
      </c>
      <c r="M28" s="6"/>
      <c r="N28" s="6"/>
    </row>
    <row r="29" spans="6:14" x14ac:dyDescent="0.3">
      <c r="F29" s="5" t="s">
        <v>84</v>
      </c>
      <c r="G29" t="s">
        <v>24</v>
      </c>
      <c r="H29">
        <f>COUNTA(Data!C29:AG29)</f>
        <v>7</v>
      </c>
      <c r="I29" s="6">
        <f>SUM(H29:H32)</f>
        <v>26</v>
      </c>
      <c r="J29" s="6">
        <f>AVERAGE(H29:H32)</f>
        <v>6.5</v>
      </c>
      <c r="K29" s="6">
        <f>_xlfn.STDEV.P(H29:H32)</f>
        <v>0.5</v>
      </c>
      <c r="L29">
        <f>COUNTA(_xlfn.UNIQUE(_xlfn.TEXTSPLIT(_xlfn.TEXTJOIN(",", TRUE, Data!C29:AG29), ",")))</f>
        <v>15</v>
      </c>
      <c r="M29" s="6">
        <f>AVERAGE(L29:L32)</f>
        <v>11.75</v>
      </c>
      <c r="N29" s="6">
        <f>_xlfn.STDEV.P(L29:L32)</f>
        <v>2.0463381929681126</v>
      </c>
    </row>
    <row r="30" spans="6:14" x14ac:dyDescent="0.3">
      <c r="F30" s="5"/>
      <c r="G30" t="s">
        <v>25</v>
      </c>
      <c r="H30">
        <f>COUNTA(Data!C30:AG30)</f>
        <v>7</v>
      </c>
      <c r="I30" s="6"/>
      <c r="J30" s="6"/>
      <c r="K30" s="6"/>
      <c r="L30">
        <f>COUNTA(_xlfn.UNIQUE(_xlfn.TEXTSPLIT(_xlfn.TEXTJOIN(",", TRUE, Data!C30:AG30), ",")))</f>
        <v>12</v>
      </c>
      <c r="M30" s="6"/>
      <c r="N30" s="6"/>
    </row>
    <row r="31" spans="6:14" x14ac:dyDescent="0.3">
      <c r="F31" s="5"/>
      <c r="G31" t="s">
        <v>26</v>
      </c>
      <c r="H31">
        <f>COUNTA(Data!C31:AG31)</f>
        <v>6</v>
      </c>
      <c r="I31" s="6"/>
      <c r="J31" s="6"/>
      <c r="K31" s="6"/>
      <c r="L31">
        <f>COUNTA(_xlfn.UNIQUE(_xlfn.TEXTSPLIT(_xlfn.TEXTJOIN(",", TRUE, Data!C31:AG31), ",")))</f>
        <v>10</v>
      </c>
      <c r="M31" s="6"/>
      <c r="N31" s="6"/>
    </row>
    <row r="32" spans="6:14" x14ac:dyDescent="0.3">
      <c r="F32" s="5"/>
      <c r="G32" t="s">
        <v>27</v>
      </c>
      <c r="H32">
        <f>COUNTA(Data!C32:AG32)</f>
        <v>6</v>
      </c>
      <c r="I32" s="6"/>
      <c r="J32" s="6"/>
      <c r="K32" s="6"/>
      <c r="L32">
        <f>COUNTA(_xlfn.UNIQUE(_xlfn.TEXTSPLIT(_xlfn.TEXTJOIN(",", TRUE, Data!C32:AG32), ",")))</f>
        <v>10</v>
      </c>
      <c r="M32" s="6"/>
      <c r="N32" s="6"/>
    </row>
  </sheetData>
  <mergeCells count="42">
    <mergeCell ref="N26:N28"/>
    <mergeCell ref="N29:N32"/>
    <mergeCell ref="N2:N8"/>
    <mergeCell ref="N9:N12"/>
    <mergeCell ref="N13:N16"/>
    <mergeCell ref="N17:N21"/>
    <mergeCell ref="N22:N25"/>
    <mergeCell ref="M2:M8"/>
    <mergeCell ref="M9:M12"/>
    <mergeCell ref="M13:M16"/>
    <mergeCell ref="M17:M21"/>
    <mergeCell ref="M22:M25"/>
    <mergeCell ref="M26:M28"/>
    <mergeCell ref="M29:M32"/>
    <mergeCell ref="J29:J32"/>
    <mergeCell ref="K2:K8"/>
    <mergeCell ref="K9:K12"/>
    <mergeCell ref="K13:K16"/>
    <mergeCell ref="K17:K21"/>
    <mergeCell ref="K22:K25"/>
    <mergeCell ref="K26:K28"/>
    <mergeCell ref="K29:K32"/>
    <mergeCell ref="J2:J8"/>
    <mergeCell ref="J9:J12"/>
    <mergeCell ref="J13:J16"/>
    <mergeCell ref="J17:J21"/>
    <mergeCell ref="J22:J25"/>
    <mergeCell ref="J26:J28"/>
    <mergeCell ref="F29:F32"/>
    <mergeCell ref="I2:I8"/>
    <mergeCell ref="I9:I12"/>
    <mergeCell ref="I13:I16"/>
    <mergeCell ref="I17:I21"/>
    <mergeCell ref="I22:I25"/>
    <mergeCell ref="I26:I28"/>
    <mergeCell ref="I29:I32"/>
    <mergeCell ref="F2:F8"/>
    <mergeCell ref="F9:F12"/>
    <mergeCell ref="F13:F16"/>
    <mergeCell ref="F17:F21"/>
    <mergeCell ref="F22:F25"/>
    <mergeCell ref="F26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Potters, Niels</dc:creator>
  <cp:lastModifiedBy>Potters, Niels</cp:lastModifiedBy>
  <dcterms:created xsi:type="dcterms:W3CDTF">2025-04-11T14:19:52Z</dcterms:created>
  <dcterms:modified xsi:type="dcterms:W3CDTF">2025-07-28T14:48:54Z</dcterms:modified>
</cp:coreProperties>
</file>