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n_potters_student_tue_nl/Documents/Documents/TUe/Master/Master Thesis/Ground truth datasets/GT System decomposition/"/>
    </mc:Choice>
  </mc:AlternateContent>
  <xr:revisionPtr revIDLastSave="752" documentId="8_{3DA238DC-E5C3-4A88-86B4-7366B7C2375B}" xr6:coauthVersionLast="47" xr6:coauthVersionMax="47" xr10:uidLastSave="{4957EDBA-2FD6-4E76-8700-FB64ADA23FEE}"/>
  <bookViews>
    <workbookView xWindow="-108" yWindow="-108" windowWidth="23256" windowHeight="12576" xr2:uid="{CE0B8D0E-A558-48F0-84DD-11F0AEA44540}"/>
  </bookViews>
  <sheets>
    <sheet name="Data" sheetId="1" r:id="rId1"/>
    <sheet name="Interaction types" sheetId="3" r:id="rId2"/>
    <sheet name="Overview" sheetId="2" r:id="rId3"/>
    <sheet name="Subsystem overview" sheetId="4" r:id="rId4"/>
  </sheets>
  <externalReferences>
    <externalReference r:id="rId5"/>
  </externalReferences>
  <definedNames>
    <definedName name="_xlnm._FilterDatabase" localSheetId="0" hidden="1">Data!$A$1:$H$261</definedName>
    <definedName name="_xlnm._FilterDatabase" localSheetId="1" hidden="1">'Interaction types'!$L$1:$AE$78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2" i="3" s="1" a="1"/>
  <c r="B2" i="3" s="1"/>
  <c r="C2" i="3" s="1" a="1"/>
  <c r="C2" i="3" s="1"/>
  <c r="B8" i="2" s="1"/>
  <c r="AD2" i="3" a="1"/>
  <c r="AD2" i="3" s="1"/>
  <c r="AE2" i="3" s="1" a="1"/>
  <c r="AE2" i="3" s="1"/>
  <c r="AF2" i="3" s="1" a="1"/>
  <c r="AF2" i="3" s="1"/>
  <c r="I30" i="4" s="1"/>
  <c r="AA2" i="3" a="1"/>
  <c r="AA2" i="3" s="1"/>
  <c r="AB2" i="3" s="1" a="1"/>
  <c r="AB2" i="3" s="1"/>
  <c r="AC2" i="3" s="1" a="1"/>
  <c r="AC2" i="3" s="1"/>
  <c r="H30" i="4" s="1"/>
  <c r="X2" i="3" a="1"/>
  <c r="X2" i="3" s="1"/>
  <c r="Y2" i="3" s="1" a="1"/>
  <c r="Y2" i="3" s="1"/>
  <c r="Z2" i="3" s="1" a="1"/>
  <c r="Z2" i="3" s="1"/>
  <c r="G30" i="4" s="1"/>
  <c r="U2" i="3" a="1"/>
  <c r="U2" i="3" s="1"/>
  <c r="V2" i="3" s="1" a="1"/>
  <c r="V2" i="3" s="1"/>
  <c r="W2" i="3" s="1" a="1"/>
  <c r="W2" i="3" s="1"/>
  <c r="F30" i="4" s="1"/>
  <c r="R2" i="3" a="1"/>
  <c r="R2" i="3" s="1"/>
  <c r="S2" i="3" s="1" a="1"/>
  <c r="S2" i="3" s="1"/>
  <c r="T2" i="3" s="1" a="1"/>
  <c r="T2" i="3" s="1"/>
  <c r="E30" i="4" s="1"/>
  <c r="O2" i="3" a="1"/>
  <c r="O2" i="3" s="1"/>
  <c r="P2" i="3" s="1" a="1"/>
  <c r="P2" i="3" s="1"/>
  <c r="Q2" i="3" s="1" a="1"/>
  <c r="Q2" i="3" s="1"/>
  <c r="D30" i="4" s="1"/>
  <c r="L2" i="3" a="1"/>
  <c r="L2" i="3" s="1"/>
  <c r="M2" i="3" s="1" a="1"/>
  <c r="M2" i="3" s="1"/>
  <c r="N2" i="3" s="1" a="1"/>
  <c r="N2" i="3" s="1"/>
  <c r="C30" i="4" s="1"/>
  <c r="I26" i="4"/>
  <c r="H18" i="4"/>
  <c r="H26" i="4"/>
  <c r="G26" i="4"/>
  <c r="G22" i="4" s="1"/>
  <c r="F26" i="4"/>
  <c r="E26" i="4"/>
  <c r="D26" i="4"/>
  <c r="C26" i="4"/>
  <c r="I18" i="4"/>
  <c r="G18" i="4"/>
  <c r="F18" i="4"/>
  <c r="E18" i="4"/>
  <c r="D18" i="4"/>
  <c r="C18" i="4"/>
  <c r="I17" i="4"/>
  <c r="I19" i="4" s="1"/>
  <c r="H17" i="4"/>
  <c r="G17" i="4"/>
  <c r="F17" i="4"/>
  <c r="E17" i="4"/>
  <c r="D17" i="4"/>
  <c r="C17" i="4"/>
  <c r="A3" i="4"/>
  <c r="A4" i="4"/>
  <c r="A5" i="4"/>
  <c r="A6" i="4"/>
  <c r="A7" i="4"/>
  <c r="A8" i="4"/>
  <c r="A9" i="4"/>
  <c r="A2" i="4"/>
  <c r="D22" i="4" l="1"/>
  <c r="F22" i="4"/>
  <c r="C19" i="4"/>
  <c r="C20" i="4" s="1"/>
  <c r="H19" i="4"/>
  <c r="H20" i="4" s="1"/>
  <c r="I20" i="4"/>
  <c r="E22" i="4"/>
  <c r="E19" i="4"/>
  <c r="E20" i="4" s="1"/>
  <c r="F19" i="4"/>
  <c r="F20" i="4" s="1"/>
  <c r="G19" i="4"/>
  <c r="G20" i="4" s="1"/>
  <c r="D19" i="4"/>
  <c r="D20" i="4" s="1"/>
  <c r="H22" i="4"/>
  <c r="I22" i="4"/>
  <c r="C22" i="4"/>
  <c r="A95" i="1" l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9" i="4"/>
  <c r="B1" i="2"/>
  <c r="B2" i="4" s="1"/>
  <c r="B4" i="2"/>
  <c r="B5" i="4" s="1"/>
  <c r="B2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13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6" i="2"/>
  <c r="C6" i="2" l="1"/>
  <c r="B7" i="4"/>
  <c r="B3" i="2"/>
  <c r="B4" i="4" s="1"/>
  <c r="B3" i="4"/>
  <c r="D37" i="2"/>
  <c r="D29" i="2"/>
  <c r="D13" i="2"/>
  <c r="D41" i="2"/>
  <c r="D33" i="2"/>
  <c r="D36" i="2"/>
  <c r="D28" i="2"/>
  <c r="D42" i="2"/>
  <c r="D34" i="2"/>
  <c r="D26" i="2"/>
  <c r="D18" i="2"/>
  <c r="D20" i="2"/>
  <c r="D43" i="2"/>
  <c r="D35" i="2"/>
  <c r="D27" i="2"/>
  <c r="D19" i="2"/>
  <c r="D25" i="2"/>
  <c r="D17" i="2"/>
  <c r="D40" i="2"/>
  <c r="D32" i="2"/>
  <c r="D24" i="2"/>
  <c r="D16" i="2"/>
  <c r="D39" i="2"/>
  <c r="D31" i="2"/>
  <c r="D23" i="2"/>
  <c r="D15" i="2"/>
  <c r="D38" i="2"/>
  <c r="D30" i="2"/>
  <c r="D22" i="2"/>
  <c r="D14" i="2"/>
  <c r="D21" i="2"/>
  <c r="B5" i="2" l="1"/>
  <c r="B6" i="4" s="1"/>
  <c r="B7" i="2"/>
  <c r="B8" i="4" s="1"/>
  <c r="I27" i="4"/>
  <c r="I29" i="4" s="1"/>
  <c r="D27" i="4"/>
  <c r="D29" i="4" s="1"/>
  <c r="F23" i="4"/>
  <c r="F24" i="4" s="1"/>
  <c r="E27" i="4"/>
  <c r="E29" i="4" s="1"/>
  <c r="H27" i="4"/>
  <c r="H29" i="4" s="1"/>
  <c r="F27" i="4"/>
  <c r="F29" i="4" s="1"/>
  <c r="G23" i="4"/>
  <c r="G24" i="4" s="1"/>
  <c r="G27" i="4"/>
  <c r="G29" i="4" s="1"/>
  <c r="C27" i="4"/>
  <c r="C29" i="4" s="1"/>
  <c r="D23" i="4"/>
  <c r="D24" i="4" s="1"/>
  <c r="H23" i="4"/>
  <c r="H24" i="4" s="1"/>
  <c r="I23" i="4"/>
  <c r="I24" i="4" s="1"/>
  <c r="C23" i="4"/>
  <c r="C24" i="4" s="1"/>
  <c r="E23" i="4"/>
  <c r="E2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<sst xmlns="http://schemas.openxmlformats.org/spreadsheetml/2006/main" count="1581" uniqueCount="170">
  <si>
    <t>Evaporator fan</t>
  </si>
  <si>
    <t>Thermostat / temperature sensors</t>
  </si>
  <si>
    <t>1.1 Status [SI]</t>
  </si>
  <si>
    <t>Control System</t>
  </si>
  <si>
    <t>Microcontroller / control board</t>
  </si>
  <si>
    <t>Shelves / drawers / trays</t>
  </si>
  <si>
    <t>Structural &amp; Insulation System</t>
  </si>
  <si>
    <t>Door(s)</t>
  </si>
  <si>
    <t>User Interface &amp; Access System</t>
  </si>
  <si>
    <t>Door seals / gaskets</t>
  </si>
  <si>
    <t>Defrost heater</t>
  </si>
  <si>
    <t>Defrost System</t>
  </si>
  <si>
    <t>Defrost timer / control board</t>
  </si>
  <si>
    <t>1.2 Control [CI] (fan disabled during defrost)</t>
  </si>
  <si>
    <t>Drain hole</t>
  </si>
  <si>
    <t>Moisture control filters</t>
  </si>
  <si>
    <t>From (Component)</t>
  </si>
  <si>
    <t>To (Component)</t>
  </si>
  <si>
    <t>Interaction Type(s)</t>
  </si>
  <si>
    <t>Target Subsystem</t>
  </si>
  <si>
    <t>Compressor</t>
  </si>
  <si>
    <t>Condenser coil</t>
  </si>
  <si>
    <t>Refrigerant fluid</t>
  </si>
  <si>
    <t>Piping / tubing</t>
  </si>
  <si>
    <t>Evaporator coil</t>
  </si>
  <si>
    <t xml:space="preserve">Evaporator coil </t>
  </si>
  <si>
    <t>Relay switches</t>
  </si>
  <si>
    <t>Power supply &amp; electrical wiring</t>
  </si>
  <si>
    <t>Outer cabinet (metal/plastic shell)</t>
  </si>
  <si>
    <t>Drain pan</t>
  </si>
  <si>
    <t>Control panel (buttons/display)</t>
  </si>
  <si>
    <t>Defroster timer / control board</t>
  </si>
  <si>
    <t xml:space="preserve">Control board </t>
  </si>
  <si>
    <t>Inner liner (plastic walls)</t>
  </si>
  <si>
    <t>Thermal insulation (foam)</t>
  </si>
  <si>
    <t>Defrost thermostat</t>
  </si>
  <si>
    <t>3.12 Thermal [TE] (air movement changes when door opens)</t>
  </si>
  <si>
    <t>Control board</t>
  </si>
  <si>
    <t>Piping / Tubing</t>
  </si>
  <si>
    <t>1.2 Control [CI]</t>
  </si>
  <si>
    <t>Refrigeration System</t>
  </si>
  <si>
    <t>Lighting (LED/Bulbs)</t>
  </si>
  <si>
    <t>Lighting System</t>
  </si>
  <si>
    <t>1.1 Status [SI] (influences humidity reading)</t>
  </si>
  <si>
    <t>3.5 Electrical [EE]</t>
  </si>
  <si>
    <t>1.2 Control [CI] (if electronically actuated)</t>
  </si>
  <si>
    <t>Light switch / sensor</t>
  </si>
  <si>
    <t>Drain heater</t>
  </si>
  <si>
    <t>1.2 Control [CI] (if present)</t>
  </si>
  <si>
    <t>Drainage &amp; Moisture Control System</t>
  </si>
  <si>
    <t>Thermostat or temperature sensors</t>
  </si>
  <si>
    <t xml:space="preserve">1.2 Control [CI] </t>
  </si>
  <si>
    <t>3.5 Electrical [EE] (if electric)</t>
  </si>
  <si>
    <t>Lighting circuit</t>
  </si>
  <si>
    <t xml:space="preserve">3.5 Electrical [EE] </t>
  </si>
  <si>
    <t>3.5 Electrical [EE] (if present)</t>
  </si>
  <si>
    <t>Door handle</t>
  </si>
  <si>
    <t>4.1 Proximity [P]</t>
  </si>
  <si>
    <t>Hinges / support brackets</t>
  </si>
  <si>
    <t>Refrigeration system</t>
  </si>
  <si>
    <t>3.12 Thermal [TE] (indirect; influences evaporator efficiency by limiting air infiltration)</t>
  </si>
  <si>
    <t>1.2 Control [CI] (manual light activation on some models)</t>
  </si>
  <si>
    <t>1.2 Control [CI] (via Microcontroller / control board)</t>
  </si>
  <si>
    <t>Expansion device (capillary tube or expansion valve)</t>
  </si>
  <si>
    <t>1.2 Control [CI] (if electronically controlled)</t>
  </si>
  <si>
    <t>1.2 Control [CI] (manual defrost or diagnostic override)</t>
  </si>
  <si>
    <t>4.1 Proximity [P] (mounted at rear/base of unit)</t>
  </si>
  <si>
    <t>3.8 Mechanical [ME]</t>
  </si>
  <si>
    <t xml:space="preserve">Lighting (LED/Bulbs) </t>
  </si>
  <si>
    <t>3.12 Thermal [TE] (indirect—minimizes thermal load on coil)</t>
  </si>
  <si>
    <t>4.1 Proximity [P] (clearance or collision when opening)</t>
  </si>
  <si>
    <t>Evaporation tray</t>
  </si>
  <si>
    <t>3.8 Mechanical [ME] (some designs support shelf weight)</t>
  </si>
  <si>
    <t>3.8 Mechanical [ME] (sometimes mounted inside to support internal trays or drawers)</t>
  </si>
  <si>
    <t xml:space="preserve">Relay switches </t>
  </si>
  <si>
    <t>1.2 Control [CI] (manual defrost override possible on some models)</t>
  </si>
  <si>
    <t>1.2 Control [CI] (temporarily disables cooling during defrost)</t>
  </si>
  <si>
    <t>3.5 Electrical [EE] (receives power line voltage)</t>
  </si>
  <si>
    <t>1.2 Control [CI] (manual light control in advanced models)</t>
  </si>
  <si>
    <t>2.2 Gas [GM]</t>
  </si>
  <si>
    <t>3.5 Electrical [EE] (indirect – sensor power)</t>
  </si>
  <si>
    <t>1.1 Status [SI] (temperature sensing of refrigerant)</t>
  </si>
  <si>
    <t>1.1 Status [SI] (sensing open state)</t>
  </si>
  <si>
    <t>4.1 Proximity [P] (panel often mounted on/inside the door)</t>
  </si>
  <si>
    <t>1.1 Status [SI] (door open detection)</t>
  </si>
  <si>
    <t>3.12 Thermal [TE]</t>
  </si>
  <si>
    <t>3.5 Electrical [EE] (receives power)</t>
  </si>
  <si>
    <t>3.5 Electrical [EE] (receives power from control system)</t>
  </si>
  <si>
    <t>2.6 Mixture [MM]</t>
  </si>
  <si>
    <t>3.5 Electrical [EE] (e.g. solenoid-actuated valve)</t>
  </si>
  <si>
    <t>1.2 Control [CI] (e.g.  internal light based on door or temp logic)</t>
  </si>
  <si>
    <t>4.1 Proximity [P] (moisture equilibrium proximity in some designs)</t>
  </si>
  <si>
    <t>3.8 Mechanical [ME] (light mounting; enclosure)</t>
  </si>
  <si>
    <t>2.3 Liquid [LM]</t>
  </si>
  <si>
    <t>4.2 Alignment [A]</t>
  </si>
  <si>
    <t>3.12 Thermal [TE] (sealing to the insulated body)</t>
  </si>
  <si>
    <t>3.12 Thermal [TE] (prevent thermal leakage at interfaces)</t>
  </si>
  <si>
    <t>3.12 Thermal [TE] (exposed to cold air flow / mounting zone)</t>
  </si>
  <si>
    <t>3.12 Thermal [TE] (thermostat senses heater temperature)</t>
  </si>
  <si>
    <t>3.12 Thermal [TE] (draws power and produces heat/light)</t>
  </si>
  <si>
    <t xml:space="preserve">1.1 Status [SI] </t>
  </si>
  <si>
    <t>3.5 Electrical [EE] (status reporting logic input)</t>
  </si>
  <si>
    <t>1.2 Control [CI] (activation triggered by door state)</t>
  </si>
  <si>
    <t>4.2 Alignment [A] (provides user actuation force to open door)</t>
  </si>
  <si>
    <t>3.5 Electrical [EE]  (manual light activation on some models)</t>
  </si>
  <si>
    <t>4.2 Alignment [A] (mounting and alignment of doors)</t>
  </si>
  <si>
    <t>4.1 Proximity [P]  (interface with shelf brackets, etc.)</t>
  </si>
  <si>
    <t xml:space="preserve">4.1 Proximity [P] </t>
  </si>
  <si>
    <t>1.1 Status [SI] (sensor embedded in liner wall in some designs)</t>
  </si>
  <si>
    <t>4.1 Proximity [P] (interfaces to form full thermal envelope)</t>
  </si>
  <si>
    <t>4.1 Proximity [P] (sliding/mounting interfaces)</t>
  </si>
  <si>
    <t xml:space="preserve">3.6 Electromagnetic [EME]  </t>
  </si>
  <si>
    <t>4.2 Alignment [A] (fixed to frame for structure support)</t>
  </si>
  <si>
    <t>3.5 Electrical [EE] (on/off logic and actuation)</t>
  </si>
  <si>
    <t>3.5 Electrical [EE] (may activate together or in sequence)</t>
  </si>
  <si>
    <t>4.1 Proximity [P] (melts accumulated frost)</t>
  </si>
  <si>
    <t>4.1 Proximity [P] (mounted behind liner; transmits heat)</t>
  </si>
  <si>
    <t>2.6 Mixture [MM] (melts ice to water to drain)</t>
  </si>
  <si>
    <t>3.5 Electrical [EE] (provides feedback to defrost timer / control board)</t>
  </si>
  <si>
    <t>1.1 Status [SI] (mounted on/near coil to measure temperature)</t>
  </si>
  <si>
    <t>3.5 Electrical [EE] (feedback loop for defrost control logic)</t>
  </si>
  <si>
    <t>2.6 Mixture [MM] (prevents re-freezing of melted water)</t>
  </si>
  <si>
    <t>3.5 Electrical [EE] (controlled activation)</t>
  </si>
  <si>
    <t>3.5 Electrical [EE] (communication hierarchy)</t>
  </si>
  <si>
    <t>3.5 Electrical [EE] (controlled on/off state)</t>
  </si>
  <si>
    <t>3.8 Mechanical [ME] (mounted to liner)</t>
  </si>
  <si>
    <t>3.6 Electromagnetic [EME] (illumination)</t>
  </si>
  <si>
    <t>1.2 Control [CI] (activation upon door opening)</t>
  </si>
  <si>
    <t>4.2 Alignment [A] (melted water flows through hole to pan)</t>
  </si>
  <si>
    <t xml:space="preserve">4.2 Alignment [A] (melted water flows through hole to pan) </t>
  </si>
  <si>
    <t>4.1 Proximity [P] (intermediate containment to evaporate water)</t>
  </si>
  <si>
    <t>2.2 Gas [GM] (facilitates moisture release to surrounding air)</t>
  </si>
  <si>
    <t>2.6 Mixture [MM] (integrated into liner floor)</t>
  </si>
  <si>
    <t xml:space="preserve">2.6 Mixture [MM] </t>
  </si>
  <si>
    <t>2.6 Mixture [MM] (thermal energy from defrost aids evaporation)</t>
  </si>
  <si>
    <t>4.1 Proximity [P] (heat from compressor speeds evaporation)</t>
  </si>
  <si>
    <t>2.2 Gas [GM] (mounted on liner to regulate humidity)</t>
  </si>
  <si>
    <t>2.6 Mixture [MM] (manage airflow and moisture cycling)</t>
  </si>
  <si>
    <t>5.2 Rotational [RRM] (allow controlled door movement)</t>
  </si>
  <si>
    <t>3.8 Mechanical [ME]  (helps contain insulation foam)</t>
  </si>
  <si>
    <t>4.1 Proximity [P] (heater prevents freezing at hole)</t>
  </si>
  <si>
    <t>3.5 Electrical [EE] (activates or interrupts current flow)</t>
  </si>
  <si>
    <t>4.1 Proximity [P] (triggered by door position)</t>
  </si>
  <si>
    <t>2.3 Liquid [LM] (located below coil to collect defrost water)</t>
  </si>
  <si>
    <t>Components</t>
  </si>
  <si>
    <t>Interaction types</t>
  </si>
  <si>
    <t xml:space="preserve">Reference DSM </t>
  </si>
  <si>
    <t>System decomposition</t>
  </si>
  <si>
    <r>
      <t xml:space="preserve">1.1 Status [SI] </t>
    </r>
    <r>
      <rPr>
        <i/>
        <sz val="11"/>
        <color rgb="FF000000"/>
        <rFont val="Aptos Narrow"/>
        <family val="2"/>
      </rPr>
      <t>(sensing open state)</t>
    </r>
  </si>
  <si>
    <t>Delta</t>
  </si>
  <si>
    <t xml:space="preserve">3.12 Thermal [TE] </t>
  </si>
  <si>
    <t>Subsystems</t>
  </si>
  <si>
    <t>Entries</t>
  </si>
  <si>
    <t>Dependency Density (DD)</t>
  </si>
  <si>
    <t>INDEX</t>
  </si>
  <si>
    <t>Subsystem</t>
  </si>
  <si>
    <t>Active links</t>
  </si>
  <si>
    <t>Inactive links</t>
  </si>
  <si>
    <t>Total # Interactions</t>
  </si>
  <si>
    <t>User Interface &amp;    Access System</t>
  </si>
  <si>
    <t>Unique</t>
  </si>
  <si>
    <t>Filtered</t>
  </si>
  <si>
    <t>NZF</t>
  </si>
  <si>
    <t>Intra-subsystem</t>
  </si>
  <si>
    <t>Inter-subsystem</t>
  </si>
  <si>
    <t>Total</t>
  </si>
  <si>
    <t>Interactions</t>
  </si>
  <si>
    <t>Metrics</t>
  </si>
  <si>
    <t>Subsystem Size</t>
  </si>
  <si>
    <t>Entries (Non-diagonal)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</si>
</sst>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10" fontId="0" fillId="0" borderId="0" xfId="1" applyNumberFormat="1" applyFont="1"/>
    <xf numFmtId="0" fontId="7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enl-my.sharepoint.com/personal/n_potters_student_tue_nl/Documents/Documents/TUe/Master/Master%20Thesis/Ground%20truth%20datasets/GT%20System%20decomposition/Reference%20DSM%20Refrigerator%20symmetric.xlsx" TargetMode="External"/><Relationship Id="rId1" Type="http://schemas.openxmlformats.org/officeDocument/2006/relationships/externalLinkPath" Target="Reference%20DSM%20Refrigerator%20sym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Overview"/>
    </sheetNames>
    <sheetDataSet>
      <sheetData sheetId="0">
        <row r="2">
          <cell r="C2" t="str">
            <v>x</v>
          </cell>
          <cell r="D2" t="str">
            <v>LM, TE, ME</v>
          </cell>
          <cell r="H2" t="str">
            <v>LM, ME</v>
          </cell>
          <cell r="I2" t="str">
            <v>P, ME</v>
          </cell>
          <cell r="J2" t="str">
            <v>SI</v>
          </cell>
          <cell r="K2" t="str">
            <v>CI, EE</v>
          </cell>
          <cell r="L2" t="str">
            <v>EE</v>
          </cell>
          <cell r="M2" t="str">
            <v>EE</v>
          </cell>
          <cell r="Q2" t="str">
            <v>CI</v>
          </cell>
          <cell r="R2" t="str">
            <v>ME, P</v>
          </cell>
          <cell r="X2" t="str">
            <v>CI</v>
          </cell>
          <cell r="AE2" t="str">
            <v>TE, P</v>
          </cell>
        </row>
        <row r="3">
          <cell r="C3" t="str">
            <v>LM, TE, ME</v>
          </cell>
          <cell r="D3" t="str">
            <v>x</v>
          </cell>
          <cell r="E3" t="str">
            <v>LM, TE</v>
          </cell>
          <cell r="H3" t="str">
            <v>LM, TE</v>
          </cell>
          <cell r="I3" t="str">
            <v>P, LM</v>
          </cell>
          <cell r="R3" t="str">
            <v>P</v>
          </cell>
        </row>
        <row r="4">
          <cell r="D4" t="str">
            <v>LM, TE</v>
          </cell>
          <cell r="E4" t="str">
            <v>x</v>
          </cell>
          <cell r="F4" t="str">
            <v>LM, TE</v>
          </cell>
          <cell r="H4" t="str">
            <v>LM</v>
          </cell>
          <cell r="I4" t="str">
            <v>P, LM</v>
          </cell>
          <cell r="K4" t="str">
            <v>CI</v>
          </cell>
          <cell r="L4" t="str">
            <v>EE</v>
          </cell>
          <cell r="M4" t="str">
            <v>EE</v>
          </cell>
          <cell r="Q4" t="str">
            <v>CI</v>
          </cell>
          <cell r="R4" t="str">
            <v>P</v>
          </cell>
        </row>
        <row r="5">
          <cell r="E5" t="str">
            <v>LM, TE</v>
          </cell>
          <cell r="F5" t="str">
            <v>x</v>
          </cell>
          <cell r="G5" t="str">
            <v>P, GM, TE</v>
          </cell>
          <cell r="H5" t="str">
            <v>LM, TE</v>
          </cell>
          <cell r="I5" t="str">
            <v>P, LM</v>
          </cell>
          <cell r="J5" t="str">
            <v>SI</v>
          </cell>
          <cell r="O5" t="str">
            <v>TE</v>
          </cell>
          <cell r="R5" t="str">
            <v>P, A</v>
          </cell>
          <cell r="S5" t="str">
            <v>P, TE</v>
          </cell>
          <cell r="T5" t="str">
            <v>TE</v>
          </cell>
          <cell r="W5" t="str">
            <v>TE, P</v>
          </cell>
          <cell r="Z5" t="str">
            <v>P, SI</v>
          </cell>
          <cell r="AD5" t="str">
            <v>P, MM, LM</v>
          </cell>
          <cell r="AG5" t="str">
            <v>GM, MM</v>
          </cell>
        </row>
        <row r="6">
          <cell r="F6" t="str">
            <v>P, GM, TE</v>
          </cell>
          <cell r="G6" t="str">
            <v>x</v>
          </cell>
          <cell r="H6" t="str">
            <v>P, GM</v>
          </cell>
          <cell r="I6" t="str">
            <v>P</v>
          </cell>
          <cell r="J6" t="str">
            <v>SI</v>
          </cell>
          <cell r="K6" t="str">
            <v>CI, SI</v>
          </cell>
          <cell r="N6" t="str">
            <v>TE</v>
          </cell>
          <cell r="O6" t="str">
            <v>GM, TE</v>
          </cell>
          <cell r="S6" t="str">
            <v>P, TE</v>
          </cell>
          <cell r="U6" t="str">
            <v>GM, TE, P</v>
          </cell>
          <cell r="W6" t="str">
            <v xml:space="preserve">SI, P </v>
          </cell>
          <cell r="X6" t="str">
            <v>CI</v>
          </cell>
          <cell r="AD6" t="str">
            <v>GM, TE</v>
          </cell>
          <cell r="AG6" t="str">
            <v>GM, MM</v>
          </cell>
        </row>
        <row r="7">
          <cell r="C7" t="str">
            <v>LM, ME</v>
          </cell>
          <cell r="D7" t="str">
            <v>LM, TE</v>
          </cell>
          <cell r="E7" t="str">
            <v>LM</v>
          </cell>
          <cell r="F7" t="str">
            <v>LM, TE</v>
          </cell>
          <cell r="G7" t="str">
            <v>P, GM</v>
          </cell>
          <cell r="H7" t="str">
            <v>x</v>
          </cell>
          <cell r="I7" t="str">
            <v>LM, P</v>
          </cell>
          <cell r="J7" t="str">
            <v>SI</v>
          </cell>
          <cell r="K7" t="str">
            <v>SI</v>
          </cell>
          <cell r="R7" t="str">
            <v>P</v>
          </cell>
        </row>
        <row r="8">
          <cell r="C8" t="str">
            <v>P, ME</v>
          </cell>
          <cell r="D8" t="str">
            <v>P, LM</v>
          </cell>
          <cell r="E8" t="str">
            <v>P, LM</v>
          </cell>
          <cell r="F8" t="str">
            <v>P, LM</v>
          </cell>
          <cell r="G8" t="str">
            <v>P</v>
          </cell>
          <cell r="H8" t="str">
            <v>LM, P</v>
          </cell>
          <cell r="I8" t="str">
            <v>x</v>
          </cell>
          <cell r="R8" t="str">
            <v>P</v>
          </cell>
          <cell r="T8" t="str">
            <v>P, TE</v>
          </cell>
        </row>
        <row r="9">
          <cell r="C9" t="str">
            <v>SI</v>
          </cell>
          <cell r="F9" t="str">
            <v>SI</v>
          </cell>
          <cell r="G9" t="str">
            <v>SI</v>
          </cell>
          <cell r="H9" t="str">
            <v>SI</v>
          </cell>
          <cell r="J9" t="str">
            <v>x</v>
          </cell>
          <cell r="K9" t="str">
            <v>SI</v>
          </cell>
          <cell r="L9" t="str">
            <v>CI</v>
          </cell>
          <cell r="M9" t="str">
            <v>EE</v>
          </cell>
          <cell r="N9" t="str">
            <v>SI</v>
          </cell>
          <cell r="S9" t="str">
            <v>P, SI</v>
          </cell>
          <cell r="W9" t="str">
            <v>CI</v>
          </cell>
          <cell r="AA9" t="str">
            <v>CI</v>
          </cell>
          <cell r="AG9" t="str">
            <v>SI</v>
          </cell>
        </row>
        <row r="10">
          <cell r="C10" t="str">
            <v>CI, EE</v>
          </cell>
          <cell r="E10" t="str">
            <v>CI</v>
          </cell>
          <cell r="G10" t="str">
            <v>CI, SI</v>
          </cell>
          <cell r="H10" t="str">
            <v>SI</v>
          </cell>
          <cell r="J10" t="str">
            <v>SI</v>
          </cell>
          <cell r="K10" t="str">
            <v>x</v>
          </cell>
          <cell r="L10" t="str">
            <v>CI, EE</v>
          </cell>
          <cell r="M10" t="str">
            <v>EE</v>
          </cell>
          <cell r="N10" t="str">
            <v>SI</v>
          </cell>
          <cell r="Q10" t="str">
            <v>SI, CI, EE</v>
          </cell>
          <cell r="W10" t="str">
            <v>CI, EE</v>
          </cell>
          <cell r="X10" t="str">
            <v>CI, EE</v>
          </cell>
          <cell r="Y10" t="str">
            <v>CI</v>
          </cell>
          <cell r="Z10" t="str">
            <v>SI, EE</v>
          </cell>
          <cell r="AA10" t="str">
            <v>CI, EE</v>
          </cell>
          <cell r="AB10" t="str">
            <v>SI, EE</v>
          </cell>
        </row>
        <row r="11">
          <cell r="C11" t="str">
            <v>EE</v>
          </cell>
          <cell r="E11" t="str">
            <v>EE</v>
          </cell>
          <cell r="J11" t="str">
            <v>CI</v>
          </cell>
          <cell r="K11" t="str">
            <v>CI, EE</v>
          </cell>
          <cell r="L11" t="str">
            <v>x</v>
          </cell>
          <cell r="M11" t="str">
            <v>EE</v>
          </cell>
          <cell r="W11" t="str">
            <v>EE</v>
          </cell>
          <cell r="AA11" t="str">
            <v>EE</v>
          </cell>
        </row>
        <row r="12">
          <cell r="C12" t="str">
            <v>EE</v>
          </cell>
          <cell r="E12" t="str">
            <v>EE</v>
          </cell>
          <cell r="J12" t="str">
            <v>EE</v>
          </cell>
          <cell r="K12" t="str">
            <v>EE</v>
          </cell>
          <cell r="L12" t="str">
            <v>EE</v>
          </cell>
          <cell r="M12" t="str">
            <v>x</v>
          </cell>
          <cell r="Q12" t="str">
            <v>EE</v>
          </cell>
          <cell r="W12" t="str">
            <v>EE</v>
          </cell>
          <cell r="Y12" t="str">
            <v>EE</v>
          </cell>
          <cell r="AA12" t="str">
            <v>EE</v>
          </cell>
          <cell r="AC12" t="str">
            <v>EE</v>
          </cell>
        </row>
        <row r="13">
          <cell r="G13" t="str">
            <v>TE</v>
          </cell>
          <cell r="J13" t="str">
            <v>SI</v>
          </cell>
          <cell r="K13" t="str">
            <v>SI</v>
          </cell>
          <cell r="N13" t="str">
            <v>x</v>
          </cell>
          <cell r="O13" t="str">
            <v>P, A, ME</v>
          </cell>
          <cell r="P13" t="str">
            <v>ME, A</v>
          </cell>
          <cell r="Q13" t="str">
            <v>P</v>
          </cell>
          <cell r="R13" t="str">
            <v>ME, A</v>
          </cell>
          <cell r="S13" t="str">
            <v>P, TE</v>
          </cell>
          <cell r="T13" t="str">
            <v>P, TE</v>
          </cell>
          <cell r="U13" t="str">
            <v>P</v>
          </cell>
          <cell r="V13" t="str">
            <v>ME, A, RRM</v>
          </cell>
          <cell r="AA13" t="str">
            <v xml:space="preserve">SI, CI </v>
          </cell>
          <cell r="AB13" t="str">
            <v>SI, CI, P</v>
          </cell>
        </row>
        <row r="14">
          <cell r="F14" t="str">
            <v>TE</v>
          </cell>
          <cell r="G14" t="str">
            <v>GM, TE</v>
          </cell>
          <cell r="N14" t="str">
            <v>P, A, ME</v>
          </cell>
          <cell r="O14" t="str">
            <v>x</v>
          </cell>
          <cell r="S14" t="str">
            <v>P, A, TE</v>
          </cell>
          <cell r="T14" t="str">
            <v>P, TE</v>
          </cell>
        </row>
        <row r="15">
          <cell r="N15" t="str">
            <v>ME, A</v>
          </cell>
          <cell r="P15" t="str">
            <v>x</v>
          </cell>
        </row>
        <row r="16">
          <cell r="C16" t="str">
            <v>CI</v>
          </cell>
          <cell r="E16" t="str">
            <v>CI</v>
          </cell>
          <cell r="K16" t="str">
            <v>SI, CI, EE</v>
          </cell>
          <cell r="M16" t="str">
            <v>EE</v>
          </cell>
          <cell r="N16" t="str">
            <v>P</v>
          </cell>
          <cell r="Q16" t="str">
            <v>x</v>
          </cell>
          <cell r="W16" t="str">
            <v>CI</v>
          </cell>
          <cell r="X16" t="str">
            <v>CI</v>
          </cell>
          <cell r="AB16" t="str">
            <v>CI, EE</v>
          </cell>
          <cell r="AC16" t="str">
            <v>CI</v>
          </cell>
        </row>
        <row r="17">
          <cell r="C17" t="str">
            <v>ME, P</v>
          </cell>
          <cell r="D17" t="str">
            <v>P</v>
          </cell>
          <cell r="E17" t="str">
            <v>P</v>
          </cell>
          <cell r="F17" t="str">
            <v>P, A</v>
          </cell>
          <cell r="H17" t="str">
            <v>P</v>
          </cell>
          <cell r="I17" t="str">
            <v>P</v>
          </cell>
          <cell r="N17" t="str">
            <v>ME, A</v>
          </cell>
          <cell r="R17" t="str">
            <v>x</v>
          </cell>
          <cell r="S17" t="str">
            <v>P, A, ME</v>
          </cell>
          <cell r="T17" t="str">
            <v>P, TE, ME</v>
          </cell>
          <cell r="V17" t="str">
            <v>ME, A</v>
          </cell>
          <cell r="AC17" t="str">
            <v>P, ME</v>
          </cell>
          <cell r="AE17" t="str">
            <v>P</v>
          </cell>
        </row>
        <row r="18">
          <cell r="F18" t="str">
            <v>P, TE</v>
          </cell>
          <cell r="G18" t="str">
            <v>P, TE</v>
          </cell>
          <cell r="J18" t="str">
            <v>P, SI</v>
          </cell>
          <cell r="N18" t="str">
            <v>P, TE</v>
          </cell>
          <cell r="O18" t="str">
            <v>P, A, TE</v>
          </cell>
          <cell r="R18" t="str">
            <v>P, A, ME</v>
          </cell>
          <cell r="S18" t="str">
            <v>x</v>
          </cell>
          <cell r="T18" t="str">
            <v>P, TE</v>
          </cell>
          <cell r="U18" t="str">
            <v>ME, P</v>
          </cell>
          <cell r="V18" t="str">
            <v>ME</v>
          </cell>
          <cell r="W18" t="str">
            <v>TE, P</v>
          </cell>
          <cell r="AA18" t="str">
            <v>P, ME</v>
          </cell>
          <cell r="AB18" t="str">
            <v>P, ME</v>
          </cell>
          <cell r="AC18" t="str">
            <v>P</v>
          </cell>
          <cell r="AD18" t="str">
            <v>P, MM</v>
          </cell>
          <cell r="AG18" t="str">
            <v>P, GM</v>
          </cell>
        </row>
        <row r="19">
          <cell r="F19" t="str">
            <v>TE</v>
          </cell>
          <cell r="I19" t="str">
            <v>P, TE</v>
          </cell>
          <cell r="N19" t="str">
            <v>P, TE</v>
          </cell>
          <cell r="O19" t="str">
            <v>P, TE</v>
          </cell>
          <cell r="R19" t="str">
            <v>P, TE, ME</v>
          </cell>
          <cell r="S19" t="str">
            <v>P, TE</v>
          </cell>
          <cell r="T19" t="str">
            <v>x</v>
          </cell>
        </row>
        <row r="20">
          <cell r="G20" t="str">
            <v>GM, TE, P</v>
          </cell>
          <cell r="N20" t="str">
            <v>P</v>
          </cell>
          <cell r="S20" t="str">
            <v>ME, P</v>
          </cell>
          <cell r="U20" t="str">
            <v>x</v>
          </cell>
          <cell r="V20" t="str">
            <v>ME</v>
          </cell>
          <cell r="AA20" t="str">
            <v>P, EME</v>
          </cell>
          <cell r="AB20" t="str">
            <v>P</v>
          </cell>
          <cell r="AF20" t="str">
            <v>P</v>
          </cell>
        </row>
        <row r="21">
          <cell r="N21" t="str">
            <v>ME, A, RRM</v>
          </cell>
          <cell r="R21" t="str">
            <v>ME, A</v>
          </cell>
          <cell r="S21" t="str">
            <v>ME</v>
          </cell>
          <cell r="U21" t="str">
            <v>ME</v>
          </cell>
          <cell r="V21" t="str">
            <v>x</v>
          </cell>
        </row>
        <row r="22">
          <cell r="F22" t="str">
            <v>TE, P</v>
          </cell>
          <cell r="G22" t="str">
            <v xml:space="preserve">SI, P </v>
          </cell>
          <cell r="J22" t="str">
            <v>CI</v>
          </cell>
          <cell r="K22" t="str">
            <v>CI, EE</v>
          </cell>
          <cell r="L22" t="str">
            <v>EE</v>
          </cell>
          <cell r="M22" t="str">
            <v>EE</v>
          </cell>
          <cell r="Q22" t="str">
            <v>CI</v>
          </cell>
          <cell r="S22" t="str">
            <v>TE, P</v>
          </cell>
          <cell r="W22" t="str">
            <v>x</v>
          </cell>
          <cell r="X22" t="str">
            <v>CI, EE</v>
          </cell>
          <cell r="Y22" t="str">
            <v>CI, EE</v>
          </cell>
          <cell r="Z22" t="str">
            <v>SI, TE</v>
          </cell>
          <cell r="AD22" t="str">
            <v>TE, MM</v>
          </cell>
          <cell r="AE22" t="str">
            <v>TE, MM</v>
          </cell>
          <cell r="AF22" t="str">
            <v>TE, MM</v>
          </cell>
        </row>
        <row r="23">
          <cell r="C23" t="str">
            <v>CI</v>
          </cell>
          <cell r="G23" t="str">
            <v>CI</v>
          </cell>
          <cell r="K23" t="str">
            <v>CI, EE</v>
          </cell>
          <cell r="Q23" t="str">
            <v>CI</v>
          </cell>
          <cell r="W23" t="str">
            <v>CI, EE</v>
          </cell>
          <cell r="X23" t="str">
            <v>x</v>
          </cell>
          <cell r="Y23" t="str">
            <v>CI, EE</v>
          </cell>
          <cell r="Z23" t="str">
            <v>SI, EE</v>
          </cell>
        </row>
        <row r="24">
          <cell r="K24" t="str">
            <v>CI</v>
          </cell>
          <cell r="M24" t="str">
            <v>EE</v>
          </cell>
          <cell r="W24" t="str">
            <v>CI, EE</v>
          </cell>
          <cell r="X24" t="str">
            <v>CI, EE</v>
          </cell>
          <cell r="Y24" t="str">
            <v>x</v>
          </cell>
          <cell r="AD24" t="str">
            <v>TE, MM, P</v>
          </cell>
          <cell r="AE24" t="str">
            <v>TE, MM</v>
          </cell>
          <cell r="AF24" t="str">
            <v>TE, MM</v>
          </cell>
        </row>
        <row r="25">
          <cell r="F25" t="str">
            <v>P, SI</v>
          </cell>
          <cell r="K25" t="str">
            <v>SI, EE</v>
          </cell>
          <cell r="W25" t="str">
            <v>SI, TE</v>
          </cell>
          <cell r="X25" t="str">
            <v>SI, EE</v>
          </cell>
          <cell r="Z25" t="str">
            <v>x</v>
          </cell>
        </row>
        <row r="26">
          <cell r="J26" t="str">
            <v>CI</v>
          </cell>
          <cell r="K26" t="str">
            <v>CI, EE</v>
          </cell>
          <cell r="L26" t="str">
            <v>EE</v>
          </cell>
          <cell r="M26" t="str">
            <v>EE</v>
          </cell>
          <cell r="N26" t="str">
            <v>SI, CI</v>
          </cell>
          <cell r="S26" t="str">
            <v>P, ME</v>
          </cell>
          <cell r="U26" t="str">
            <v>P, EME</v>
          </cell>
          <cell r="AA26" t="str">
            <v>x</v>
          </cell>
          <cell r="AB26" t="str">
            <v>CI, EE</v>
          </cell>
          <cell r="AC26" t="str">
            <v>EE, TE</v>
          </cell>
        </row>
        <row r="27">
          <cell r="K27" t="str">
            <v>SI, EE</v>
          </cell>
          <cell r="N27" t="str">
            <v>SI, CI, P</v>
          </cell>
          <cell r="Q27" t="str">
            <v>CI, EE</v>
          </cell>
          <cell r="S27" t="str">
            <v>P, ME</v>
          </cell>
          <cell r="U27" t="str">
            <v>P</v>
          </cell>
          <cell r="AA27" t="str">
            <v>CI, EE</v>
          </cell>
          <cell r="AB27" t="str">
            <v>x</v>
          </cell>
          <cell r="AC27" t="str">
            <v>CI, SI, EE</v>
          </cell>
        </row>
        <row r="28">
          <cell r="M28" t="str">
            <v>EE</v>
          </cell>
          <cell r="Q28" t="str">
            <v>CI</v>
          </cell>
          <cell r="R28" t="str">
            <v>P, ME</v>
          </cell>
          <cell r="S28" t="str">
            <v>P</v>
          </cell>
          <cell r="AA28" t="str">
            <v>EE, TE</v>
          </cell>
          <cell r="AB28" t="str">
            <v>CI, SI, EE</v>
          </cell>
          <cell r="AC28" t="str">
            <v>x</v>
          </cell>
        </row>
        <row r="29">
          <cell r="F29" t="str">
            <v>P, MM, LM</v>
          </cell>
          <cell r="G29" t="str">
            <v>GM, TE</v>
          </cell>
          <cell r="S29" t="str">
            <v>P, MM</v>
          </cell>
          <cell r="W29" t="str">
            <v>TE, MM</v>
          </cell>
          <cell r="Y29" t="str">
            <v>TE, MM, P</v>
          </cell>
          <cell r="AD29" t="str">
            <v>x</v>
          </cell>
          <cell r="AE29" t="str">
            <v>MM, A</v>
          </cell>
        </row>
        <row r="30">
          <cell r="C30" t="str">
            <v>TE, P</v>
          </cell>
          <cell r="R30" t="str">
            <v>P</v>
          </cell>
          <cell r="W30" t="str">
            <v>TE, MM</v>
          </cell>
          <cell r="Y30" t="str">
            <v>TE, MM</v>
          </cell>
          <cell r="AD30" t="str">
            <v>MM, A</v>
          </cell>
          <cell r="AE30" t="str">
            <v>x</v>
          </cell>
          <cell r="AF30" t="str">
            <v>MM, P</v>
          </cell>
        </row>
        <row r="31">
          <cell r="U31" t="str">
            <v>P</v>
          </cell>
          <cell r="W31" t="str">
            <v>TE, MM</v>
          </cell>
          <cell r="Y31" t="str">
            <v>TE, MM</v>
          </cell>
          <cell r="AE31" t="str">
            <v>MM, P</v>
          </cell>
          <cell r="AF31" t="str">
            <v>x</v>
          </cell>
          <cell r="AG31" t="str">
            <v>MM, GM</v>
          </cell>
        </row>
        <row r="32">
          <cell r="F32" t="str">
            <v>GM, MM</v>
          </cell>
          <cell r="G32" t="str">
            <v>GM, MM</v>
          </cell>
          <cell r="J32" t="str">
            <v>SI</v>
          </cell>
          <cell r="S32" t="str">
            <v>P, GM</v>
          </cell>
          <cell r="AF32" t="str">
            <v>MM, GM</v>
          </cell>
          <cell r="AG32" t="str">
            <v>x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CAAE-080F-4B8B-9007-2557B8A77D36}">
  <sheetPr filterMode="1"/>
  <dimension ref="A1:H262"/>
  <sheetViews>
    <sheetView tabSelected="1" zoomScaleNormal="100" workbookViewId="0">
      <selection activeCell="H1" sqref="H1"/>
    </sheetView>
  </sheetViews>
  <sheetFormatPr defaultRowHeight="14.4" x14ac:dyDescent="0.3"/>
  <cols>
    <col min="1" max="1" width="11.6640625" customWidth="1"/>
    <col min="2" max="2" width="32.109375" bestFit="1" customWidth="1"/>
    <col min="3" max="3" width="30.109375" customWidth="1"/>
    <col min="4" max="4" width="46.6640625" bestFit="1" customWidth="1"/>
    <col min="5" max="5" width="23.5546875" customWidth="1"/>
    <col min="6" max="6" width="24.6640625" customWidth="1"/>
    <col min="7" max="7" width="21" customWidth="1"/>
    <col min="8" max="8" width="32.109375" bestFit="1" customWidth="1"/>
  </cols>
  <sheetData>
    <row r="1" spans="1:8" x14ac:dyDescent="0.3">
      <c r="A1" s="1" t="s">
        <v>154</v>
      </c>
      <c r="B1" s="1" t="s">
        <v>155</v>
      </c>
      <c r="C1" s="1" t="s">
        <v>16</v>
      </c>
      <c r="D1" s="1" t="s">
        <v>17</v>
      </c>
      <c r="E1" s="1" t="s">
        <v>18</v>
      </c>
      <c r="F1" s="1" t="s">
        <v>18</v>
      </c>
      <c r="G1" s="1" t="s">
        <v>18</v>
      </c>
      <c r="H1" s="1" t="s">
        <v>19</v>
      </c>
    </row>
    <row r="2" spans="1:8" ht="14.4" hidden="1" customHeight="1" x14ac:dyDescent="0.3">
      <c r="A2">
        <f>ROW(A1)</f>
        <v>1</v>
      </c>
      <c r="B2" t="s">
        <v>40</v>
      </c>
      <c r="C2" s="2" t="s">
        <v>20</v>
      </c>
      <c r="D2" s="2" t="s">
        <v>21</v>
      </c>
      <c r="E2" s="2" t="s">
        <v>93</v>
      </c>
      <c r="F2" s="2" t="s">
        <v>85</v>
      </c>
      <c r="G2" s="2" t="s">
        <v>67</v>
      </c>
      <c r="H2" s="2" t="s">
        <v>40</v>
      </c>
    </row>
    <row r="3" spans="1:8" hidden="1" x14ac:dyDescent="0.3">
      <c r="A3">
        <f t="shared" ref="A3:A66" si="0">ROW(A2)</f>
        <v>2</v>
      </c>
      <c r="B3" t="s">
        <v>40</v>
      </c>
      <c r="C3" s="2" t="s">
        <v>20</v>
      </c>
      <c r="D3" s="2" t="s">
        <v>22</v>
      </c>
      <c r="E3" s="2" t="s">
        <v>93</v>
      </c>
      <c r="F3" s="2" t="s">
        <v>67</v>
      </c>
      <c r="G3" s="2"/>
      <c r="H3" s="2" t="s">
        <v>40</v>
      </c>
    </row>
    <row r="4" spans="1:8" hidden="1" x14ac:dyDescent="0.3">
      <c r="A4">
        <f t="shared" si="0"/>
        <v>3</v>
      </c>
      <c r="B4" t="s">
        <v>40</v>
      </c>
      <c r="C4" s="2" t="s">
        <v>20</v>
      </c>
      <c r="D4" s="2" t="s">
        <v>23</v>
      </c>
      <c r="E4" s="2" t="s">
        <v>57</v>
      </c>
      <c r="F4" s="2" t="s">
        <v>67</v>
      </c>
      <c r="G4" s="2"/>
      <c r="H4" s="2" t="s">
        <v>40</v>
      </c>
    </row>
    <row r="5" spans="1:8" hidden="1" x14ac:dyDescent="0.3">
      <c r="A5">
        <f t="shared" si="0"/>
        <v>4</v>
      </c>
      <c r="B5" t="s">
        <v>40</v>
      </c>
      <c r="C5" s="2" t="s">
        <v>20</v>
      </c>
      <c r="D5" s="2" t="s">
        <v>4</v>
      </c>
      <c r="E5" s="2" t="s">
        <v>39</v>
      </c>
      <c r="F5" s="2" t="s">
        <v>44</v>
      </c>
      <c r="G5" s="2"/>
      <c r="H5" s="2" t="s">
        <v>3</v>
      </c>
    </row>
    <row r="6" spans="1:8" hidden="1" x14ac:dyDescent="0.3">
      <c r="A6">
        <f t="shared" si="0"/>
        <v>5</v>
      </c>
      <c r="B6" t="s">
        <v>40</v>
      </c>
      <c r="C6" s="2" t="s">
        <v>20</v>
      </c>
      <c r="D6" t="s">
        <v>50</v>
      </c>
      <c r="E6" s="2" t="s">
        <v>2</v>
      </c>
      <c r="F6" s="2"/>
      <c r="G6" s="2"/>
      <c r="H6" s="2" t="s">
        <v>3</v>
      </c>
    </row>
    <row r="7" spans="1:8" hidden="1" x14ac:dyDescent="0.3">
      <c r="A7">
        <f t="shared" si="0"/>
        <v>6</v>
      </c>
      <c r="B7" t="s">
        <v>40</v>
      </c>
      <c r="C7" s="2" t="s">
        <v>20</v>
      </c>
      <c r="D7" s="2" t="s">
        <v>26</v>
      </c>
      <c r="E7" s="2" t="s">
        <v>44</v>
      </c>
      <c r="F7" s="2"/>
      <c r="G7" s="2"/>
      <c r="H7" s="2" t="s">
        <v>3</v>
      </c>
    </row>
    <row r="8" spans="1:8" hidden="1" x14ac:dyDescent="0.3">
      <c r="A8">
        <f t="shared" si="0"/>
        <v>7</v>
      </c>
      <c r="B8" t="s">
        <v>40</v>
      </c>
      <c r="C8" s="2" t="s">
        <v>20</v>
      </c>
      <c r="D8" s="2" t="s">
        <v>27</v>
      </c>
      <c r="E8" s="2" t="s">
        <v>44</v>
      </c>
      <c r="F8" s="2"/>
      <c r="G8" s="2"/>
      <c r="H8" s="2" t="s">
        <v>3</v>
      </c>
    </row>
    <row r="9" spans="1:8" hidden="1" x14ac:dyDescent="0.3">
      <c r="A9">
        <f t="shared" si="0"/>
        <v>8</v>
      </c>
      <c r="B9" t="s">
        <v>40</v>
      </c>
      <c r="C9" s="2" t="s">
        <v>20</v>
      </c>
      <c r="D9" s="2" t="s">
        <v>28</v>
      </c>
      <c r="E9" s="2" t="s">
        <v>67</v>
      </c>
      <c r="F9" s="2" t="s">
        <v>57</v>
      </c>
      <c r="G9" s="2"/>
      <c r="H9" s="2" t="s">
        <v>6</v>
      </c>
    </row>
    <row r="10" spans="1:8" hidden="1" x14ac:dyDescent="0.3">
      <c r="A10">
        <f t="shared" si="0"/>
        <v>9</v>
      </c>
      <c r="B10" t="s">
        <v>40</v>
      </c>
      <c r="C10" s="2" t="s">
        <v>20</v>
      </c>
      <c r="D10" s="2" t="s">
        <v>29</v>
      </c>
      <c r="E10" s="2" t="s">
        <v>85</v>
      </c>
      <c r="F10" s="2" t="s">
        <v>57</v>
      </c>
      <c r="G10" s="2"/>
      <c r="H10" s="2" t="s">
        <v>49</v>
      </c>
    </row>
    <row r="11" spans="1:8" hidden="1" x14ac:dyDescent="0.3">
      <c r="A11">
        <f t="shared" si="0"/>
        <v>10</v>
      </c>
      <c r="B11" t="s">
        <v>40</v>
      </c>
      <c r="C11" s="2" t="s">
        <v>20</v>
      </c>
      <c r="D11" t="s">
        <v>30</v>
      </c>
      <c r="E11" s="2" t="s">
        <v>39</v>
      </c>
      <c r="F11" s="2"/>
      <c r="G11" s="2"/>
      <c r="H11" s="2" t="s">
        <v>8</v>
      </c>
    </row>
    <row r="12" spans="1:8" hidden="1" x14ac:dyDescent="0.3">
      <c r="A12">
        <f t="shared" si="0"/>
        <v>11</v>
      </c>
      <c r="B12" t="s">
        <v>40</v>
      </c>
      <c r="C12" s="2" t="s">
        <v>20</v>
      </c>
      <c r="D12" s="2" t="s">
        <v>31</v>
      </c>
      <c r="E12" s="2" t="s">
        <v>39</v>
      </c>
      <c r="F12" s="2"/>
      <c r="G12" s="2"/>
      <c r="H12" s="2" t="s">
        <v>11</v>
      </c>
    </row>
    <row r="13" spans="1:8" hidden="1" x14ac:dyDescent="0.3">
      <c r="A13">
        <f t="shared" si="0"/>
        <v>12</v>
      </c>
      <c r="B13" t="s">
        <v>40</v>
      </c>
      <c r="C13" t="s">
        <v>21</v>
      </c>
      <c r="D13" s="2" t="s">
        <v>63</v>
      </c>
      <c r="E13" s="2" t="s">
        <v>93</v>
      </c>
      <c r="F13" s="2" t="s">
        <v>85</v>
      </c>
      <c r="G13" s="2"/>
      <c r="H13" s="2" t="s">
        <v>40</v>
      </c>
    </row>
    <row r="14" spans="1:8" hidden="1" x14ac:dyDescent="0.3">
      <c r="A14">
        <f t="shared" si="0"/>
        <v>13</v>
      </c>
      <c r="B14" t="s">
        <v>40</v>
      </c>
      <c r="C14" t="s">
        <v>21</v>
      </c>
      <c r="D14" s="2" t="s">
        <v>22</v>
      </c>
      <c r="E14" s="2" t="s">
        <v>93</v>
      </c>
      <c r="F14" s="2" t="s">
        <v>85</v>
      </c>
      <c r="G14" s="2"/>
      <c r="H14" s="2" t="s">
        <v>40</v>
      </c>
    </row>
    <row r="15" spans="1:8" hidden="1" x14ac:dyDescent="0.3">
      <c r="A15">
        <f t="shared" si="0"/>
        <v>14</v>
      </c>
      <c r="B15" t="s">
        <v>40</v>
      </c>
      <c r="C15" t="s">
        <v>21</v>
      </c>
      <c r="D15" s="2" t="s">
        <v>23</v>
      </c>
      <c r="E15" s="2" t="s">
        <v>57</v>
      </c>
      <c r="F15" s="2" t="s">
        <v>93</v>
      </c>
      <c r="G15" s="2"/>
      <c r="H15" s="2" t="s">
        <v>40</v>
      </c>
    </row>
    <row r="16" spans="1:8" hidden="1" x14ac:dyDescent="0.3">
      <c r="A16">
        <f t="shared" si="0"/>
        <v>15</v>
      </c>
      <c r="B16" t="s">
        <v>40</v>
      </c>
      <c r="C16" t="s">
        <v>21</v>
      </c>
      <c r="D16" s="2" t="s">
        <v>28</v>
      </c>
      <c r="E16" s="2" t="s">
        <v>57</v>
      </c>
      <c r="F16" s="2"/>
      <c r="G16" s="2"/>
      <c r="H16" s="2" t="s">
        <v>6</v>
      </c>
    </row>
    <row r="17" spans="1:8" hidden="1" x14ac:dyDescent="0.3">
      <c r="A17">
        <f t="shared" si="0"/>
        <v>16</v>
      </c>
      <c r="B17" t="s">
        <v>40</v>
      </c>
      <c r="C17" t="s">
        <v>21</v>
      </c>
      <c r="D17" s="2" t="s">
        <v>20</v>
      </c>
      <c r="E17" s="2" t="s">
        <v>93</v>
      </c>
      <c r="F17" s="2" t="s">
        <v>85</v>
      </c>
      <c r="G17" s="2" t="s">
        <v>67</v>
      </c>
      <c r="H17" s="2" t="s">
        <v>40</v>
      </c>
    </row>
    <row r="18" spans="1:8" hidden="1" x14ac:dyDescent="0.3">
      <c r="A18">
        <f t="shared" si="0"/>
        <v>17</v>
      </c>
      <c r="B18" t="s">
        <v>8</v>
      </c>
      <c r="C18" s="2" t="s">
        <v>30</v>
      </c>
      <c r="D18" s="2" t="s">
        <v>7</v>
      </c>
      <c r="E18" s="2" t="s">
        <v>57</v>
      </c>
      <c r="F18" s="2"/>
      <c r="G18" s="2"/>
      <c r="H18" s="2" t="s">
        <v>8</v>
      </c>
    </row>
    <row r="19" spans="1:8" hidden="1" x14ac:dyDescent="0.3">
      <c r="A19">
        <f t="shared" si="0"/>
        <v>18</v>
      </c>
      <c r="B19" t="s">
        <v>8</v>
      </c>
      <c r="C19" s="2" t="s">
        <v>30</v>
      </c>
      <c r="D19" s="2" t="s">
        <v>4</v>
      </c>
      <c r="E19" s="2" t="s">
        <v>2</v>
      </c>
      <c r="F19" s="2" t="s">
        <v>39</v>
      </c>
      <c r="G19" s="2" t="s">
        <v>44</v>
      </c>
      <c r="H19" s="2" t="s">
        <v>3</v>
      </c>
    </row>
    <row r="20" spans="1:8" hidden="1" x14ac:dyDescent="0.3">
      <c r="A20">
        <f t="shared" si="0"/>
        <v>19</v>
      </c>
      <c r="B20" t="s">
        <v>8</v>
      </c>
      <c r="C20" s="2" t="s">
        <v>30</v>
      </c>
      <c r="D20" s="2" t="s">
        <v>27</v>
      </c>
      <c r="E20" s="2" t="s">
        <v>44</v>
      </c>
      <c r="F20" s="2"/>
      <c r="G20" s="2"/>
      <c r="H20" s="2" t="s">
        <v>3</v>
      </c>
    </row>
    <row r="21" spans="1:8" hidden="1" x14ac:dyDescent="0.3">
      <c r="A21">
        <f t="shared" si="0"/>
        <v>20</v>
      </c>
      <c r="B21" t="s">
        <v>8</v>
      </c>
      <c r="C21" s="2" t="s">
        <v>30</v>
      </c>
      <c r="D21" s="2" t="s">
        <v>53</v>
      </c>
      <c r="E21" s="2" t="s">
        <v>61</v>
      </c>
      <c r="F21" s="2"/>
      <c r="G21" s="2"/>
      <c r="H21" s="2" t="s">
        <v>42</v>
      </c>
    </row>
    <row r="22" spans="1:8" hidden="1" x14ac:dyDescent="0.3">
      <c r="A22">
        <f t="shared" si="0"/>
        <v>21</v>
      </c>
      <c r="B22" t="s">
        <v>8</v>
      </c>
      <c r="C22" s="2" t="s">
        <v>30</v>
      </c>
      <c r="D22" s="2" t="s">
        <v>46</v>
      </c>
      <c r="E22" s="2" t="s">
        <v>39</v>
      </c>
      <c r="F22" s="2" t="s">
        <v>104</v>
      </c>
      <c r="G22" s="2"/>
      <c r="H22" s="2" t="s">
        <v>42</v>
      </c>
    </row>
    <row r="23" spans="1:8" hidden="1" x14ac:dyDescent="0.3">
      <c r="A23">
        <f t="shared" si="0"/>
        <v>22</v>
      </c>
      <c r="B23" t="s">
        <v>8</v>
      </c>
      <c r="C23" s="2" t="s">
        <v>30</v>
      </c>
      <c r="D23" s="2" t="s">
        <v>20</v>
      </c>
      <c r="E23" s="2" t="s">
        <v>62</v>
      </c>
      <c r="F23" s="2"/>
      <c r="G23" s="2"/>
      <c r="H23" s="2" t="s">
        <v>40</v>
      </c>
    </row>
    <row r="24" spans="1:8" hidden="1" x14ac:dyDescent="0.3">
      <c r="A24">
        <f t="shared" si="0"/>
        <v>23</v>
      </c>
      <c r="B24" t="s">
        <v>8</v>
      </c>
      <c r="C24" s="2" t="s">
        <v>30</v>
      </c>
      <c r="D24" s="2" t="s">
        <v>63</v>
      </c>
      <c r="E24" s="2" t="s">
        <v>64</v>
      </c>
      <c r="F24" s="2"/>
      <c r="G24" s="2"/>
      <c r="H24" s="2" t="s">
        <v>40</v>
      </c>
    </row>
    <row r="25" spans="1:8" hidden="1" x14ac:dyDescent="0.3">
      <c r="A25">
        <f t="shared" si="0"/>
        <v>24</v>
      </c>
      <c r="B25" t="s">
        <v>8</v>
      </c>
      <c r="C25" s="2" t="s">
        <v>30</v>
      </c>
      <c r="D25" s="2" t="s">
        <v>10</v>
      </c>
      <c r="E25" s="2" t="s">
        <v>65</v>
      </c>
      <c r="F25" s="2"/>
      <c r="G25" s="2"/>
      <c r="H25" s="2" t="s">
        <v>11</v>
      </c>
    </row>
    <row r="26" spans="1:8" hidden="1" x14ac:dyDescent="0.3">
      <c r="A26">
        <f t="shared" si="0"/>
        <v>25</v>
      </c>
      <c r="B26" t="s">
        <v>8</v>
      </c>
      <c r="C26" s="2" t="s">
        <v>30</v>
      </c>
      <c r="D26" s="2" t="s">
        <v>12</v>
      </c>
      <c r="E26" s="2" t="s">
        <v>51</v>
      </c>
      <c r="F26" s="2"/>
      <c r="G26" s="2"/>
      <c r="H26" s="2" t="s">
        <v>11</v>
      </c>
    </row>
    <row r="27" spans="1:8" ht="14.4" hidden="1" customHeight="1" x14ac:dyDescent="0.3">
      <c r="A27">
        <f t="shared" si="0"/>
        <v>26</v>
      </c>
      <c r="B27" t="s">
        <v>11</v>
      </c>
      <c r="C27" s="2" t="s">
        <v>10</v>
      </c>
      <c r="D27" s="2" t="s">
        <v>35</v>
      </c>
      <c r="E27" s="2" t="s">
        <v>2</v>
      </c>
      <c r="F27" s="2" t="s">
        <v>98</v>
      </c>
      <c r="G27" s="2"/>
      <c r="H27" s="2" t="s">
        <v>11</v>
      </c>
    </row>
    <row r="28" spans="1:8" hidden="1" x14ac:dyDescent="0.3">
      <c r="A28">
        <f t="shared" si="0"/>
        <v>27</v>
      </c>
      <c r="B28" t="s">
        <v>11</v>
      </c>
      <c r="C28" s="2" t="s">
        <v>10</v>
      </c>
      <c r="D28" s="2" t="s">
        <v>12</v>
      </c>
      <c r="E28" s="2" t="s">
        <v>39</v>
      </c>
      <c r="F28" s="2" t="s">
        <v>113</v>
      </c>
      <c r="G28" s="2"/>
      <c r="H28" s="2" t="s">
        <v>11</v>
      </c>
    </row>
    <row r="29" spans="1:8" hidden="1" x14ac:dyDescent="0.3">
      <c r="A29">
        <f t="shared" si="0"/>
        <v>28</v>
      </c>
      <c r="B29" t="s">
        <v>11</v>
      </c>
      <c r="C29" s="2" t="s">
        <v>10</v>
      </c>
      <c r="D29" s="2" t="s">
        <v>47</v>
      </c>
      <c r="E29" s="2" t="s">
        <v>39</v>
      </c>
      <c r="F29" s="2" t="s">
        <v>114</v>
      </c>
      <c r="G29" s="2"/>
      <c r="H29" s="2" t="s">
        <v>11</v>
      </c>
    </row>
    <row r="30" spans="1:8" hidden="1" x14ac:dyDescent="0.3">
      <c r="A30">
        <f t="shared" si="0"/>
        <v>29</v>
      </c>
      <c r="B30" t="s">
        <v>11</v>
      </c>
      <c r="C30" s="2" t="s">
        <v>10</v>
      </c>
      <c r="D30" s="2" t="s">
        <v>24</v>
      </c>
      <c r="E30" s="2" t="s">
        <v>85</v>
      </c>
      <c r="F30" s="2" t="s">
        <v>115</v>
      </c>
      <c r="G30" s="2"/>
      <c r="H30" s="2" t="s">
        <v>40</v>
      </c>
    </row>
    <row r="31" spans="1:8" hidden="1" x14ac:dyDescent="0.3">
      <c r="A31">
        <f t="shared" si="0"/>
        <v>30</v>
      </c>
      <c r="B31" t="s">
        <v>11</v>
      </c>
      <c r="C31" s="2" t="s">
        <v>10</v>
      </c>
      <c r="D31" t="s">
        <v>50</v>
      </c>
      <c r="E31" s="2" t="s">
        <v>39</v>
      </c>
      <c r="F31" s="2"/>
      <c r="G31" s="2"/>
      <c r="H31" s="2" t="s">
        <v>3</v>
      </c>
    </row>
    <row r="32" spans="1:8" hidden="1" x14ac:dyDescent="0.3">
      <c r="A32">
        <f t="shared" si="0"/>
        <v>31</v>
      </c>
      <c r="B32" t="s">
        <v>11</v>
      </c>
      <c r="C32" s="2" t="s">
        <v>10</v>
      </c>
      <c r="D32" s="2" t="s">
        <v>4</v>
      </c>
      <c r="E32" s="2" t="s">
        <v>39</v>
      </c>
      <c r="F32" s="2" t="s">
        <v>44</v>
      </c>
      <c r="G32" s="2"/>
      <c r="H32" s="2" t="s">
        <v>3</v>
      </c>
    </row>
    <row r="33" spans="1:8" hidden="1" x14ac:dyDescent="0.3">
      <c r="A33">
        <f t="shared" si="0"/>
        <v>32</v>
      </c>
      <c r="B33" t="s">
        <v>11</v>
      </c>
      <c r="C33" s="2" t="s">
        <v>10</v>
      </c>
      <c r="D33" s="2" t="s">
        <v>27</v>
      </c>
      <c r="E33" s="2" t="s">
        <v>86</v>
      </c>
      <c r="F33" s="2"/>
      <c r="G33" s="2"/>
      <c r="H33" s="2" t="s">
        <v>3</v>
      </c>
    </row>
    <row r="34" spans="1:8" hidden="1" x14ac:dyDescent="0.3">
      <c r="A34">
        <f t="shared" si="0"/>
        <v>33</v>
      </c>
      <c r="B34" t="s">
        <v>11</v>
      </c>
      <c r="C34" s="2" t="s">
        <v>10</v>
      </c>
      <c r="D34" s="2" t="s">
        <v>30</v>
      </c>
      <c r="E34" s="2" t="s">
        <v>39</v>
      </c>
      <c r="F34" s="2"/>
      <c r="G34" s="2"/>
      <c r="H34" s="2" t="s">
        <v>8</v>
      </c>
    </row>
    <row r="35" spans="1:8" hidden="1" x14ac:dyDescent="0.3">
      <c r="A35">
        <f t="shared" si="0"/>
        <v>34</v>
      </c>
      <c r="B35" t="s">
        <v>11</v>
      </c>
      <c r="C35" s="2" t="s">
        <v>10</v>
      </c>
      <c r="D35" s="2" t="s">
        <v>33</v>
      </c>
      <c r="E35" s="2" t="s">
        <v>85</v>
      </c>
      <c r="F35" s="2" t="s">
        <v>116</v>
      </c>
      <c r="G35" s="2"/>
      <c r="H35" s="2" t="s">
        <v>6</v>
      </c>
    </row>
    <row r="36" spans="1:8" hidden="1" x14ac:dyDescent="0.3">
      <c r="A36">
        <f t="shared" si="0"/>
        <v>35</v>
      </c>
      <c r="B36" t="s">
        <v>11</v>
      </c>
      <c r="C36" s="2" t="s">
        <v>10</v>
      </c>
      <c r="D36" s="2" t="s">
        <v>14</v>
      </c>
      <c r="E36" s="2" t="s">
        <v>85</v>
      </c>
      <c r="F36" s="2" t="s">
        <v>117</v>
      </c>
      <c r="G36" s="2"/>
      <c r="H36" s="2" t="s">
        <v>49</v>
      </c>
    </row>
    <row r="37" spans="1:8" hidden="1" x14ac:dyDescent="0.3">
      <c r="A37">
        <f t="shared" si="0"/>
        <v>36</v>
      </c>
      <c r="B37" t="s">
        <v>11</v>
      </c>
      <c r="C37" s="2" t="s">
        <v>10</v>
      </c>
      <c r="D37" s="2" t="s">
        <v>29</v>
      </c>
      <c r="E37" s="2" t="s">
        <v>85</v>
      </c>
      <c r="F37" s="2" t="s">
        <v>117</v>
      </c>
      <c r="G37" s="2"/>
      <c r="H37" s="2" t="s">
        <v>49</v>
      </c>
    </row>
    <row r="38" spans="1:8" ht="14.4" hidden="1" customHeight="1" x14ac:dyDescent="0.3">
      <c r="A38">
        <f t="shared" si="0"/>
        <v>37</v>
      </c>
      <c r="B38" t="s">
        <v>11</v>
      </c>
      <c r="C38" s="2" t="s">
        <v>10</v>
      </c>
      <c r="D38" s="2" t="s">
        <v>71</v>
      </c>
      <c r="E38" s="2" t="s">
        <v>85</v>
      </c>
      <c r="F38" s="2" t="s">
        <v>117</v>
      </c>
      <c r="G38" s="2"/>
      <c r="H38" s="2" t="s">
        <v>49</v>
      </c>
    </row>
    <row r="39" spans="1:8" hidden="1" x14ac:dyDescent="0.3">
      <c r="A39">
        <f t="shared" si="0"/>
        <v>38</v>
      </c>
      <c r="B39" t="s">
        <v>11</v>
      </c>
      <c r="C39" s="2" t="s">
        <v>10</v>
      </c>
      <c r="D39" s="2" t="s">
        <v>0</v>
      </c>
      <c r="E39" s="2" t="s">
        <v>2</v>
      </c>
      <c r="F39" s="2" t="s">
        <v>57</v>
      </c>
      <c r="G39" s="2"/>
      <c r="H39" s="2" t="s">
        <v>40</v>
      </c>
    </row>
    <row r="40" spans="1:8" hidden="1" x14ac:dyDescent="0.3">
      <c r="A40">
        <f t="shared" si="0"/>
        <v>39</v>
      </c>
      <c r="B40" t="s">
        <v>11</v>
      </c>
      <c r="C40" t="s">
        <v>10</v>
      </c>
      <c r="D40" s="2" t="s">
        <v>74</v>
      </c>
      <c r="E40" s="2" t="s">
        <v>44</v>
      </c>
      <c r="F40" s="2"/>
      <c r="G40" s="2"/>
      <c r="H40" s="2" t="s">
        <v>3</v>
      </c>
    </row>
    <row r="41" spans="1:8" hidden="1" x14ac:dyDescent="0.3">
      <c r="A41">
        <f t="shared" si="0"/>
        <v>40</v>
      </c>
      <c r="B41" t="s">
        <v>11</v>
      </c>
      <c r="C41" s="2" t="s">
        <v>35</v>
      </c>
      <c r="D41" s="2" t="s">
        <v>12</v>
      </c>
      <c r="E41" s="2" t="s">
        <v>2</v>
      </c>
      <c r="F41" s="2" t="s">
        <v>118</v>
      </c>
      <c r="G41" s="2"/>
      <c r="H41" s="2" t="s">
        <v>11</v>
      </c>
    </row>
    <row r="42" spans="1:8" hidden="1" x14ac:dyDescent="0.3">
      <c r="A42">
        <f t="shared" si="0"/>
        <v>41</v>
      </c>
      <c r="B42" t="s">
        <v>11</v>
      </c>
      <c r="C42" s="2" t="s">
        <v>35</v>
      </c>
      <c r="D42" s="2" t="s">
        <v>24</v>
      </c>
      <c r="E42" s="2" t="s">
        <v>57</v>
      </c>
      <c r="F42" s="2" t="s">
        <v>119</v>
      </c>
      <c r="G42" s="2"/>
      <c r="H42" s="2" t="s">
        <v>40</v>
      </c>
    </row>
    <row r="43" spans="1:8" hidden="1" x14ac:dyDescent="0.3">
      <c r="A43">
        <f t="shared" si="0"/>
        <v>42</v>
      </c>
      <c r="B43" t="s">
        <v>11</v>
      </c>
      <c r="C43" s="2" t="s">
        <v>35</v>
      </c>
      <c r="D43" s="2" t="s">
        <v>4</v>
      </c>
      <c r="E43" s="2" t="s">
        <v>2</v>
      </c>
      <c r="F43" s="2" t="s">
        <v>120</v>
      </c>
      <c r="G43" s="2"/>
      <c r="H43" s="2" t="s">
        <v>3</v>
      </c>
    </row>
    <row r="44" spans="1:8" hidden="1" x14ac:dyDescent="0.3">
      <c r="A44">
        <f t="shared" si="0"/>
        <v>43</v>
      </c>
      <c r="B44" t="s">
        <v>11</v>
      </c>
      <c r="C44" s="2" t="s">
        <v>35</v>
      </c>
      <c r="D44" s="2" t="s">
        <v>10</v>
      </c>
      <c r="E44" s="2" t="s">
        <v>2</v>
      </c>
      <c r="F44" s="2" t="s">
        <v>85</v>
      </c>
      <c r="G44" s="2"/>
      <c r="H44" s="2" t="s">
        <v>11</v>
      </c>
    </row>
    <row r="45" spans="1:8" hidden="1" x14ac:dyDescent="0.3">
      <c r="A45">
        <f t="shared" si="0"/>
        <v>44</v>
      </c>
      <c r="B45" t="s">
        <v>11</v>
      </c>
      <c r="C45" s="2" t="s">
        <v>12</v>
      </c>
      <c r="D45" s="2" t="s">
        <v>10</v>
      </c>
      <c r="E45" s="2" t="s">
        <v>39</v>
      </c>
      <c r="F45" s="2" t="s">
        <v>44</v>
      </c>
      <c r="G45" s="2"/>
      <c r="H45" s="2" t="s">
        <v>11</v>
      </c>
    </row>
    <row r="46" spans="1:8" hidden="1" x14ac:dyDescent="0.3">
      <c r="A46">
        <f t="shared" si="0"/>
        <v>45</v>
      </c>
      <c r="B46" t="s">
        <v>11</v>
      </c>
      <c r="C46" s="2" t="s">
        <v>12</v>
      </c>
      <c r="D46" s="2" t="s">
        <v>47</v>
      </c>
      <c r="E46" s="2" t="s">
        <v>39</v>
      </c>
      <c r="F46" s="2" t="s">
        <v>44</v>
      </c>
      <c r="G46" s="2"/>
      <c r="H46" s="2" t="s">
        <v>11</v>
      </c>
    </row>
    <row r="47" spans="1:8" hidden="1" x14ac:dyDescent="0.3">
      <c r="A47">
        <f t="shared" si="0"/>
        <v>46</v>
      </c>
      <c r="B47" t="s">
        <v>11</v>
      </c>
      <c r="C47" s="2" t="s">
        <v>12</v>
      </c>
      <c r="D47" s="2" t="s">
        <v>35</v>
      </c>
      <c r="E47" s="2" t="s">
        <v>2</v>
      </c>
      <c r="F47" s="2" t="s">
        <v>44</v>
      </c>
      <c r="G47" s="2"/>
      <c r="H47" s="2" t="s">
        <v>11</v>
      </c>
    </row>
    <row r="48" spans="1:8" hidden="1" x14ac:dyDescent="0.3">
      <c r="A48">
        <f t="shared" si="0"/>
        <v>47</v>
      </c>
      <c r="B48" t="s">
        <v>11</v>
      </c>
      <c r="C48" s="2" t="s">
        <v>12</v>
      </c>
      <c r="D48" t="s">
        <v>30</v>
      </c>
      <c r="E48" s="2" t="s">
        <v>75</v>
      </c>
      <c r="F48" s="2"/>
      <c r="G48" s="2"/>
      <c r="H48" s="2" t="s">
        <v>8</v>
      </c>
    </row>
    <row r="49" spans="1:8" hidden="1" x14ac:dyDescent="0.3">
      <c r="A49">
        <f t="shared" si="0"/>
        <v>48</v>
      </c>
      <c r="B49" t="s">
        <v>11</v>
      </c>
      <c r="C49" s="2" t="s">
        <v>12</v>
      </c>
      <c r="D49" s="2" t="s">
        <v>4</v>
      </c>
      <c r="E49" s="2" t="s">
        <v>39</v>
      </c>
      <c r="F49" s="2" t="s">
        <v>123</v>
      </c>
      <c r="G49" s="2"/>
      <c r="H49" s="2" t="s">
        <v>3</v>
      </c>
    </row>
    <row r="50" spans="1:8" hidden="1" x14ac:dyDescent="0.3">
      <c r="A50">
        <f t="shared" si="0"/>
        <v>49</v>
      </c>
      <c r="B50" t="s">
        <v>11</v>
      </c>
      <c r="C50" s="2" t="s">
        <v>12</v>
      </c>
      <c r="D50" s="2" t="s">
        <v>20</v>
      </c>
      <c r="E50" s="2" t="s">
        <v>76</v>
      </c>
      <c r="F50" s="2"/>
      <c r="G50" s="2"/>
      <c r="H50" s="2" t="s">
        <v>40</v>
      </c>
    </row>
    <row r="51" spans="1:8" hidden="1" x14ac:dyDescent="0.3">
      <c r="A51">
        <f t="shared" si="0"/>
        <v>50</v>
      </c>
      <c r="B51" t="s">
        <v>11</v>
      </c>
      <c r="C51" t="s">
        <v>12</v>
      </c>
      <c r="D51" s="2" t="s">
        <v>0</v>
      </c>
      <c r="E51" s="2" t="s">
        <v>13</v>
      </c>
      <c r="F51" s="2"/>
      <c r="G51" s="2"/>
      <c r="H51" s="2" t="s">
        <v>40</v>
      </c>
    </row>
    <row r="52" spans="1:8" ht="14.4" hidden="1" customHeight="1" x14ac:dyDescent="0.3">
      <c r="A52">
        <f t="shared" si="0"/>
        <v>51</v>
      </c>
      <c r="B52" t="s">
        <v>8</v>
      </c>
      <c r="C52" s="2" t="s">
        <v>56</v>
      </c>
      <c r="D52" s="2" t="s">
        <v>7</v>
      </c>
      <c r="E52" s="2" t="s">
        <v>67</v>
      </c>
      <c r="F52" s="2" t="s">
        <v>103</v>
      </c>
      <c r="G52" s="2"/>
      <c r="H52" s="2" t="s">
        <v>8</v>
      </c>
    </row>
    <row r="53" spans="1:8" hidden="1" x14ac:dyDescent="0.3">
      <c r="A53">
        <f t="shared" si="0"/>
        <v>52</v>
      </c>
      <c r="B53" t="s">
        <v>8</v>
      </c>
      <c r="C53" s="2" t="s">
        <v>9</v>
      </c>
      <c r="D53" s="2" t="s">
        <v>0</v>
      </c>
      <c r="E53" s="2" t="s">
        <v>79</v>
      </c>
      <c r="F53" s="2" t="s">
        <v>85</v>
      </c>
      <c r="G53" s="2"/>
      <c r="H53" s="2" t="s">
        <v>59</v>
      </c>
    </row>
    <row r="54" spans="1:8" hidden="1" x14ac:dyDescent="0.3">
      <c r="A54">
        <f t="shared" si="0"/>
        <v>53</v>
      </c>
      <c r="B54" t="s">
        <v>8</v>
      </c>
      <c r="C54" s="2" t="s">
        <v>9</v>
      </c>
      <c r="D54" s="2" t="s">
        <v>7</v>
      </c>
      <c r="E54" s="2" t="s">
        <v>57</v>
      </c>
      <c r="F54" s="2" t="s">
        <v>94</v>
      </c>
      <c r="G54" s="2" t="s">
        <v>67</v>
      </c>
      <c r="H54" s="2" t="s">
        <v>8</v>
      </c>
    </row>
    <row r="55" spans="1:8" hidden="1" x14ac:dyDescent="0.3">
      <c r="A55">
        <f t="shared" si="0"/>
        <v>54</v>
      </c>
      <c r="B55" t="s">
        <v>8</v>
      </c>
      <c r="C55" s="2" t="s">
        <v>9</v>
      </c>
      <c r="D55" s="2" t="s">
        <v>33</v>
      </c>
      <c r="E55" s="2" t="s">
        <v>57</v>
      </c>
      <c r="F55" s="2" t="s">
        <v>94</v>
      </c>
      <c r="G55" s="2" t="s">
        <v>96</v>
      </c>
      <c r="H55" s="2" t="s">
        <v>6</v>
      </c>
    </row>
    <row r="56" spans="1:8" hidden="1" x14ac:dyDescent="0.3">
      <c r="A56">
        <f t="shared" si="0"/>
        <v>55</v>
      </c>
      <c r="B56" t="s">
        <v>8</v>
      </c>
      <c r="C56" s="2" t="s">
        <v>9</v>
      </c>
      <c r="D56" s="2" t="s">
        <v>34</v>
      </c>
      <c r="E56" s="2" t="s">
        <v>57</v>
      </c>
      <c r="F56" s="2" t="s">
        <v>96</v>
      </c>
      <c r="G56" s="2"/>
      <c r="H56" s="2" t="s">
        <v>6</v>
      </c>
    </row>
    <row r="57" spans="1:8" hidden="1" x14ac:dyDescent="0.3">
      <c r="A57">
        <f t="shared" si="0"/>
        <v>56</v>
      </c>
      <c r="B57" t="s">
        <v>8</v>
      </c>
      <c r="C57" s="2" t="s">
        <v>9</v>
      </c>
      <c r="D57" s="2" t="s">
        <v>24</v>
      </c>
      <c r="E57" s="2" t="s">
        <v>60</v>
      </c>
      <c r="F57" s="2"/>
      <c r="G57" s="2"/>
      <c r="H57" s="2" t="s">
        <v>40</v>
      </c>
    </row>
    <row r="58" spans="1:8" hidden="1" x14ac:dyDescent="0.3">
      <c r="A58">
        <f t="shared" si="0"/>
        <v>57</v>
      </c>
      <c r="B58" t="s">
        <v>8</v>
      </c>
      <c r="C58" t="s">
        <v>7</v>
      </c>
      <c r="D58" s="2" t="s">
        <v>9</v>
      </c>
      <c r="E58" s="2" t="s">
        <v>57</v>
      </c>
      <c r="F58" s="2" t="s">
        <v>94</v>
      </c>
      <c r="G58" s="2" t="s">
        <v>67</v>
      </c>
      <c r="H58" s="2" t="s">
        <v>8</v>
      </c>
    </row>
    <row r="59" spans="1:8" hidden="1" x14ac:dyDescent="0.3">
      <c r="A59">
        <f t="shared" si="0"/>
        <v>58</v>
      </c>
      <c r="B59" t="s">
        <v>8</v>
      </c>
      <c r="C59" t="s">
        <v>7</v>
      </c>
      <c r="D59" s="2" t="s">
        <v>28</v>
      </c>
      <c r="E59" s="2" t="s">
        <v>67</v>
      </c>
      <c r="F59" s="2" t="s">
        <v>94</v>
      </c>
      <c r="G59" s="2"/>
      <c r="H59" s="2" t="s">
        <v>8</v>
      </c>
    </row>
    <row r="60" spans="1:8" hidden="1" x14ac:dyDescent="0.3">
      <c r="A60">
        <f t="shared" si="0"/>
        <v>59</v>
      </c>
      <c r="B60" t="s">
        <v>8</v>
      </c>
      <c r="C60" t="s">
        <v>7</v>
      </c>
      <c r="D60" s="2" t="s">
        <v>56</v>
      </c>
      <c r="E60" s="2" t="s">
        <v>67</v>
      </c>
      <c r="F60" s="2" t="s">
        <v>94</v>
      </c>
      <c r="G60" s="2"/>
      <c r="H60" s="2" t="s">
        <v>8</v>
      </c>
    </row>
    <row r="61" spans="1:8" hidden="1" x14ac:dyDescent="0.3">
      <c r="A61">
        <f t="shared" si="0"/>
        <v>60</v>
      </c>
      <c r="B61" t="s">
        <v>8</v>
      </c>
      <c r="C61" t="s">
        <v>7</v>
      </c>
      <c r="D61" s="2" t="s">
        <v>30</v>
      </c>
      <c r="E61" s="2" t="s">
        <v>83</v>
      </c>
      <c r="F61" s="2"/>
      <c r="G61" s="2"/>
      <c r="H61" s="2" t="s">
        <v>8</v>
      </c>
    </row>
    <row r="62" spans="1:8" hidden="1" x14ac:dyDescent="0.3">
      <c r="A62">
        <f t="shared" si="0"/>
        <v>61</v>
      </c>
      <c r="B62" t="s">
        <v>8</v>
      </c>
      <c r="C62" t="s">
        <v>7</v>
      </c>
      <c r="D62" s="2" t="s">
        <v>34</v>
      </c>
      <c r="E62" s="2" t="s">
        <v>57</v>
      </c>
      <c r="F62" s="2" t="s">
        <v>95</v>
      </c>
      <c r="G62" s="2"/>
      <c r="H62" s="2" t="s">
        <v>6</v>
      </c>
    </row>
    <row r="63" spans="1:8" hidden="1" x14ac:dyDescent="0.3">
      <c r="A63">
        <f t="shared" si="0"/>
        <v>62</v>
      </c>
      <c r="B63" t="s">
        <v>8</v>
      </c>
      <c r="C63" t="s">
        <v>7</v>
      </c>
      <c r="D63" s="2" t="s">
        <v>33</v>
      </c>
      <c r="E63" s="2" t="s">
        <v>57</v>
      </c>
      <c r="F63" s="2" t="s">
        <v>95</v>
      </c>
      <c r="G63" s="2"/>
      <c r="H63" s="2" t="s">
        <v>6</v>
      </c>
    </row>
    <row r="64" spans="1:8" hidden="1" x14ac:dyDescent="0.3">
      <c r="A64">
        <f t="shared" si="0"/>
        <v>63</v>
      </c>
      <c r="B64" t="s">
        <v>8</v>
      </c>
      <c r="C64" t="s">
        <v>7</v>
      </c>
      <c r="D64" s="2" t="s">
        <v>5</v>
      </c>
      <c r="E64" s="2" t="s">
        <v>57</v>
      </c>
      <c r="F64" s="2"/>
      <c r="G64" s="2"/>
      <c r="H64" s="2" t="s">
        <v>6</v>
      </c>
    </row>
    <row r="65" spans="1:8" hidden="1" x14ac:dyDescent="0.3">
      <c r="A65">
        <f t="shared" si="0"/>
        <v>64</v>
      </c>
      <c r="B65" t="s">
        <v>8</v>
      </c>
      <c r="C65" t="s">
        <v>7</v>
      </c>
      <c r="D65" s="2" t="s">
        <v>58</v>
      </c>
      <c r="E65" s="2" t="s">
        <v>67</v>
      </c>
      <c r="F65" s="2" t="s">
        <v>94</v>
      </c>
      <c r="G65" s="2" t="s">
        <v>138</v>
      </c>
      <c r="H65" s="2" t="s">
        <v>6</v>
      </c>
    </row>
    <row r="66" spans="1:8" hidden="1" x14ac:dyDescent="0.3">
      <c r="A66">
        <f t="shared" si="0"/>
        <v>65</v>
      </c>
      <c r="B66" t="s">
        <v>8</v>
      </c>
      <c r="C66" t="s">
        <v>7</v>
      </c>
      <c r="D66" s="2" t="s">
        <v>4</v>
      </c>
      <c r="E66" s="2" t="s">
        <v>84</v>
      </c>
      <c r="F66" s="2"/>
      <c r="G66" s="2"/>
      <c r="H66" s="2" t="s">
        <v>3</v>
      </c>
    </row>
    <row r="67" spans="1:8" hidden="1" x14ac:dyDescent="0.3">
      <c r="A67">
        <f t="shared" ref="A67:A130" si="1">ROW(A66)</f>
        <v>66</v>
      </c>
      <c r="B67" t="s">
        <v>8</v>
      </c>
      <c r="C67" t="s">
        <v>7</v>
      </c>
      <c r="D67" s="2" t="s">
        <v>46</v>
      </c>
      <c r="E67" s="2" t="s">
        <v>2</v>
      </c>
      <c r="F67" s="2" t="s">
        <v>39</v>
      </c>
      <c r="G67" s="2" t="s">
        <v>57</v>
      </c>
      <c r="H67" s="2" t="s">
        <v>42</v>
      </c>
    </row>
    <row r="68" spans="1:8" hidden="1" x14ac:dyDescent="0.3">
      <c r="A68">
        <f t="shared" si="1"/>
        <v>67</v>
      </c>
      <c r="B68" t="s">
        <v>8</v>
      </c>
      <c r="C68" t="s">
        <v>7</v>
      </c>
      <c r="D68" s="2" t="s">
        <v>41</v>
      </c>
      <c r="E68" s="2" t="s">
        <v>2</v>
      </c>
      <c r="F68" s="2" t="s">
        <v>102</v>
      </c>
      <c r="G68" s="2"/>
      <c r="H68" s="2" t="s">
        <v>42</v>
      </c>
    </row>
    <row r="69" spans="1:8" ht="28.8" hidden="1" x14ac:dyDescent="0.3">
      <c r="A69">
        <f t="shared" si="1"/>
        <v>68</v>
      </c>
      <c r="B69" t="s">
        <v>8</v>
      </c>
      <c r="C69" s="4" t="s">
        <v>7</v>
      </c>
      <c r="D69" s="4" t="s">
        <v>1</v>
      </c>
      <c r="E69" s="4" t="s">
        <v>148</v>
      </c>
      <c r="G69" s="2"/>
      <c r="H69" s="2" t="s">
        <v>3</v>
      </c>
    </row>
    <row r="70" spans="1:8" hidden="1" x14ac:dyDescent="0.3">
      <c r="A70">
        <f t="shared" si="1"/>
        <v>69</v>
      </c>
      <c r="B70" t="s">
        <v>8</v>
      </c>
      <c r="C70" t="s">
        <v>7</v>
      </c>
      <c r="D70" s="2" t="s">
        <v>0</v>
      </c>
      <c r="E70" s="2" t="s">
        <v>36</v>
      </c>
      <c r="F70" s="2"/>
      <c r="G70" s="2"/>
      <c r="H70" s="2" t="s">
        <v>59</v>
      </c>
    </row>
    <row r="71" spans="1:8" hidden="1" x14ac:dyDescent="0.3">
      <c r="A71">
        <f t="shared" si="1"/>
        <v>70</v>
      </c>
      <c r="B71" t="s">
        <v>11</v>
      </c>
      <c r="C71" s="2" t="s">
        <v>47</v>
      </c>
      <c r="D71" s="2" t="s">
        <v>14</v>
      </c>
      <c r="E71" s="2" t="s">
        <v>85</v>
      </c>
      <c r="F71" s="2" t="s">
        <v>88</v>
      </c>
      <c r="G71" s="2" t="s">
        <v>140</v>
      </c>
      <c r="H71" s="2" t="s">
        <v>49</v>
      </c>
    </row>
    <row r="72" spans="1:8" hidden="1" x14ac:dyDescent="0.3">
      <c r="A72">
        <f t="shared" si="1"/>
        <v>71</v>
      </c>
      <c r="B72" t="s">
        <v>11</v>
      </c>
      <c r="C72" s="2" t="s">
        <v>47</v>
      </c>
      <c r="D72" s="2" t="s">
        <v>29</v>
      </c>
      <c r="E72" s="2" t="s">
        <v>85</v>
      </c>
      <c r="F72" s="2" t="s">
        <v>121</v>
      </c>
      <c r="G72" s="2"/>
      <c r="H72" s="2" t="s">
        <v>49</v>
      </c>
    </row>
    <row r="73" spans="1:8" hidden="1" x14ac:dyDescent="0.3">
      <c r="A73">
        <f t="shared" si="1"/>
        <v>72</v>
      </c>
      <c r="B73" t="s">
        <v>11</v>
      </c>
      <c r="C73" s="2" t="s">
        <v>47</v>
      </c>
      <c r="D73" s="2" t="s">
        <v>71</v>
      </c>
      <c r="E73" s="2" t="s">
        <v>85</v>
      </c>
      <c r="F73" s="2" t="s">
        <v>121</v>
      </c>
      <c r="G73" s="2"/>
      <c r="H73" s="2" t="s">
        <v>49</v>
      </c>
    </row>
    <row r="74" spans="1:8" hidden="1" x14ac:dyDescent="0.3">
      <c r="A74">
        <f t="shared" si="1"/>
        <v>73</v>
      </c>
      <c r="B74" t="s">
        <v>11</v>
      </c>
      <c r="C74" s="2" t="s">
        <v>47</v>
      </c>
      <c r="D74" s="2" t="s">
        <v>12</v>
      </c>
      <c r="E74" s="2" t="s">
        <v>39</v>
      </c>
      <c r="F74" s="2" t="s">
        <v>122</v>
      </c>
      <c r="G74" s="2"/>
      <c r="H74" s="2" t="s">
        <v>11</v>
      </c>
    </row>
    <row r="75" spans="1:8" hidden="1" x14ac:dyDescent="0.3">
      <c r="A75">
        <f t="shared" si="1"/>
        <v>74</v>
      </c>
      <c r="B75" t="s">
        <v>11</v>
      </c>
      <c r="C75" s="2" t="s">
        <v>47</v>
      </c>
      <c r="D75" s="2" t="s">
        <v>4</v>
      </c>
      <c r="E75" s="2" t="s">
        <v>39</v>
      </c>
      <c r="F75" s="2"/>
      <c r="G75" s="2"/>
      <c r="H75" s="2" t="s">
        <v>3</v>
      </c>
    </row>
    <row r="76" spans="1:8" hidden="1" x14ac:dyDescent="0.3">
      <c r="A76">
        <f t="shared" si="1"/>
        <v>75</v>
      </c>
      <c r="B76" t="s">
        <v>11</v>
      </c>
      <c r="C76" s="2" t="s">
        <v>47</v>
      </c>
      <c r="D76" s="2" t="s">
        <v>27</v>
      </c>
      <c r="E76" s="2" t="s">
        <v>44</v>
      </c>
      <c r="F76" s="2"/>
      <c r="G76" s="2"/>
      <c r="H76" s="2" t="s">
        <v>3</v>
      </c>
    </row>
    <row r="77" spans="1:8" hidden="1" x14ac:dyDescent="0.3">
      <c r="A77">
        <f t="shared" si="1"/>
        <v>76</v>
      </c>
      <c r="B77" t="s">
        <v>11</v>
      </c>
      <c r="C77" s="2" t="s">
        <v>47</v>
      </c>
      <c r="D77" s="2" t="s">
        <v>10</v>
      </c>
      <c r="E77" s="2" t="s">
        <v>39</v>
      </c>
      <c r="F77" s="2" t="s">
        <v>44</v>
      </c>
      <c r="G77" s="2"/>
      <c r="H77" s="2" t="s">
        <v>11</v>
      </c>
    </row>
    <row r="78" spans="1:8" ht="14.4" customHeight="1" x14ac:dyDescent="0.3">
      <c r="A78">
        <f t="shared" si="1"/>
        <v>77</v>
      </c>
      <c r="B78" t="s">
        <v>49</v>
      </c>
      <c r="C78" s="2" t="s">
        <v>14</v>
      </c>
      <c r="D78" s="2" t="s">
        <v>29</v>
      </c>
      <c r="E78" s="2" t="s">
        <v>88</v>
      </c>
      <c r="F78" s="2" t="s">
        <v>128</v>
      </c>
      <c r="G78" s="2"/>
      <c r="H78" s="2" t="s">
        <v>49</v>
      </c>
    </row>
    <row r="79" spans="1:8" hidden="1" x14ac:dyDescent="0.3">
      <c r="A79">
        <f t="shared" si="1"/>
        <v>78</v>
      </c>
      <c r="B79" t="s">
        <v>49</v>
      </c>
      <c r="C79" s="2" t="s">
        <v>14</v>
      </c>
      <c r="D79" s="2" t="s">
        <v>0</v>
      </c>
      <c r="E79" s="2" t="s">
        <v>79</v>
      </c>
      <c r="F79" s="2" t="s">
        <v>85</v>
      </c>
      <c r="G79" s="2"/>
      <c r="H79" s="2" t="s">
        <v>40</v>
      </c>
    </row>
    <row r="80" spans="1:8" hidden="1" x14ac:dyDescent="0.3">
      <c r="A80">
        <f t="shared" si="1"/>
        <v>79</v>
      </c>
      <c r="B80" t="s">
        <v>49</v>
      </c>
      <c r="C80" s="2" t="s">
        <v>14</v>
      </c>
      <c r="D80" s="2" t="s">
        <v>24</v>
      </c>
      <c r="E80" s="2" t="s">
        <v>57</v>
      </c>
      <c r="F80" s="2" t="s">
        <v>88</v>
      </c>
      <c r="G80" s="2" t="s">
        <v>143</v>
      </c>
      <c r="H80" s="2" t="s">
        <v>40</v>
      </c>
    </row>
    <row r="81" spans="1:8" hidden="1" x14ac:dyDescent="0.3">
      <c r="A81">
        <f t="shared" si="1"/>
        <v>80</v>
      </c>
      <c r="B81" t="s">
        <v>49</v>
      </c>
      <c r="C81" s="2" t="s">
        <v>14</v>
      </c>
      <c r="D81" s="2" t="s">
        <v>33</v>
      </c>
      <c r="E81" s="2" t="s">
        <v>57</v>
      </c>
      <c r="F81" s="2" t="s">
        <v>132</v>
      </c>
      <c r="G81" s="2"/>
      <c r="H81" s="2" t="s">
        <v>6</v>
      </c>
    </row>
    <row r="82" spans="1:8" hidden="1" x14ac:dyDescent="0.3">
      <c r="A82">
        <f t="shared" si="1"/>
        <v>81</v>
      </c>
      <c r="B82" t="s">
        <v>49</v>
      </c>
      <c r="C82" s="2" t="s">
        <v>14</v>
      </c>
      <c r="D82" s="2" t="s">
        <v>47</v>
      </c>
      <c r="E82" s="2" t="s">
        <v>85</v>
      </c>
      <c r="F82" s="2" t="s">
        <v>88</v>
      </c>
      <c r="G82" s="2" t="s">
        <v>140</v>
      </c>
      <c r="H82" s="2" t="s">
        <v>11</v>
      </c>
    </row>
    <row r="83" spans="1:8" hidden="1" x14ac:dyDescent="0.3">
      <c r="A83">
        <f t="shared" si="1"/>
        <v>82</v>
      </c>
      <c r="B83" t="s">
        <v>49</v>
      </c>
      <c r="C83" s="2" t="s">
        <v>14</v>
      </c>
      <c r="D83" s="2" t="s">
        <v>10</v>
      </c>
      <c r="E83" s="2" t="s">
        <v>85</v>
      </c>
      <c r="F83" s="2" t="s">
        <v>133</v>
      </c>
      <c r="G83" s="2"/>
      <c r="H83" s="2" t="s">
        <v>11</v>
      </c>
    </row>
    <row r="84" spans="1:8" x14ac:dyDescent="0.3">
      <c r="A84">
        <f t="shared" si="1"/>
        <v>83</v>
      </c>
      <c r="B84" t="s">
        <v>49</v>
      </c>
      <c r="C84" s="2" t="s">
        <v>29</v>
      </c>
      <c r="D84" s="2" t="s">
        <v>14</v>
      </c>
      <c r="E84" s="2" t="s">
        <v>88</v>
      </c>
      <c r="F84" s="2" t="s">
        <v>129</v>
      </c>
      <c r="G84" s="2"/>
      <c r="H84" s="2" t="s">
        <v>49</v>
      </c>
    </row>
    <row r="85" spans="1:8" x14ac:dyDescent="0.3">
      <c r="A85">
        <f t="shared" si="1"/>
        <v>84</v>
      </c>
      <c r="B85" t="s">
        <v>49</v>
      </c>
      <c r="C85" s="2" t="s">
        <v>29</v>
      </c>
      <c r="D85" s="2" t="s">
        <v>71</v>
      </c>
      <c r="E85" s="2" t="s">
        <v>88</v>
      </c>
      <c r="F85" s="2" t="s">
        <v>130</v>
      </c>
      <c r="G85" s="2"/>
      <c r="H85" s="2" t="s">
        <v>49</v>
      </c>
    </row>
    <row r="86" spans="1:8" hidden="1" x14ac:dyDescent="0.3">
      <c r="A86">
        <f t="shared" si="1"/>
        <v>85</v>
      </c>
      <c r="B86" t="s">
        <v>49</v>
      </c>
      <c r="C86" s="2" t="s">
        <v>29</v>
      </c>
      <c r="D86" s="2" t="s">
        <v>10</v>
      </c>
      <c r="E86" s="2" t="s">
        <v>85</v>
      </c>
      <c r="F86" s="2" t="s">
        <v>134</v>
      </c>
      <c r="H86" s="2" t="s">
        <v>11</v>
      </c>
    </row>
    <row r="87" spans="1:8" hidden="1" x14ac:dyDescent="0.3">
      <c r="A87">
        <f t="shared" si="1"/>
        <v>86</v>
      </c>
      <c r="B87" t="s">
        <v>49</v>
      </c>
      <c r="C87" s="2" t="s">
        <v>29</v>
      </c>
      <c r="D87" s="2" t="s">
        <v>20</v>
      </c>
      <c r="E87" s="2" t="s">
        <v>85</v>
      </c>
      <c r="F87" s="2" t="s">
        <v>135</v>
      </c>
      <c r="G87" s="2"/>
      <c r="H87" s="2" t="s">
        <v>40</v>
      </c>
    </row>
    <row r="88" spans="1:8" hidden="1" x14ac:dyDescent="0.3">
      <c r="A88">
        <f t="shared" si="1"/>
        <v>87</v>
      </c>
      <c r="B88" t="s">
        <v>49</v>
      </c>
      <c r="C88" s="2" t="s">
        <v>29</v>
      </c>
      <c r="D88" s="2" t="s">
        <v>28</v>
      </c>
      <c r="E88" s="2" t="s">
        <v>66</v>
      </c>
      <c r="F88" s="2"/>
      <c r="G88" s="2"/>
      <c r="H88" s="2" t="s">
        <v>6</v>
      </c>
    </row>
    <row r="89" spans="1:8" hidden="1" x14ac:dyDescent="0.3">
      <c r="A89">
        <f t="shared" si="1"/>
        <v>88</v>
      </c>
      <c r="B89" t="s">
        <v>49</v>
      </c>
      <c r="C89" s="2" t="s">
        <v>29</v>
      </c>
      <c r="D89" s="2" t="s">
        <v>47</v>
      </c>
      <c r="E89" s="2" t="s">
        <v>85</v>
      </c>
      <c r="F89" s="2" t="s">
        <v>88</v>
      </c>
      <c r="G89" s="2"/>
      <c r="H89" s="2" t="s">
        <v>11</v>
      </c>
    </row>
    <row r="90" spans="1:8" x14ac:dyDescent="0.3">
      <c r="A90">
        <f t="shared" si="1"/>
        <v>89</v>
      </c>
      <c r="B90" t="s">
        <v>49</v>
      </c>
      <c r="C90" s="2" t="s">
        <v>71</v>
      </c>
      <c r="D90" s="2" t="s">
        <v>29</v>
      </c>
      <c r="E90" s="2" t="s">
        <v>88</v>
      </c>
      <c r="F90" s="2" t="s">
        <v>130</v>
      </c>
      <c r="G90" s="2"/>
      <c r="H90" s="2" t="s">
        <v>49</v>
      </c>
    </row>
    <row r="91" spans="1:8" x14ac:dyDescent="0.3">
      <c r="A91">
        <f t="shared" si="1"/>
        <v>90</v>
      </c>
      <c r="B91" t="s">
        <v>49</v>
      </c>
      <c r="C91" s="2" t="s">
        <v>71</v>
      </c>
      <c r="D91" s="2" t="s">
        <v>15</v>
      </c>
      <c r="E91" s="2" t="s">
        <v>88</v>
      </c>
      <c r="F91" s="2" t="s">
        <v>131</v>
      </c>
      <c r="G91" s="2"/>
      <c r="H91" s="2" t="s">
        <v>49</v>
      </c>
    </row>
    <row r="92" spans="1:8" hidden="1" x14ac:dyDescent="0.3">
      <c r="A92">
        <f t="shared" si="1"/>
        <v>91</v>
      </c>
      <c r="B92" t="s">
        <v>49</v>
      </c>
      <c r="C92" s="2" t="s">
        <v>71</v>
      </c>
      <c r="D92" s="2" t="s">
        <v>47</v>
      </c>
      <c r="E92" s="2" t="s">
        <v>85</v>
      </c>
      <c r="F92" s="2" t="s">
        <v>88</v>
      </c>
      <c r="G92" s="2"/>
      <c r="H92" s="2" t="s">
        <v>11</v>
      </c>
    </row>
    <row r="93" spans="1:8" hidden="1" x14ac:dyDescent="0.3">
      <c r="A93">
        <f t="shared" si="1"/>
        <v>92</v>
      </c>
      <c r="B93" t="s">
        <v>49</v>
      </c>
      <c r="C93" s="4" t="s">
        <v>71</v>
      </c>
      <c r="D93" s="4" t="s">
        <v>10</v>
      </c>
      <c r="E93" s="4" t="s">
        <v>150</v>
      </c>
      <c r="F93" s="2" t="s">
        <v>88</v>
      </c>
      <c r="H93" s="2" t="s">
        <v>11</v>
      </c>
    </row>
    <row r="94" spans="1:8" hidden="1" x14ac:dyDescent="0.3">
      <c r="A94">
        <f t="shared" si="1"/>
        <v>93</v>
      </c>
      <c r="B94" t="s">
        <v>49</v>
      </c>
      <c r="C94" s="2" t="s">
        <v>71</v>
      </c>
      <c r="D94" s="2" t="s">
        <v>5</v>
      </c>
      <c r="E94" s="2" t="s">
        <v>91</v>
      </c>
      <c r="F94" s="2"/>
      <c r="G94" s="2"/>
      <c r="H94" s="2" t="s">
        <v>6</v>
      </c>
    </row>
    <row r="95" spans="1:8" hidden="1" x14ac:dyDescent="0.3">
      <c r="A95">
        <f t="shared" si="1"/>
        <v>94</v>
      </c>
      <c r="B95" t="s">
        <v>40</v>
      </c>
      <c r="C95" t="s">
        <v>24</v>
      </c>
      <c r="D95" s="2" t="s">
        <v>63</v>
      </c>
      <c r="E95" s="2" t="s">
        <v>93</v>
      </c>
      <c r="F95" s="2" t="s">
        <v>85</v>
      </c>
      <c r="G95" s="2"/>
      <c r="H95" s="2" t="s">
        <v>40</v>
      </c>
    </row>
    <row r="96" spans="1:8" hidden="1" x14ac:dyDescent="0.3">
      <c r="A96">
        <f t="shared" si="1"/>
        <v>95</v>
      </c>
      <c r="B96" t="s">
        <v>40</v>
      </c>
      <c r="C96" t="s">
        <v>24</v>
      </c>
      <c r="D96" s="2" t="s">
        <v>22</v>
      </c>
      <c r="E96" s="2" t="s">
        <v>93</v>
      </c>
      <c r="F96" s="2" t="s">
        <v>85</v>
      </c>
      <c r="G96" s="2"/>
      <c r="H96" s="2" t="s">
        <v>40</v>
      </c>
    </row>
    <row r="97" spans="1:8" hidden="1" x14ac:dyDescent="0.3">
      <c r="A97">
        <f t="shared" si="1"/>
        <v>96</v>
      </c>
      <c r="B97" t="s">
        <v>40</v>
      </c>
      <c r="C97" t="s">
        <v>24</v>
      </c>
      <c r="D97" s="2" t="s">
        <v>23</v>
      </c>
      <c r="E97" s="2" t="s">
        <v>57</v>
      </c>
      <c r="F97" s="2" t="s">
        <v>93</v>
      </c>
      <c r="G97" s="2"/>
      <c r="H97" s="2" t="s">
        <v>40</v>
      </c>
    </row>
    <row r="98" spans="1:8" hidden="1" x14ac:dyDescent="0.3">
      <c r="A98">
        <f t="shared" si="1"/>
        <v>97</v>
      </c>
      <c r="B98" t="s">
        <v>40</v>
      </c>
      <c r="C98" t="s">
        <v>24</v>
      </c>
      <c r="D98" s="2" t="s">
        <v>9</v>
      </c>
      <c r="E98" s="2" t="s">
        <v>85</v>
      </c>
      <c r="F98" s="2"/>
      <c r="G98" s="2"/>
      <c r="H98" s="2" t="s">
        <v>11</v>
      </c>
    </row>
    <row r="99" spans="1:8" hidden="1" x14ac:dyDescent="0.3">
      <c r="A99">
        <f t="shared" si="1"/>
        <v>98</v>
      </c>
      <c r="B99" t="s">
        <v>40</v>
      </c>
      <c r="C99" t="s">
        <v>24</v>
      </c>
      <c r="D99" s="2" t="s">
        <v>33</v>
      </c>
      <c r="E99" s="2" t="s">
        <v>57</v>
      </c>
      <c r="F99" s="2" t="s">
        <v>85</v>
      </c>
      <c r="G99" s="2"/>
      <c r="H99" s="2" t="s">
        <v>6</v>
      </c>
    </row>
    <row r="100" spans="1:8" hidden="1" x14ac:dyDescent="0.3">
      <c r="A100">
        <f t="shared" si="1"/>
        <v>99</v>
      </c>
      <c r="B100" t="s">
        <v>40</v>
      </c>
      <c r="C100" t="s">
        <v>24</v>
      </c>
      <c r="D100" s="2" t="s">
        <v>34</v>
      </c>
      <c r="E100" s="2" t="s">
        <v>85</v>
      </c>
      <c r="F100" s="2"/>
      <c r="G100" s="2"/>
      <c r="H100" s="2" t="s">
        <v>6</v>
      </c>
    </row>
    <row r="101" spans="1:8" hidden="1" x14ac:dyDescent="0.3">
      <c r="A101">
        <f t="shared" si="1"/>
        <v>100</v>
      </c>
      <c r="B101" t="s">
        <v>40</v>
      </c>
      <c r="C101" t="s">
        <v>24</v>
      </c>
      <c r="D101" s="2" t="s">
        <v>10</v>
      </c>
      <c r="E101" s="2" t="s">
        <v>85</v>
      </c>
      <c r="F101" s="2" t="s">
        <v>57</v>
      </c>
      <c r="G101" s="2"/>
      <c r="H101" s="2" t="s">
        <v>11</v>
      </c>
    </row>
    <row r="102" spans="1:8" hidden="1" x14ac:dyDescent="0.3">
      <c r="A102">
        <f t="shared" si="1"/>
        <v>101</v>
      </c>
      <c r="B102" t="s">
        <v>40</v>
      </c>
      <c r="C102" t="s">
        <v>24</v>
      </c>
      <c r="D102" s="2" t="s">
        <v>14</v>
      </c>
      <c r="E102" s="2" t="s">
        <v>57</v>
      </c>
      <c r="F102" s="2" t="s">
        <v>88</v>
      </c>
      <c r="G102" s="2" t="s">
        <v>93</v>
      </c>
      <c r="H102" s="2" t="s">
        <v>49</v>
      </c>
    </row>
    <row r="103" spans="1:8" hidden="1" x14ac:dyDescent="0.3">
      <c r="A103">
        <f t="shared" si="1"/>
        <v>102</v>
      </c>
      <c r="B103" t="s">
        <v>40</v>
      </c>
      <c r="C103" t="s">
        <v>24</v>
      </c>
      <c r="D103" t="s">
        <v>50</v>
      </c>
      <c r="E103" s="2" t="s">
        <v>2</v>
      </c>
      <c r="F103" s="2"/>
      <c r="G103" s="2"/>
      <c r="H103" s="2" t="s">
        <v>3</v>
      </c>
    </row>
    <row r="104" spans="1:8" hidden="1" x14ac:dyDescent="0.3">
      <c r="A104">
        <f t="shared" si="1"/>
        <v>103</v>
      </c>
      <c r="B104" t="s">
        <v>40</v>
      </c>
      <c r="C104" t="s">
        <v>24</v>
      </c>
      <c r="D104" s="2" t="s">
        <v>35</v>
      </c>
      <c r="E104" s="2" t="s">
        <v>57</v>
      </c>
      <c r="F104" s="2" t="s">
        <v>2</v>
      </c>
      <c r="G104" s="2"/>
      <c r="H104" s="2" t="s">
        <v>11</v>
      </c>
    </row>
    <row r="105" spans="1:8" hidden="1" x14ac:dyDescent="0.3">
      <c r="A105">
        <f t="shared" si="1"/>
        <v>104</v>
      </c>
      <c r="B105" t="s">
        <v>40</v>
      </c>
      <c r="C105" t="s">
        <v>24</v>
      </c>
      <c r="D105" t="s">
        <v>28</v>
      </c>
      <c r="E105" s="2" t="s">
        <v>57</v>
      </c>
      <c r="F105" s="2" t="s">
        <v>94</v>
      </c>
      <c r="G105" s="2"/>
      <c r="H105" s="2" t="s">
        <v>6</v>
      </c>
    </row>
    <row r="106" spans="1:8" hidden="1" x14ac:dyDescent="0.3">
      <c r="A106">
        <f t="shared" si="1"/>
        <v>105</v>
      </c>
      <c r="B106" t="s">
        <v>40</v>
      </c>
      <c r="C106" t="s">
        <v>24</v>
      </c>
      <c r="D106" s="2" t="s">
        <v>15</v>
      </c>
      <c r="E106" s="2" t="s">
        <v>79</v>
      </c>
      <c r="F106" s="2" t="s">
        <v>88</v>
      </c>
      <c r="G106" s="2"/>
      <c r="H106" s="2" t="s">
        <v>49</v>
      </c>
    </row>
    <row r="107" spans="1:8" hidden="1" x14ac:dyDescent="0.3">
      <c r="A107">
        <f t="shared" si="1"/>
        <v>106</v>
      </c>
      <c r="B107" t="s">
        <v>40</v>
      </c>
      <c r="C107" t="s">
        <v>24</v>
      </c>
      <c r="D107" s="2" t="s">
        <v>0</v>
      </c>
      <c r="E107" s="2" t="s">
        <v>57</v>
      </c>
      <c r="F107" s="2" t="s">
        <v>79</v>
      </c>
      <c r="G107" s="2" t="s">
        <v>85</v>
      </c>
      <c r="H107" s="2" t="s">
        <v>40</v>
      </c>
    </row>
    <row r="108" spans="1:8" hidden="1" x14ac:dyDescent="0.3">
      <c r="A108">
        <f t="shared" si="1"/>
        <v>107</v>
      </c>
      <c r="B108" t="s">
        <v>40</v>
      </c>
      <c r="C108" s="2" t="s">
        <v>0</v>
      </c>
      <c r="D108" s="2" t="s">
        <v>24</v>
      </c>
      <c r="E108" s="2" t="s">
        <v>57</v>
      </c>
      <c r="F108" s="2" t="s">
        <v>79</v>
      </c>
      <c r="G108" s="2" t="s">
        <v>85</v>
      </c>
      <c r="H108" s="2" t="s">
        <v>40</v>
      </c>
    </row>
    <row r="109" spans="1:8" hidden="1" x14ac:dyDescent="0.3">
      <c r="A109">
        <f t="shared" si="1"/>
        <v>108</v>
      </c>
      <c r="B109" t="s">
        <v>40</v>
      </c>
      <c r="C109" s="2" t="s">
        <v>0</v>
      </c>
      <c r="D109" s="2" t="s">
        <v>23</v>
      </c>
      <c r="E109" s="2" t="s">
        <v>57</v>
      </c>
      <c r="F109" s="2"/>
      <c r="G109" s="2"/>
      <c r="H109" s="2" t="s">
        <v>40</v>
      </c>
    </row>
    <row r="110" spans="1:8" hidden="1" x14ac:dyDescent="0.3">
      <c r="A110">
        <f t="shared" si="1"/>
        <v>109</v>
      </c>
      <c r="B110" t="s">
        <v>40</v>
      </c>
      <c r="C110" s="2" t="s">
        <v>0</v>
      </c>
      <c r="D110" s="2" t="s">
        <v>22</v>
      </c>
      <c r="E110" s="2" t="s">
        <v>57</v>
      </c>
      <c r="F110" s="2" t="s">
        <v>79</v>
      </c>
      <c r="G110" s="2"/>
      <c r="H110" s="2" t="s">
        <v>40</v>
      </c>
    </row>
    <row r="111" spans="1:8" hidden="1" x14ac:dyDescent="0.3">
      <c r="A111">
        <f t="shared" si="1"/>
        <v>110</v>
      </c>
      <c r="B111" t="s">
        <v>40</v>
      </c>
      <c r="C111" s="2" t="s">
        <v>0</v>
      </c>
      <c r="D111" t="s">
        <v>50</v>
      </c>
      <c r="E111" s="2" t="s">
        <v>2</v>
      </c>
      <c r="F111" s="2"/>
      <c r="G111" s="2"/>
      <c r="H111" s="2" t="s">
        <v>3</v>
      </c>
    </row>
    <row r="112" spans="1:8" hidden="1" x14ac:dyDescent="0.3">
      <c r="A112">
        <f t="shared" si="1"/>
        <v>111</v>
      </c>
      <c r="B112" t="s">
        <v>40</v>
      </c>
      <c r="C112" s="2" t="s">
        <v>0</v>
      </c>
      <c r="D112" s="2" t="s">
        <v>4</v>
      </c>
      <c r="E112" s="2" t="s">
        <v>39</v>
      </c>
      <c r="F112" s="2" t="s">
        <v>2</v>
      </c>
      <c r="G112" s="2"/>
      <c r="H112" s="2" t="s">
        <v>3</v>
      </c>
    </row>
    <row r="113" spans="1:8" hidden="1" x14ac:dyDescent="0.3">
      <c r="A113">
        <f t="shared" si="1"/>
        <v>112</v>
      </c>
      <c r="B113" t="s">
        <v>40</v>
      </c>
      <c r="C113" s="2" t="s">
        <v>0</v>
      </c>
      <c r="D113" s="2" t="s">
        <v>5</v>
      </c>
      <c r="E113" s="2" t="s">
        <v>79</v>
      </c>
      <c r="F113" s="2" t="s">
        <v>85</v>
      </c>
      <c r="G113" s="2" t="s">
        <v>57</v>
      </c>
      <c r="H113" s="2" t="s">
        <v>6</v>
      </c>
    </row>
    <row r="114" spans="1:8" hidden="1" x14ac:dyDescent="0.3">
      <c r="A114">
        <f t="shared" si="1"/>
        <v>113</v>
      </c>
      <c r="B114" t="s">
        <v>40</v>
      </c>
      <c r="C114" s="2" t="s">
        <v>0</v>
      </c>
      <c r="D114" s="2" t="s">
        <v>33</v>
      </c>
      <c r="E114" s="2" t="s">
        <v>57</v>
      </c>
      <c r="F114" s="2" t="s">
        <v>85</v>
      </c>
      <c r="G114" s="2"/>
      <c r="H114" s="2" t="s">
        <v>6</v>
      </c>
    </row>
    <row r="115" spans="1:8" hidden="1" x14ac:dyDescent="0.3">
      <c r="A115">
        <f t="shared" si="1"/>
        <v>114</v>
      </c>
      <c r="B115" t="s">
        <v>40</v>
      </c>
      <c r="C115" s="2" t="s">
        <v>0</v>
      </c>
      <c r="D115" s="2" t="s">
        <v>7</v>
      </c>
      <c r="E115" s="2" t="s">
        <v>36</v>
      </c>
      <c r="F115" s="2"/>
      <c r="G115" s="2"/>
      <c r="H115" s="2" t="s">
        <v>8</v>
      </c>
    </row>
    <row r="116" spans="1:8" hidden="1" x14ac:dyDescent="0.3">
      <c r="A116">
        <f t="shared" si="1"/>
        <v>115</v>
      </c>
      <c r="B116" t="s">
        <v>40</v>
      </c>
      <c r="C116" s="2" t="s">
        <v>0</v>
      </c>
      <c r="D116" s="2" t="s">
        <v>9</v>
      </c>
      <c r="E116" s="2" t="s">
        <v>79</v>
      </c>
      <c r="F116" s="2" t="s">
        <v>85</v>
      </c>
      <c r="G116" s="2"/>
      <c r="H116" s="2" t="s">
        <v>8</v>
      </c>
    </row>
    <row r="117" spans="1:8" hidden="1" x14ac:dyDescent="0.3">
      <c r="A117">
        <f t="shared" si="1"/>
        <v>116</v>
      </c>
      <c r="B117" t="s">
        <v>40</v>
      </c>
      <c r="C117" s="2" t="s">
        <v>0</v>
      </c>
      <c r="D117" s="2" t="s">
        <v>10</v>
      </c>
      <c r="E117" s="2" t="s">
        <v>2</v>
      </c>
      <c r="F117" s="2" t="s">
        <v>57</v>
      </c>
      <c r="G117" s="2"/>
      <c r="H117" s="2" t="s">
        <v>11</v>
      </c>
    </row>
    <row r="118" spans="1:8" hidden="1" x14ac:dyDescent="0.3">
      <c r="A118">
        <f t="shared" si="1"/>
        <v>117</v>
      </c>
      <c r="B118" t="s">
        <v>40</v>
      </c>
      <c r="C118" s="2" t="s">
        <v>0</v>
      </c>
      <c r="D118" s="2" t="s">
        <v>12</v>
      </c>
      <c r="E118" s="2" t="s">
        <v>13</v>
      </c>
      <c r="F118" s="2"/>
      <c r="G118" s="2"/>
      <c r="H118" s="2" t="s">
        <v>11</v>
      </c>
    </row>
    <row r="119" spans="1:8" hidden="1" x14ac:dyDescent="0.3">
      <c r="A119">
        <f t="shared" si="1"/>
        <v>118</v>
      </c>
      <c r="B119" t="s">
        <v>40</v>
      </c>
      <c r="C119" s="2" t="s">
        <v>0</v>
      </c>
      <c r="D119" s="2" t="s">
        <v>14</v>
      </c>
      <c r="E119" s="2" t="s">
        <v>79</v>
      </c>
      <c r="F119" s="2" t="s">
        <v>85</v>
      </c>
      <c r="G119" s="2"/>
      <c r="H119" s="2" t="s">
        <v>49</v>
      </c>
    </row>
    <row r="120" spans="1:8" hidden="1" x14ac:dyDescent="0.3">
      <c r="A120">
        <f t="shared" si="1"/>
        <v>119</v>
      </c>
      <c r="B120" t="s">
        <v>40</v>
      </c>
      <c r="C120" s="2" t="s">
        <v>0</v>
      </c>
      <c r="D120" s="2" t="s">
        <v>15</v>
      </c>
      <c r="E120" s="2" t="s">
        <v>79</v>
      </c>
      <c r="F120" s="2" t="s">
        <v>88</v>
      </c>
      <c r="G120" s="2"/>
      <c r="H120" s="2" t="s">
        <v>49</v>
      </c>
    </row>
    <row r="121" spans="1:8" hidden="1" x14ac:dyDescent="0.3">
      <c r="A121">
        <f t="shared" si="1"/>
        <v>120</v>
      </c>
      <c r="B121" t="s">
        <v>40</v>
      </c>
      <c r="C121" t="s">
        <v>63</v>
      </c>
      <c r="D121" s="2" t="s">
        <v>21</v>
      </c>
      <c r="E121" s="2" t="s">
        <v>93</v>
      </c>
      <c r="F121" s="2" t="s">
        <v>85</v>
      </c>
      <c r="G121" s="2"/>
      <c r="H121" s="2" t="s">
        <v>40</v>
      </c>
    </row>
    <row r="122" spans="1:8" hidden="1" x14ac:dyDescent="0.3">
      <c r="A122">
        <f t="shared" si="1"/>
        <v>121</v>
      </c>
      <c r="B122" t="s">
        <v>40</v>
      </c>
      <c r="C122" t="s">
        <v>63</v>
      </c>
      <c r="D122" s="2" t="s">
        <v>24</v>
      </c>
      <c r="E122" s="2" t="s">
        <v>93</v>
      </c>
      <c r="F122" s="2" t="s">
        <v>85</v>
      </c>
      <c r="G122" s="2"/>
      <c r="H122" s="2" t="s">
        <v>40</v>
      </c>
    </row>
    <row r="123" spans="1:8" hidden="1" x14ac:dyDescent="0.3">
      <c r="A123">
        <f t="shared" si="1"/>
        <v>122</v>
      </c>
      <c r="B123" t="s">
        <v>40</v>
      </c>
      <c r="C123" t="s">
        <v>63</v>
      </c>
      <c r="D123" s="2" t="s">
        <v>22</v>
      </c>
      <c r="E123" s="2" t="s">
        <v>93</v>
      </c>
      <c r="F123" s="2"/>
      <c r="G123" s="2"/>
      <c r="H123" s="2" t="s">
        <v>40</v>
      </c>
    </row>
    <row r="124" spans="1:8" hidden="1" x14ac:dyDescent="0.3">
      <c r="A124">
        <f t="shared" si="1"/>
        <v>123</v>
      </c>
      <c r="B124" t="s">
        <v>40</v>
      </c>
      <c r="C124" t="s">
        <v>63</v>
      </c>
      <c r="D124" s="2" t="s">
        <v>23</v>
      </c>
      <c r="E124" s="2" t="s">
        <v>57</v>
      </c>
      <c r="F124" s="2" t="s">
        <v>93</v>
      </c>
      <c r="G124" s="2"/>
      <c r="H124" s="2" t="s">
        <v>40</v>
      </c>
    </row>
    <row r="125" spans="1:8" hidden="1" x14ac:dyDescent="0.3">
      <c r="A125">
        <f t="shared" si="1"/>
        <v>124</v>
      </c>
      <c r="B125" t="s">
        <v>40</v>
      </c>
      <c r="C125" t="s">
        <v>63</v>
      </c>
      <c r="D125" s="2" t="s">
        <v>32</v>
      </c>
      <c r="E125" s="2" t="s">
        <v>39</v>
      </c>
      <c r="F125" s="2"/>
      <c r="G125" s="2"/>
      <c r="H125" s="2" t="s">
        <v>3</v>
      </c>
    </row>
    <row r="126" spans="1:8" hidden="1" x14ac:dyDescent="0.3">
      <c r="A126">
        <f t="shared" si="1"/>
        <v>125</v>
      </c>
      <c r="B126" t="s">
        <v>40</v>
      </c>
      <c r="C126" t="s">
        <v>63</v>
      </c>
      <c r="D126" s="2" t="s">
        <v>26</v>
      </c>
      <c r="E126" s="2" t="s">
        <v>44</v>
      </c>
      <c r="F126" s="2"/>
      <c r="G126" s="2"/>
      <c r="H126" s="2" t="s">
        <v>3</v>
      </c>
    </row>
    <row r="127" spans="1:8" hidden="1" x14ac:dyDescent="0.3">
      <c r="A127">
        <f t="shared" si="1"/>
        <v>126</v>
      </c>
      <c r="B127" t="s">
        <v>40</v>
      </c>
      <c r="C127" t="s">
        <v>63</v>
      </c>
      <c r="D127" s="2" t="s">
        <v>27</v>
      </c>
      <c r="E127" s="2" t="s">
        <v>44</v>
      </c>
      <c r="F127" s="2"/>
      <c r="G127" s="2"/>
      <c r="H127" s="2" t="s">
        <v>3</v>
      </c>
    </row>
    <row r="128" spans="1:8" hidden="1" x14ac:dyDescent="0.3">
      <c r="A128">
        <f t="shared" si="1"/>
        <v>127</v>
      </c>
      <c r="B128" t="s">
        <v>40</v>
      </c>
      <c r="C128" t="s">
        <v>63</v>
      </c>
      <c r="D128" t="s">
        <v>30</v>
      </c>
      <c r="E128" s="2" t="s">
        <v>39</v>
      </c>
      <c r="F128" s="2"/>
      <c r="G128" s="2"/>
      <c r="H128" s="2" t="s">
        <v>8</v>
      </c>
    </row>
    <row r="129" spans="1:8" hidden="1" x14ac:dyDescent="0.3">
      <c r="A129">
        <f t="shared" si="1"/>
        <v>128</v>
      </c>
      <c r="B129" t="s">
        <v>40</v>
      </c>
      <c r="C129" t="s">
        <v>63</v>
      </c>
      <c r="D129" t="s">
        <v>28</v>
      </c>
      <c r="E129" s="2" t="s">
        <v>57</v>
      </c>
      <c r="F129" s="2"/>
      <c r="G129" s="2"/>
      <c r="H129" s="2" t="s">
        <v>6</v>
      </c>
    </row>
    <row r="130" spans="1:8" hidden="1" x14ac:dyDescent="0.3">
      <c r="A130">
        <f t="shared" si="1"/>
        <v>129</v>
      </c>
      <c r="B130" t="s">
        <v>6</v>
      </c>
      <c r="C130" s="2" t="s">
        <v>58</v>
      </c>
      <c r="D130" s="2" t="s">
        <v>28</v>
      </c>
      <c r="E130" s="2" t="s">
        <v>67</v>
      </c>
      <c r="F130" s="2" t="s">
        <v>112</v>
      </c>
      <c r="G130" s="2"/>
      <c r="H130" s="2" t="s">
        <v>6</v>
      </c>
    </row>
    <row r="131" spans="1:8" hidden="1" x14ac:dyDescent="0.3">
      <c r="A131">
        <f t="shared" ref="A131:A194" si="2">ROW(A130)</f>
        <v>130</v>
      </c>
      <c r="B131" t="s">
        <v>6</v>
      </c>
      <c r="C131" s="2" t="s">
        <v>58</v>
      </c>
      <c r="D131" s="2" t="s">
        <v>7</v>
      </c>
      <c r="E131" s="2" t="s">
        <v>67</v>
      </c>
      <c r="F131" s="2" t="s">
        <v>94</v>
      </c>
      <c r="G131" s="2" t="s">
        <v>138</v>
      </c>
      <c r="H131" s="2" t="s">
        <v>8</v>
      </c>
    </row>
    <row r="132" spans="1:8" hidden="1" x14ac:dyDescent="0.3">
      <c r="A132">
        <f t="shared" si="2"/>
        <v>131</v>
      </c>
      <c r="B132" t="s">
        <v>6</v>
      </c>
      <c r="C132" s="2" t="s">
        <v>58</v>
      </c>
      <c r="D132" s="2" t="s">
        <v>5</v>
      </c>
      <c r="E132" s="2" t="s">
        <v>72</v>
      </c>
      <c r="F132" s="2"/>
      <c r="G132" s="2"/>
      <c r="H132" s="2" t="s">
        <v>6</v>
      </c>
    </row>
    <row r="133" spans="1:8" hidden="1" x14ac:dyDescent="0.3">
      <c r="A133">
        <f t="shared" si="2"/>
        <v>132</v>
      </c>
      <c r="B133" t="s">
        <v>6</v>
      </c>
      <c r="C133" s="2" t="s">
        <v>58</v>
      </c>
      <c r="D133" s="2" t="s">
        <v>33</v>
      </c>
      <c r="E133" s="2" t="s">
        <v>73</v>
      </c>
      <c r="F133" s="2"/>
      <c r="G133" s="2"/>
      <c r="H133" s="2" t="s">
        <v>6</v>
      </c>
    </row>
    <row r="134" spans="1:8" hidden="1" x14ac:dyDescent="0.3">
      <c r="A134">
        <f t="shared" si="2"/>
        <v>133</v>
      </c>
      <c r="B134" t="s">
        <v>6</v>
      </c>
      <c r="C134" t="s">
        <v>33</v>
      </c>
      <c r="D134" s="2" t="s">
        <v>28</v>
      </c>
      <c r="E134" s="2" t="s">
        <v>57</v>
      </c>
      <c r="F134" s="2" t="s">
        <v>94</v>
      </c>
      <c r="G134" s="2" t="s">
        <v>67</v>
      </c>
      <c r="H134" s="2" t="s">
        <v>6</v>
      </c>
    </row>
    <row r="135" spans="1:8" hidden="1" x14ac:dyDescent="0.3">
      <c r="A135">
        <f t="shared" si="2"/>
        <v>134</v>
      </c>
      <c r="B135" t="s">
        <v>6</v>
      </c>
      <c r="C135" t="s">
        <v>33</v>
      </c>
      <c r="D135" s="2" t="s">
        <v>9</v>
      </c>
      <c r="E135" s="2" t="s">
        <v>57</v>
      </c>
      <c r="F135" s="2" t="s">
        <v>94</v>
      </c>
      <c r="G135" s="2" t="s">
        <v>85</v>
      </c>
      <c r="H135" s="2" t="s">
        <v>8</v>
      </c>
    </row>
    <row r="136" spans="1:8" hidden="1" x14ac:dyDescent="0.3">
      <c r="A136">
        <f t="shared" si="2"/>
        <v>135</v>
      </c>
      <c r="B136" t="s">
        <v>6</v>
      </c>
      <c r="C136" t="s">
        <v>33</v>
      </c>
      <c r="D136" s="2" t="s">
        <v>5</v>
      </c>
      <c r="E136" s="2" t="s">
        <v>67</v>
      </c>
      <c r="F136" s="2" t="s">
        <v>106</v>
      </c>
      <c r="G136" s="2"/>
      <c r="H136" s="2" t="s">
        <v>6</v>
      </c>
    </row>
    <row r="137" spans="1:8" hidden="1" x14ac:dyDescent="0.3">
      <c r="A137">
        <f t="shared" si="2"/>
        <v>136</v>
      </c>
      <c r="B137" t="s">
        <v>6</v>
      </c>
      <c r="C137" t="s">
        <v>33</v>
      </c>
      <c r="D137" s="2" t="s">
        <v>58</v>
      </c>
      <c r="E137" s="2" t="s">
        <v>67</v>
      </c>
      <c r="F137" s="2"/>
      <c r="G137" s="2"/>
      <c r="H137" s="2" t="s">
        <v>6</v>
      </c>
    </row>
    <row r="138" spans="1:8" hidden="1" x14ac:dyDescent="0.3">
      <c r="A138">
        <f t="shared" si="2"/>
        <v>137</v>
      </c>
      <c r="B138" t="s">
        <v>6</v>
      </c>
      <c r="C138" t="s">
        <v>33</v>
      </c>
      <c r="D138" s="2" t="s">
        <v>34</v>
      </c>
      <c r="E138" s="2" t="s">
        <v>57</v>
      </c>
      <c r="F138" s="2" t="s">
        <v>85</v>
      </c>
      <c r="G138" s="2" t="s">
        <v>139</v>
      </c>
      <c r="H138" s="2" t="s">
        <v>6</v>
      </c>
    </row>
    <row r="139" spans="1:8" hidden="1" x14ac:dyDescent="0.3">
      <c r="A139">
        <f t="shared" si="2"/>
        <v>138</v>
      </c>
      <c r="B139" t="s">
        <v>6</v>
      </c>
      <c r="C139" t="s">
        <v>33</v>
      </c>
      <c r="D139" s="2" t="s">
        <v>10</v>
      </c>
      <c r="E139" s="2" t="s">
        <v>85</v>
      </c>
      <c r="F139" s="2" t="s">
        <v>107</v>
      </c>
      <c r="G139" s="2"/>
      <c r="H139" s="2" t="s">
        <v>11</v>
      </c>
    </row>
    <row r="140" spans="1:8" hidden="1" x14ac:dyDescent="0.3">
      <c r="A140">
        <f t="shared" si="2"/>
        <v>139</v>
      </c>
      <c r="B140" t="s">
        <v>6</v>
      </c>
      <c r="C140" t="s">
        <v>33</v>
      </c>
      <c r="D140" s="2" t="s">
        <v>24</v>
      </c>
      <c r="E140" s="2" t="s">
        <v>57</v>
      </c>
      <c r="F140" s="2" t="s">
        <v>97</v>
      </c>
      <c r="G140" s="2"/>
      <c r="H140" s="2" t="s">
        <v>40</v>
      </c>
    </row>
    <row r="141" spans="1:8" hidden="1" x14ac:dyDescent="0.3">
      <c r="A141">
        <f t="shared" si="2"/>
        <v>140</v>
      </c>
      <c r="B141" t="s">
        <v>6</v>
      </c>
      <c r="C141" t="s">
        <v>33</v>
      </c>
      <c r="D141" s="2" t="s">
        <v>68</v>
      </c>
      <c r="E141" s="2" t="s">
        <v>57</v>
      </c>
      <c r="F141" s="2" t="s">
        <v>92</v>
      </c>
      <c r="G141" s="2"/>
      <c r="H141" s="2" t="s">
        <v>42</v>
      </c>
    </row>
    <row r="142" spans="1:8" hidden="1" x14ac:dyDescent="0.3">
      <c r="A142">
        <f t="shared" si="2"/>
        <v>141</v>
      </c>
      <c r="B142" t="s">
        <v>6</v>
      </c>
      <c r="C142" t="s">
        <v>33</v>
      </c>
      <c r="D142" s="2" t="s">
        <v>46</v>
      </c>
      <c r="E142" s="2" t="s">
        <v>57</v>
      </c>
      <c r="F142" s="2" t="s">
        <v>67</v>
      </c>
      <c r="G142" s="2"/>
      <c r="H142" s="2" t="s">
        <v>42</v>
      </c>
    </row>
    <row r="143" spans="1:8" hidden="1" x14ac:dyDescent="0.3">
      <c r="A143">
        <f t="shared" si="2"/>
        <v>142</v>
      </c>
      <c r="B143" t="s">
        <v>6</v>
      </c>
      <c r="C143" t="s">
        <v>33</v>
      </c>
      <c r="D143" s="2" t="s">
        <v>53</v>
      </c>
      <c r="E143" s="2" t="s">
        <v>57</v>
      </c>
      <c r="F143" s="2"/>
      <c r="G143" s="2"/>
      <c r="H143" s="2" t="s">
        <v>42</v>
      </c>
    </row>
    <row r="144" spans="1:8" hidden="1" x14ac:dyDescent="0.3">
      <c r="A144">
        <f t="shared" si="2"/>
        <v>143</v>
      </c>
      <c r="B144" t="s">
        <v>6</v>
      </c>
      <c r="C144" t="s">
        <v>33</v>
      </c>
      <c r="D144" t="s">
        <v>50</v>
      </c>
      <c r="E144" s="2" t="s">
        <v>57</v>
      </c>
      <c r="F144" s="2" t="s">
        <v>108</v>
      </c>
      <c r="G144" s="2"/>
      <c r="H144" s="2" t="s">
        <v>3</v>
      </c>
    </row>
    <row r="145" spans="1:8" hidden="1" x14ac:dyDescent="0.3">
      <c r="A145">
        <f t="shared" si="2"/>
        <v>144</v>
      </c>
      <c r="B145" t="s">
        <v>6</v>
      </c>
      <c r="C145" t="s">
        <v>33</v>
      </c>
      <c r="D145" s="2" t="s">
        <v>7</v>
      </c>
      <c r="E145" s="2" t="s">
        <v>57</v>
      </c>
      <c r="F145" s="2" t="s">
        <v>95</v>
      </c>
      <c r="G145" s="2"/>
      <c r="H145" s="2" t="s">
        <v>8</v>
      </c>
    </row>
    <row r="146" spans="1:8" hidden="1" x14ac:dyDescent="0.3">
      <c r="A146">
        <f t="shared" si="2"/>
        <v>145</v>
      </c>
      <c r="B146" t="s">
        <v>6</v>
      </c>
      <c r="C146" t="s">
        <v>33</v>
      </c>
      <c r="D146" s="2" t="s">
        <v>0</v>
      </c>
      <c r="E146" s="2" t="s">
        <v>57</v>
      </c>
      <c r="F146" s="2" t="s">
        <v>85</v>
      </c>
      <c r="G146" s="2"/>
      <c r="H146" s="2" t="s">
        <v>40</v>
      </c>
    </row>
    <row r="147" spans="1:8" hidden="1" x14ac:dyDescent="0.3">
      <c r="A147">
        <f t="shared" si="2"/>
        <v>146</v>
      </c>
      <c r="B147" t="s">
        <v>6</v>
      </c>
      <c r="C147" t="s">
        <v>33</v>
      </c>
      <c r="D147" s="2" t="s">
        <v>14</v>
      </c>
      <c r="E147" s="2" t="s">
        <v>57</v>
      </c>
      <c r="F147" s="2" t="s">
        <v>88</v>
      </c>
      <c r="G147" s="2"/>
      <c r="H147" s="2" t="s">
        <v>49</v>
      </c>
    </row>
    <row r="148" spans="1:8" hidden="1" x14ac:dyDescent="0.3">
      <c r="A148">
        <f t="shared" si="2"/>
        <v>147</v>
      </c>
      <c r="B148" t="s">
        <v>6</v>
      </c>
      <c r="C148" t="s">
        <v>33</v>
      </c>
      <c r="D148" s="2" t="s">
        <v>15</v>
      </c>
      <c r="E148" s="2" t="s">
        <v>57</v>
      </c>
      <c r="F148" s="2" t="s">
        <v>79</v>
      </c>
      <c r="G148" s="2"/>
      <c r="H148" s="2" t="s">
        <v>49</v>
      </c>
    </row>
    <row r="149" spans="1:8" ht="14.4" hidden="1" customHeight="1" x14ac:dyDescent="0.3">
      <c r="A149">
        <f t="shared" si="2"/>
        <v>148</v>
      </c>
      <c r="B149" t="s">
        <v>42</v>
      </c>
      <c r="C149" s="2" t="s">
        <v>46</v>
      </c>
      <c r="D149" s="2" t="s">
        <v>41</v>
      </c>
      <c r="E149" s="2" t="s">
        <v>39</v>
      </c>
      <c r="F149" s="2" t="s">
        <v>54</v>
      </c>
      <c r="G149" s="2"/>
      <c r="H149" s="2" t="s">
        <v>42</v>
      </c>
    </row>
    <row r="150" spans="1:8" hidden="1" x14ac:dyDescent="0.3">
      <c r="A150">
        <f t="shared" si="2"/>
        <v>149</v>
      </c>
      <c r="B150" t="s">
        <v>42</v>
      </c>
      <c r="C150" s="2" t="s">
        <v>46</v>
      </c>
      <c r="D150" s="2" t="s">
        <v>53</v>
      </c>
      <c r="E150" s="2" t="s">
        <v>39</v>
      </c>
      <c r="F150" s="2" t="s">
        <v>2</v>
      </c>
      <c r="G150" s="2" t="s">
        <v>141</v>
      </c>
      <c r="H150" s="2" t="s">
        <v>42</v>
      </c>
    </row>
    <row r="151" spans="1:8" hidden="1" x14ac:dyDescent="0.3">
      <c r="A151">
        <f t="shared" si="2"/>
        <v>150</v>
      </c>
      <c r="B151" t="s">
        <v>42</v>
      </c>
      <c r="C151" s="2" t="s">
        <v>46</v>
      </c>
      <c r="D151" s="2" t="s">
        <v>7</v>
      </c>
      <c r="E151" s="2" t="s">
        <v>2</v>
      </c>
      <c r="F151" s="2" t="s">
        <v>39</v>
      </c>
      <c r="G151" s="2" t="s">
        <v>142</v>
      </c>
      <c r="H151" s="2" t="s">
        <v>8</v>
      </c>
    </row>
    <row r="152" spans="1:8" hidden="1" x14ac:dyDescent="0.3">
      <c r="A152">
        <f t="shared" si="2"/>
        <v>151</v>
      </c>
      <c r="B152" t="s">
        <v>42</v>
      </c>
      <c r="C152" s="2" t="s">
        <v>46</v>
      </c>
      <c r="D152" t="s">
        <v>30</v>
      </c>
      <c r="E152" s="2" t="s">
        <v>39</v>
      </c>
      <c r="F152" s="2" t="s">
        <v>44</v>
      </c>
      <c r="G152" s="2"/>
      <c r="H152" s="2" t="s">
        <v>8</v>
      </c>
    </row>
    <row r="153" spans="1:8" hidden="1" x14ac:dyDescent="0.3">
      <c r="A153">
        <f t="shared" si="2"/>
        <v>152</v>
      </c>
      <c r="B153" t="s">
        <v>42</v>
      </c>
      <c r="C153" s="2" t="s">
        <v>46</v>
      </c>
      <c r="D153" s="2" t="s">
        <v>4</v>
      </c>
      <c r="E153" s="2" t="s">
        <v>2</v>
      </c>
      <c r="F153" s="2" t="s">
        <v>101</v>
      </c>
      <c r="G153" s="2"/>
      <c r="H153" s="2" t="s">
        <v>3</v>
      </c>
    </row>
    <row r="154" spans="1:8" hidden="1" x14ac:dyDescent="0.3">
      <c r="A154">
        <f t="shared" si="2"/>
        <v>153</v>
      </c>
      <c r="B154" t="s">
        <v>42</v>
      </c>
      <c r="C154" s="2" t="s">
        <v>46</v>
      </c>
      <c r="D154" s="2" t="s">
        <v>33</v>
      </c>
      <c r="E154" s="2" t="s">
        <v>57</v>
      </c>
      <c r="F154" s="2" t="s">
        <v>67</v>
      </c>
      <c r="G154" s="2"/>
      <c r="H154" s="2" t="s">
        <v>6</v>
      </c>
    </row>
    <row r="155" spans="1:8" hidden="1" x14ac:dyDescent="0.3">
      <c r="A155">
        <f t="shared" si="2"/>
        <v>154</v>
      </c>
      <c r="B155" t="s">
        <v>42</v>
      </c>
      <c r="C155" s="2" t="s">
        <v>46</v>
      </c>
      <c r="D155" s="2" t="s">
        <v>5</v>
      </c>
      <c r="E155" s="2" t="s">
        <v>57</v>
      </c>
      <c r="F155" s="2"/>
      <c r="G155" s="2"/>
      <c r="H155" s="2" t="s">
        <v>6</v>
      </c>
    </row>
    <row r="156" spans="1:8" hidden="1" x14ac:dyDescent="0.3">
      <c r="A156">
        <f t="shared" si="2"/>
        <v>155</v>
      </c>
      <c r="B156" t="s">
        <v>42</v>
      </c>
      <c r="C156" s="2" t="s">
        <v>41</v>
      </c>
      <c r="D156" s="2" t="s">
        <v>53</v>
      </c>
      <c r="E156" s="2" t="s">
        <v>44</v>
      </c>
      <c r="F156" s="2" t="s">
        <v>99</v>
      </c>
      <c r="G156" s="2"/>
      <c r="H156" s="2" t="s">
        <v>42</v>
      </c>
    </row>
    <row r="157" spans="1:8" hidden="1" x14ac:dyDescent="0.3">
      <c r="A157">
        <f t="shared" si="2"/>
        <v>156</v>
      </c>
      <c r="B157" t="s">
        <v>42</v>
      </c>
      <c r="C157" s="2" t="s">
        <v>41</v>
      </c>
      <c r="D157" s="2" t="s">
        <v>46</v>
      </c>
      <c r="E157" s="2" t="s">
        <v>39</v>
      </c>
      <c r="F157" s="2" t="s">
        <v>124</v>
      </c>
      <c r="G157" s="2"/>
      <c r="H157" s="2" t="s">
        <v>42</v>
      </c>
    </row>
    <row r="158" spans="1:8" hidden="1" x14ac:dyDescent="0.3">
      <c r="A158">
        <f t="shared" si="2"/>
        <v>157</v>
      </c>
      <c r="B158" t="s">
        <v>42</v>
      </c>
      <c r="C158" s="2" t="s">
        <v>41</v>
      </c>
      <c r="D158" s="2" t="s">
        <v>74</v>
      </c>
      <c r="E158" s="2" t="s">
        <v>44</v>
      </c>
      <c r="F158" s="2"/>
      <c r="G158" s="2"/>
      <c r="H158" s="2" t="s">
        <v>3</v>
      </c>
    </row>
    <row r="159" spans="1:8" hidden="1" x14ac:dyDescent="0.3">
      <c r="A159">
        <f t="shared" si="2"/>
        <v>158</v>
      </c>
      <c r="B159" t="s">
        <v>42</v>
      </c>
      <c r="C159" s="2" t="s">
        <v>41</v>
      </c>
      <c r="D159" t="s">
        <v>50</v>
      </c>
      <c r="E159" s="2" t="s">
        <v>39</v>
      </c>
      <c r="F159" s="2"/>
      <c r="G159" s="2"/>
      <c r="H159" s="2" t="s">
        <v>3</v>
      </c>
    </row>
    <row r="160" spans="1:8" hidden="1" x14ac:dyDescent="0.3">
      <c r="A160">
        <f t="shared" si="2"/>
        <v>159</v>
      </c>
      <c r="B160" t="s">
        <v>42</v>
      </c>
      <c r="C160" s="2" t="s">
        <v>41</v>
      </c>
      <c r="D160" s="2" t="s">
        <v>4</v>
      </c>
      <c r="E160" s="2" t="s">
        <v>39</v>
      </c>
      <c r="F160" s="2" t="s">
        <v>44</v>
      </c>
      <c r="G160" s="2"/>
      <c r="H160" s="2" t="s">
        <v>3</v>
      </c>
    </row>
    <row r="161" spans="1:8" hidden="1" x14ac:dyDescent="0.3">
      <c r="A161">
        <f t="shared" si="2"/>
        <v>160</v>
      </c>
      <c r="B161" t="s">
        <v>42</v>
      </c>
      <c r="C161" s="2" t="s">
        <v>41</v>
      </c>
      <c r="D161" s="2" t="s">
        <v>27</v>
      </c>
      <c r="E161" s="2" t="s">
        <v>87</v>
      </c>
      <c r="F161" s="2"/>
      <c r="G161" s="2"/>
      <c r="H161" s="2" t="s">
        <v>3</v>
      </c>
    </row>
    <row r="162" spans="1:8" hidden="1" x14ac:dyDescent="0.3">
      <c r="A162">
        <f t="shared" si="2"/>
        <v>161</v>
      </c>
      <c r="B162" t="s">
        <v>42</v>
      </c>
      <c r="C162" s="2" t="s">
        <v>41</v>
      </c>
      <c r="D162" s="2" t="s">
        <v>33</v>
      </c>
      <c r="E162" s="2" t="s">
        <v>57</v>
      </c>
      <c r="F162" s="2" t="s">
        <v>125</v>
      </c>
      <c r="G162" s="2"/>
      <c r="H162" s="2" t="s">
        <v>6</v>
      </c>
    </row>
    <row r="163" spans="1:8" hidden="1" x14ac:dyDescent="0.3">
      <c r="A163">
        <f t="shared" si="2"/>
        <v>162</v>
      </c>
      <c r="B163" t="s">
        <v>42</v>
      </c>
      <c r="C163" s="2" t="s">
        <v>41</v>
      </c>
      <c r="D163" s="2" t="s">
        <v>5</v>
      </c>
      <c r="E163" s="2" t="s">
        <v>57</v>
      </c>
      <c r="F163" s="2" t="s">
        <v>126</v>
      </c>
      <c r="G163" s="2"/>
      <c r="H163" s="2" t="s">
        <v>6</v>
      </c>
    </row>
    <row r="164" spans="1:8" hidden="1" x14ac:dyDescent="0.3">
      <c r="A164">
        <f t="shared" si="2"/>
        <v>163</v>
      </c>
      <c r="B164" t="s">
        <v>42</v>
      </c>
      <c r="C164" s="2" t="s">
        <v>41</v>
      </c>
      <c r="D164" s="2" t="s">
        <v>7</v>
      </c>
      <c r="E164" s="2" t="s">
        <v>2</v>
      </c>
      <c r="F164" s="2" t="s">
        <v>127</v>
      </c>
      <c r="G164" s="2"/>
      <c r="H164" s="2" t="s">
        <v>8</v>
      </c>
    </row>
    <row r="165" spans="1:8" hidden="1" x14ac:dyDescent="0.3">
      <c r="A165">
        <f t="shared" si="2"/>
        <v>164</v>
      </c>
      <c r="B165" t="s">
        <v>42</v>
      </c>
      <c r="C165" s="2" t="s">
        <v>53</v>
      </c>
      <c r="D165" s="2" t="s">
        <v>41</v>
      </c>
      <c r="E165" s="2" t="s">
        <v>44</v>
      </c>
      <c r="F165" s="2" t="s">
        <v>85</v>
      </c>
      <c r="G165" s="2"/>
      <c r="H165" s="2" t="s">
        <v>42</v>
      </c>
    </row>
    <row r="166" spans="1:8" hidden="1" x14ac:dyDescent="0.3">
      <c r="A166">
        <f t="shared" si="2"/>
        <v>165</v>
      </c>
      <c r="B166" t="s">
        <v>42</v>
      </c>
      <c r="C166" s="2" t="s">
        <v>53</v>
      </c>
      <c r="D166" s="2" t="s">
        <v>46</v>
      </c>
      <c r="E166" s="2" t="s">
        <v>39</v>
      </c>
      <c r="F166" s="2" t="s">
        <v>2</v>
      </c>
      <c r="G166" s="2" t="s">
        <v>141</v>
      </c>
      <c r="H166" s="2" t="s">
        <v>42</v>
      </c>
    </row>
    <row r="167" spans="1:8" hidden="1" x14ac:dyDescent="0.3">
      <c r="A167">
        <f t="shared" si="2"/>
        <v>166</v>
      </c>
      <c r="B167" t="s">
        <v>42</v>
      </c>
      <c r="C167" s="2" t="s">
        <v>53</v>
      </c>
      <c r="D167" s="2" t="s">
        <v>33</v>
      </c>
      <c r="E167" s="2" t="s">
        <v>57</v>
      </c>
      <c r="F167" s="2"/>
      <c r="G167" s="2"/>
      <c r="H167" s="2" t="s">
        <v>6</v>
      </c>
    </row>
    <row r="168" spans="1:8" hidden="1" x14ac:dyDescent="0.3">
      <c r="A168">
        <f t="shared" si="2"/>
        <v>167</v>
      </c>
      <c r="B168" t="s">
        <v>42</v>
      </c>
      <c r="C168" s="2" t="s">
        <v>53</v>
      </c>
      <c r="D168" s="2" t="s">
        <v>27</v>
      </c>
      <c r="E168" s="2" t="s">
        <v>77</v>
      </c>
      <c r="F168" s="2"/>
      <c r="G168" s="2"/>
      <c r="H168" s="2" t="s">
        <v>3</v>
      </c>
    </row>
    <row r="169" spans="1:8" hidden="1" x14ac:dyDescent="0.3">
      <c r="A169">
        <f t="shared" si="2"/>
        <v>168</v>
      </c>
      <c r="B169" t="s">
        <v>42</v>
      </c>
      <c r="C169" s="2" t="s">
        <v>53</v>
      </c>
      <c r="D169" s="2" t="s">
        <v>28</v>
      </c>
      <c r="E169" s="2" t="s">
        <v>57</v>
      </c>
      <c r="F169" s="2" t="s">
        <v>67</v>
      </c>
      <c r="G169" s="2"/>
      <c r="H169" s="2" t="s">
        <v>6</v>
      </c>
    </row>
    <row r="170" spans="1:8" hidden="1" x14ac:dyDescent="0.3">
      <c r="A170">
        <f t="shared" si="2"/>
        <v>169</v>
      </c>
      <c r="B170" t="s">
        <v>42</v>
      </c>
      <c r="C170" s="2" t="s">
        <v>53</v>
      </c>
      <c r="D170" t="s">
        <v>30</v>
      </c>
      <c r="E170" s="2" t="s">
        <v>78</v>
      </c>
      <c r="F170" s="2"/>
      <c r="G170" s="2"/>
      <c r="H170" s="2" t="s">
        <v>8</v>
      </c>
    </row>
    <row r="171" spans="1:8" hidden="1" x14ac:dyDescent="0.3">
      <c r="A171">
        <f t="shared" si="2"/>
        <v>170</v>
      </c>
      <c r="B171" t="s">
        <v>3</v>
      </c>
      <c r="C171" t="s">
        <v>4</v>
      </c>
      <c r="D171" s="2" t="s">
        <v>26</v>
      </c>
      <c r="E171" s="2" t="s">
        <v>39</v>
      </c>
      <c r="F171" s="2" t="s">
        <v>44</v>
      </c>
      <c r="G171" s="2"/>
      <c r="H171" s="2" t="s">
        <v>3</v>
      </c>
    </row>
    <row r="172" spans="1:8" hidden="1" x14ac:dyDescent="0.3">
      <c r="A172">
        <f t="shared" si="2"/>
        <v>171</v>
      </c>
      <c r="B172" t="s">
        <v>3</v>
      </c>
      <c r="C172" t="s">
        <v>4</v>
      </c>
      <c r="D172" s="2" t="s">
        <v>27</v>
      </c>
      <c r="E172" s="2" t="s">
        <v>44</v>
      </c>
      <c r="F172" s="2"/>
      <c r="G172" s="2"/>
      <c r="H172" s="2" t="s">
        <v>3</v>
      </c>
    </row>
    <row r="173" spans="1:8" hidden="1" x14ac:dyDescent="0.3">
      <c r="A173">
        <f t="shared" si="2"/>
        <v>172</v>
      </c>
      <c r="B173" t="s">
        <v>3</v>
      </c>
      <c r="C173" t="s">
        <v>4</v>
      </c>
      <c r="D173" s="2" t="s">
        <v>20</v>
      </c>
      <c r="E173" s="2" t="s">
        <v>39</v>
      </c>
      <c r="F173" s="2" t="s">
        <v>44</v>
      </c>
      <c r="G173" s="2"/>
      <c r="H173" s="2" t="s">
        <v>40</v>
      </c>
    </row>
    <row r="174" spans="1:8" hidden="1" x14ac:dyDescent="0.3">
      <c r="A174">
        <f t="shared" si="2"/>
        <v>173</v>
      </c>
      <c r="B174" t="s">
        <v>3</v>
      </c>
      <c r="C174" t="s">
        <v>4</v>
      </c>
      <c r="D174" s="2" t="s">
        <v>63</v>
      </c>
      <c r="E174" s="2" t="s">
        <v>45</v>
      </c>
      <c r="F174" s="2"/>
      <c r="G174" s="2"/>
      <c r="H174" s="2" t="s">
        <v>40</v>
      </c>
    </row>
    <row r="175" spans="1:8" hidden="1" x14ac:dyDescent="0.3">
      <c r="A175">
        <f t="shared" si="2"/>
        <v>174</v>
      </c>
      <c r="B175" t="s">
        <v>3</v>
      </c>
      <c r="C175" t="s">
        <v>4</v>
      </c>
      <c r="D175" s="2" t="s">
        <v>22</v>
      </c>
      <c r="E175" s="2" t="s">
        <v>2</v>
      </c>
      <c r="F175" s="2"/>
      <c r="G175" s="2"/>
      <c r="H175" s="2" t="s">
        <v>40</v>
      </c>
    </row>
    <row r="176" spans="1:8" hidden="1" x14ac:dyDescent="0.3">
      <c r="A176">
        <f t="shared" si="2"/>
        <v>175</v>
      </c>
      <c r="B176" t="s">
        <v>3</v>
      </c>
      <c r="C176" t="s">
        <v>4</v>
      </c>
      <c r="D176" s="2" t="s">
        <v>41</v>
      </c>
      <c r="E176" s="2" t="s">
        <v>39</v>
      </c>
      <c r="F176" s="2" t="s">
        <v>44</v>
      </c>
      <c r="G176" s="2"/>
      <c r="H176" s="2" t="s">
        <v>42</v>
      </c>
    </row>
    <row r="177" spans="1:8" hidden="1" x14ac:dyDescent="0.3">
      <c r="A177">
        <f t="shared" si="2"/>
        <v>176</v>
      </c>
      <c r="B177" t="s">
        <v>3</v>
      </c>
      <c r="C177" t="s">
        <v>4</v>
      </c>
      <c r="D177" s="2" t="s">
        <v>46</v>
      </c>
      <c r="E177" s="2" t="s">
        <v>2</v>
      </c>
      <c r="F177" s="2" t="s">
        <v>101</v>
      </c>
      <c r="G177" s="2"/>
      <c r="H177" s="2" t="s">
        <v>42</v>
      </c>
    </row>
    <row r="178" spans="1:8" hidden="1" x14ac:dyDescent="0.3">
      <c r="A178">
        <f t="shared" si="2"/>
        <v>177</v>
      </c>
      <c r="B178" t="s">
        <v>3</v>
      </c>
      <c r="C178" t="s">
        <v>4</v>
      </c>
      <c r="D178" s="2" t="s">
        <v>10</v>
      </c>
      <c r="E178" s="2" t="s">
        <v>39</v>
      </c>
      <c r="F178" s="2" t="s">
        <v>44</v>
      </c>
      <c r="G178" s="2"/>
      <c r="H178" s="2" t="s">
        <v>11</v>
      </c>
    </row>
    <row r="179" spans="1:8" hidden="1" x14ac:dyDescent="0.3">
      <c r="A179">
        <f t="shared" si="2"/>
        <v>178</v>
      </c>
      <c r="B179" t="s">
        <v>3</v>
      </c>
      <c r="C179" t="s">
        <v>4</v>
      </c>
      <c r="D179" s="2" t="s">
        <v>12</v>
      </c>
      <c r="E179" s="2" t="s">
        <v>39</v>
      </c>
      <c r="F179" s="2" t="s">
        <v>44</v>
      </c>
      <c r="G179" s="2"/>
      <c r="H179" s="2" t="s">
        <v>11</v>
      </c>
    </row>
    <row r="180" spans="1:8" hidden="1" x14ac:dyDescent="0.3">
      <c r="A180">
        <f t="shared" si="2"/>
        <v>179</v>
      </c>
      <c r="B180" t="s">
        <v>3</v>
      </c>
      <c r="C180" t="s">
        <v>4</v>
      </c>
      <c r="D180" s="2" t="s">
        <v>35</v>
      </c>
      <c r="E180" s="2" t="s">
        <v>2</v>
      </c>
      <c r="F180" s="2" t="s">
        <v>44</v>
      </c>
      <c r="G180" s="2"/>
      <c r="H180" s="2" t="s">
        <v>11</v>
      </c>
    </row>
    <row r="181" spans="1:8" hidden="1" x14ac:dyDescent="0.3">
      <c r="A181">
        <f t="shared" si="2"/>
        <v>180</v>
      </c>
      <c r="B181" t="s">
        <v>3</v>
      </c>
      <c r="C181" t="s">
        <v>4</v>
      </c>
      <c r="D181" s="2" t="s">
        <v>30</v>
      </c>
      <c r="E181" s="2" t="s">
        <v>2</v>
      </c>
      <c r="F181" s="2" t="s">
        <v>39</v>
      </c>
      <c r="G181" s="2" t="s">
        <v>44</v>
      </c>
      <c r="H181" s="2" t="s">
        <v>8</v>
      </c>
    </row>
    <row r="182" spans="1:8" hidden="1" x14ac:dyDescent="0.3">
      <c r="A182">
        <f t="shared" si="2"/>
        <v>181</v>
      </c>
      <c r="B182" t="s">
        <v>3</v>
      </c>
      <c r="C182" t="s">
        <v>4</v>
      </c>
      <c r="D182" s="2" t="s">
        <v>7</v>
      </c>
      <c r="E182" s="2" t="s">
        <v>2</v>
      </c>
      <c r="F182" s="2"/>
      <c r="G182" s="2"/>
      <c r="H182" s="2" t="s">
        <v>8</v>
      </c>
    </row>
    <row r="183" spans="1:8" hidden="1" x14ac:dyDescent="0.3">
      <c r="A183">
        <f t="shared" si="2"/>
        <v>182</v>
      </c>
      <c r="B183" t="s">
        <v>3</v>
      </c>
      <c r="C183" t="s">
        <v>4</v>
      </c>
      <c r="D183" s="2" t="s">
        <v>47</v>
      </c>
      <c r="E183" s="2" t="s">
        <v>48</v>
      </c>
      <c r="F183" s="2"/>
      <c r="G183" s="2"/>
      <c r="H183" s="2" t="s">
        <v>49</v>
      </c>
    </row>
    <row r="184" spans="1:8" hidden="1" x14ac:dyDescent="0.3">
      <c r="A184">
        <f t="shared" si="2"/>
        <v>183</v>
      </c>
      <c r="B184" t="s">
        <v>3</v>
      </c>
      <c r="C184" t="s">
        <v>4</v>
      </c>
      <c r="D184" t="s">
        <v>50</v>
      </c>
      <c r="E184" s="2" t="s">
        <v>2</v>
      </c>
      <c r="F184" s="2"/>
      <c r="G184" s="2"/>
      <c r="H184" s="2" t="s">
        <v>3</v>
      </c>
    </row>
    <row r="185" spans="1:8" hidden="1" x14ac:dyDescent="0.3">
      <c r="A185">
        <f t="shared" si="2"/>
        <v>184</v>
      </c>
      <c r="B185" t="s">
        <v>3</v>
      </c>
      <c r="C185" t="s">
        <v>4</v>
      </c>
      <c r="D185" s="2" t="s">
        <v>0</v>
      </c>
      <c r="E185" s="2" t="s">
        <v>39</v>
      </c>
      <c r="F185" s="2" t="s">
        <v>2</v>
      </c>
      <c r="G185" s="2"/>
      <c r="H185" s="2" t="s">
        <v>40</v>
      </c>
    </row>
    <row r="186" spans="1:8" hidden="1" x14ac:dyDescent="0.3">
      <c r="A186">
        <f t="shared" si="2"/>
        <v>185</v>
      </c>
      <c r="B186" t="s">
        <v>49</v>
      </c>
      <c r="C186" t="s">
        <v>15</v>
      </c>
      <c r="D186" s="2" t="s">
        <v>0</v>
      </c>
      <c r="E186" s="2" t="s">
        <v>79</v>
      </c>
      <c r="F186" s="2" t="s">
        <v>88</v>
      </c>
      <c r="G186" s="2"/>
      <c r="H186" s="2" t="s">
        <v>40</v>
      </c>
    </row>
    <row r="187" spans="1:8" hidden="1" x14ac:dyDescent="0.3">
      <c r="A187">
        <f t="shared" si="2"/>
        <v>186</v>
      </c>
      <c r="B187" t="s">
        <v>49</v>
      </c>
      <c r="C187" t="s">
        <v>15</v>
      </c>
      <c r="D187" s="2" t="s">
        <v>33</v>
      </c>
      <c r="E187" s="2" t="s">
        <v>57</v>
      </c>
      <c r="F187" s="2" t="s">
        <v>136</v>
      </c>
      <c r="G187" s="2"/>
      <c r="H187" s="2" t="s">
        <v>6</v>
      </c>
    </row>
    <row r="188" spans="1:8" hidden="1" x14ac:dyDescent="0.3">
      <c r="A188">
        <f t="shared" si="2"/>
        <v>187</v>
      </c>
      <c r="B188" t="s">
        <v>49</v>
      </c>
      <c r="C188" t="s">
        <v>15</v>
      </c>
      <c r="D188" t="s">
        <v>50</v>
      </c>
      <c r="E188" s="2" t="s">
        <v>43</v>
      </c>
      <c r="F188" s="2"/>
      <c r="G188" s="2"/>
      <c r="H188" s="2" t="s">
        <v>3</v>
      </c>
    </row>
    <row r="189" spans="1:8" hidden="1" x14ac:dyDescent="0.3">
      <c r="A189">
        <f t="shared" si="2"/>
        <v>188</v>
      </c>
      <c r="B189" t="s">
        <v>49</v>
      </c>
      <c r="C189" t="s">
        <v>15</v>
      </c>
      <c r="D189" s="2" t="s">
        <v>24</v>
      </c>
      <c r="E189" s="2" t="s">
        <v>79</v>
      </c>
      <c r="F189" s="2" t="s">
        <v>137</v>
      </c>
      <c r="G189" s="2"/>
      <c r="H189" s="2" t="s">
        <v>40</v>
      </c>
    </row>
    <row r="190" spans="1:8" x14ac:dyDescent="0.3">
      <c r="A190">
        <f t="shared" si="2"/>
        <v>189</v>
      </c>
      <c r="B190" t="s">
        <v>49</v>
      </c>
      <c r="C190" t="s">
        <v>15</v>
      </c>
      <c r="D190" s="2" t="s">
        <v>71</v>
      </c>
      <c r="E190" s="2" t="s">
        <v>88</v>
      </c>
      <c r="F190" s="2" t="s">
        <v>131</v>
      </c>
      <c r="G190" s="2"/>
      <c r="H190" s="2" t="s">
        <v>49</v>
      </c>
    </row>
    <row r="191" spans="1:8" ht="14.4" hidden="1" customHeight="1" x14ac:dyDescent="0.3">
      <c r="A191">
        <f t="shared" si="2"/>
        <v>190</v>
      </c>
      <c r="B191" t="s">
        <v>6</v>
      </c>
      <c r="C191" t="s">
        <v>28</v>
      </c>
      <c r="D191" s="2" t="s">
        <v>33</v>
      </c>
      <c r="E191" s="2" t="s">
        <v>57</v>
      </c>
      <c r="F191" s="2" t="s">
        <v>94</v>
      </c>
      <c r="G191" s="2" t="s">
        <v>67</v>
      </c>
      <c r="H191" s="2" t="s">
        <v>6</v>
      </c>
    </row>
    <row r="192" spans="1:8" hidden="1" x14ac:dyDescent="0.3">
      <c r="A192">
        <f t="shared" si="2"/>
        <v>191</v>
      </c>
      <c r="B192" t="s">
        <v>6</v>
      </c>
      <c r="C192" t="s">
        <v>28</v>
      </c>
      <c r="D192" s="2" t="s">
        <v>34</v>
      </c>
      <c r="E192" s="2" t="s">
        <v>57</v>
      </c>
      <c r="F192" s="2" t="s">
        <v>85</v>
      </c>
      <c r="G192" s="2" t="s">
        <v>67</v>
      </c>
      <c r="H192" s="2" t="s">
        <v>6</v>
      </c>
    </row>
    <row r="193" spans="1:8" hidden="1" x14ac:dyDescent="0.3">
      <c r="A193">
        <f t="shared" si="2"/>
        <v>192</v>
      </c>
      <c r="B193" t="s">
        <v>6</v>
      </c>
      <c r="C193" t="s">
        <v>28</v>
      </c>
      <c r="D193" s="2" t="s">
        <v>58</v>
      </c>
      <c r="E193" s="2" t="s">
        <v>67</v>
      </c>
      <c r="F193" s="2" t="s">
        <v>94</v>
      </c>
      <c r="G193" s="2"/>
      <c r="H193" s="2" t="s">
        <v>6</v>
      </c>
    </row>
    <row r="194" spans="1:8" hidden="1" x14ac:dyDescent="0.3">
      <c r="A194">
        <f t="shared" si="2"/>
        <v>193</v>
      </c>
      <c r="B194" t="s">
        <v>6</v>
      </c>
      <c r="C194" t="s">
        <v>28</v>
      </c>
      <c r="D194" s="2" t="s">
        <v>7</v>
      </c>
      <c r="E194" s="2" t="s">
        <v>67</v>
      </c>
      <c r="F194" s="2" t="s">
        <v>105</v>
      </c>
      <c r="G194" s="2"/>
      <c r="H194" s="2" t="s">
        <v>8</v>
      </c>
    </row>
    <row r="195" spans="1:8" hidden="1" x14ac:dyDescent="0.3">
      <c r="A195">
        <f t="shared" ref="A195:A258" si="3">ROW(A194)</f>
        <v>194</v>
      </c>
      <c r="B195" t="s">
        <v>6</v>
      </c>
      <c r="C195" t="s">
        <v>28</v>
      </c>
      <c r="D195" s="2" t="s">
        <v>20</v>
      </c>
      <c r="E195" s="2" t="s">
        <v>67</v>
      </c>
      <c r="F195" s="2" t="s">
        <v>57</v>
      </c>
      <c r="G195" s="2"/>
      <c r="H195" s="2" t="s">
        <v>40</v>
      </c>
    </row>
    <row r="196" spans="1:8" hidden="1" x14ac:dyDescent="0.3">
      <c r="A196">
        <f t="shared" si="3"/>
        <v>195</v>
      </c>
      <c r="B196" t="s">
        <v>6</v>
      </c>
      <c r="C196" t="s">
        <v>28</v>
      </c>
      <c r="D196" s="2" t="s">
        <v>21</v>
      </c>
      <c r="E196" s="2" t="s">
        <v>57</v>
      </c>
      <c r="F196" s="2"/>
      <c r="G196" s="2"/>
      <c r="H196" s="2" t="s">
        <v>40</v>
      </c>
    </row>
    <row r="197" spans="1:8" hidden="1" x14ac:dyDescent="0.3">
      <c r="A197">
        <f t="shared" si="3"/>
        <v>196</v>
      </c>
      <c r="B197" t="s">
        <v>6</v>
      </c>
      <c r="C197" t="s">
        <v>28</v>
      </c>
      <c r="D197" s="2" t="s">
        <v>53</v>
      </c>
      <c r="E197" s="2" t="s">
        <v>57</v>
      </c>
      <c r="F197" s="2" t="s">
        <v>67</v>
      </c>
      <c r="G197" s="2"/>
      <c r="H197" s="2" t="s">
        <v>42</v>
      </c>
    </row>
    <row r="198" spans="1:8" hidden="1" x14ac:dyDescent="0.3">
      <c r="A198">
        <f t="shared" si="3"/>
        <v>197</v>
      </c>
      <c r="B198" t="s">
        <v>6</v>
      </c>
      <c r="C198" t="s">
        <v>28</v>
      </c>
      <c r="D198" s="2" t="s">
        <v>29</v>
      </c>
      <c r="E198" s="2" t="s">
        <v>66</v>
      </c>
      <c r="F198" s="2"/>
      <c r="G198" s="2"/>
      <c r="H198" s="2" t="s">
        <v>49</v>
      </c>
    </row>
    <row r="199" spans="1:8" hidden="1" x14ac:dyDescent="0.3">
      <c r="A199">
        <f t="shared" si="3"/>
        <v>198</v>
      </c>
      <c r="B199" t="s">
        <v>6</v>
      </c>
      <c r="C199" t="s">
        <v>28</v>
      </c>
      <c r="D199" s="2" t="s">
        <v>63</v>
      </c>
      <c r="E199" s="2" t="s">
        <v>57</v>
      </c>
      <c r="F199" s="2"/>
      <c r="G199" s="2"/>
      <c r="H199" s="2" t="s">
        <v>40</v>
      </c>
    </row>
    <row r="200" spans="1:8" hidden="1" x14ac:dyDescent="0.3">
      <c r="A200">
        <f t="shared" si="3"/>
        <v>199</v>
      </c>
      <c r="B200" t="s">
        <v>6</v>
      </c>
      <c r="C200" t="s">
        <v>28</v>
      </c>
      <c r="D200" s="2" t="s">
        <v>25</v>
      </c>
      <c r="E200" s="2" t="s">
        <v>57</v>
      </c>
      <c r="F200" s="2" t="s">
        <v>94</v>
      </c>
      <c r="G200" s="2"/>
      <c r="H200" s="2" t="s">
        <v>40</v>
      </c>
    </row>
    <row r="201" spans="1:8" hidden="1" x14ac:dyDescent="0.3">
      <c r="A201">
        <f t="shared" si="3"/>
        <v>200</v>
      </c>
      <c r="B201" t="s">
        <v>6</v>
      </c>
      <c r="C201" t="s">
        <v>28</v>
      </c>
      <c r="D201" s="2" t="s">
        <v>23</v>
      </c>
      <c r="E201" s="2" t="s">
        <v>57</v>
      </c>
      <c r="F201" s="2"/>
      <c r="G201" s="2"/>
      <c r="H201" s="2" t="s">
        <v>40</v>
      </c>
    </row>
    <row r="202" spans="1:8" hidden="1" x14ac:dyDescent="0.3">
      <c r="A202">
        <f t="shared" si="3"/>
        <v>201</v>
      </c>
      <c r="B202" t="s">
        <v>6</v>
      </c>
      <c r="C202" t="s">
        <v>28</v>
      </c>
      <c r="D202" s="2" t="s">
        <v>22</v>
      </c>
      <c r="E202" s="2" t="s">
        <v>57</v>
      </c>
      <c r="F202" s="2"/>
      <c r="G202" s="2"/>
      <c r="H202" s="2" t="s">
        <v>40</v>
      </c>
    </row>
    <row r="203" spans="1:8" hidden="1" x14ac:dyDescent="0.3">
      <c r="A203">
        <f t="shared" si="3"/>
        <v>202</v>
      </c>
      <c r="B203" t="s">
        <v>40</v>
      </c>
      <c r="C203" s="2" t="s">
        <v>23</v>
      </c>
      <c r="D203" s="2" t="s">
        <v>20</v>
      </c>
      <c r="E203" s="2" t="s">
        <v>57</v>
      </c>
      <c r="F203" s="2" t="s">
        <v>67</v>
      </c>
      <c r="G203" s="2"/>
      <c r="H203" s="2" t="s">
        <v>40</v>
      </c>
    </row>
    <row r="204" spans="1:8" hidden="1" x14ac:dyDescent="0.3">
      <c r="A204">
        <f t="shared" si="3"/>
        <v>203</v>
      </c>
      <c r="B204" t="s">
        <v>40</v>
      </c>
      <c r="C204" s="2" t="s">
        <v>23</v>
      </c>
      <c r="D204" s="2" t="s">
        <v>21</v>
      </c>
      <c r="E204" s="2" t="s">
        <v>57</v>
      </c>
      <c r="F204" s="2" t="s">
        <v>93</v>
      </c>
      <c r="G204" s="2"/>
      <c r="H204" s="2" t="s">
        <v>40</v>
      </c>
    </row>
    <row r="205" spans="1:8" hidden="1" x14ac:dyDescent="0.3">
      <c r="A205">
        <f t="shared" si="3"/>
        <v>204</v>
      </c>
      <c r="B205" t="s">
        <v>40</v>
      </c>
      <c r="C205" s="2" t="s">
        <v>23</v>
      </c>
      <c r="D205" s="2" t="s">
        <v>63</v>
      </c>
      <c r="E205" s="2" t="s">
        <v>57</v>
      </c>
      <c r="F205" s="2" t="s">
        <v>93</v>
      </c>
      <c r="G205" s="2"/>
      <c r="H205" s="2" t="s">
        <v>40</v>
      </c>
    </row>
    <row r="206" spans="1:8" hidden="1" x14ac:dyDescent="0.3">
      <c r="A206">
        <f t="shared" si="3"/>
        <v>205</v>
      </c>
      <c r="B206" t="s">
        <v>40</v>
      </c>
      <c r="C206" s="2" t="s">
        <v>23</v>
      </c>
      <c r="D206" s="2" t="s">
        <v>24</v>
      </c>
      <c r="E206" s="2" t="s">
        <v>57</v>
      </c>
      <c r="F206" s="2" t="s">
        <v>93</v>
      </c>
      <c r="G206" s="2"/>
      <c r="H206" s="2" t="s">
        <v>40</v>
      </c>
    </row>
    <row r="207" spans="1:8" hidden="1" x14ac:dyDescent="0.3">
      <c r="A207">
        <f t="shared" si="3"/>
        <v>206</v>
      </c>
      <c r="B207" t="s">
        <v>40</v>
      </c>
      <c r="C207" s="2" t="s">
        <v>23</v>
      </c>
      <c r="D207" s="2" t="s">
        <v>0</v>
      </c>
      <c r="E207" s="2" t="s">
        <v>57</v>
      </c>
      <c r="F207" s="2"/>
      <c r="G207" s="2"/>
      <c r="H207" s="2" t="s">
        <v>40</v>
      </c>
    </row>
    <row r="208" spans="1:8" hidden="1" x14ac:dyDescent="0.3">
      <c r="A208">
        <f t="shared" si="3"/>
        <v>207</v>
      </c>
      <c r="B208" t="s">
        <v>40</v>
      </c>
      <c r="C208" s="2" t="s">
        <v>23</v>
      </c>
      <c r="D208" s="2" t="s">
        <v>22</v>
      </c>
      <c r="E208" s="2" t="s">
        <v>93</v>
      </c>
      <c r="F208" s="2" t="s">
        <v>57</v>
      </c>
      <c r="G208" s="2"/>
      <c r="H208" s="2" t="s">
        <v>40</v>
      </c>
    </row>
    <row r="209" spans="1:8" hidden="1" x14ac:dyDescent="0.3">
      <c r="A209">
        <f t="shared" si="3"/>
        <v>208</v>
      </c>
      <c r="B209" t="s">
        <v>40</v>
      </c>
      <c r="C209" s="2" t="s">
        <v>38</v>
      </c>
      <c r="D209" s="2" t="s">
        <v>28</v>
      </c>
      <c r="E209" s="2" t="s">
        <v>57</v>
      </c>
      <c r="F209" s="2"/>
      <c r="G209" s="2"/>
      <c r="H209" s="2" t="s">
        <v>6</v>
      </c>
    </row>
    <row r="210" spans="1:8" hidden="1" x14ac:dyDescent="0.3">
      <c r="A210">
        <f t="shared" si="3"/>
        <v>209</v>
      </c>
      <c r="B210" t="s">
        <v>40</v>
      </c>
      <c r="C210" s="2" t="s">
        <v>38</v>
      </c>
      <c r="D210" t="s">
        <v>34</v>
      </c>
      <c r="E210" s="2" t="s">
        <v>57</v>
      </c>
      <c r="F210" s="2" t="s">
        <v>85</v>
      </c>
      <c r="G210" s="2"/>
      <c r="H210" s="2" t="s">
        <v>6</v>
      </c>
    </row>
    <row r="211" spans="1:8" hidden="1" x14ac:dyDescent="0.3">
      <c r="A211">
        <f t="shared" si="3"/>
        <v>210</v>
      </c>
      <c r="B211" t="s">
        <v>3</v>
      </c>
      <c r="C211" t="s">
        <v>27</v>
      </c>
      <c r="D211" t="s">
        <v>50</v>
      </c>
      <c r="E211" s="2" t="s">
        <v>44</v>
      </c>
      <c r="F211" s="2"/>
      <c r="G211" s="2"/>
      <c r="H211" s="2" t="s">
        <v>3</v>
      </c>
    </row>
    <row r="212" spans="1:8" hidden="1" x14ac:dyDescent="0.3">
      <c r="A212">
        <f t="shared" si="3"/>
        <v>211</v>
      </c>
      <c r="B212" t="s">
        <v>3</v>
      </c>
      <c r="C212" t="s">
        <v>27</v>
      </c>
      <c r="D212" s="2" t="s">
        <v>4</v>
      </c>
      <c r="E212" s="2" t="s">
        <v>44</v>
      </c>
      <c r="F212" s="2"/>
      <c r="G212" s="2"/>
      <c r="H212" s="2" t="s">
        <v>3</v>
      </c>
    </row>
    <row r="213" spans="1:8" hidden="1" x14ac:dyDescent="0.3">
      <c r="A213">
        <f t="shared" si="3"/>
        <v>212</v>
      </c>
      <c r="B213" t="s">
        <v>3</v>
      </c>
      <c r="C213" t="s">
        <v>27</v>
      </c>
      <c r="D213" s="2" t="s">
        <v>26</v>
      </c>
      <c r="E213" s="2" t="s">
        <v>44</v>
      </c>
      <c r="F213" s="2"/>
      <c r="G213" s="2"/>
      <c r="H213" s="2" t="s">
        <v>3</v>
      </c>
    </row>
    <row r="214" spans="1:8" hidden="1" x14ac:dyDescent="0.3">
      <c r="A214">
        <f t="shared" si="3"/>
        <v>213</v>
      </c>
      <c r="B214" t="s">
        <v>3</v>
      </c>
      <c r="C214" t="s">
        <v>27</v>
      </c>
      <c r="D214" s="2" t="s">
        <v>20</v>
      </c>
      <c r="E214" s="2" t="s">
        <v>44</v>
      </c>
      <c r="F214" s="2"/>
      <c r="G214" s="2"/>
      <c r="H214" s="2" t="s">
        <v>40</v>
      </c>
    </row>
    <row r="215" spans="1:8" hidden="1" x14ac:dyDescent="0.3">
      <c r="A215">
        <f t="shared" si="3"/>
        <v>214</v>
      </c>
      <c r="B215" t="s">
        <v>3</v>
      </c>
      <c r="C215" t="s">
        <v>27</v>
      </c>
      <c r="D215" s="2" t="s">
        <v>63</v>
      </c>
      <c r="E215" s="2" t="s">
        <v>52</v>
      </c>
      <c r="F215" s="2"/>
      <c r="G215" s="2"/>
      <c r="H215" s="2" t="s">
        <v>40</v>
      </c>
    </row>
    <row r="216" spans="1:8" hidden="1" x14ac:dyDescent="0.3">
      <c r="A216">
        <f t="shared" si="3"/>
        <v>215</v>
      </c>
      <c r="B216" t="s">
        <v>3</v>
      </c>
      <c r="C216" t="s">
        <v>27</v>
      </c>
      <c r="D216" s="2" t="s">
        <v>10</v>
      </c>
      <c r="E216" s="2" t="s">
        <v>44</v>
      </c>
      <c r="F216" s="2"/>
      <c r="G216" s="2"/>
      <c r="H216" s="2" t="s">
        <v>11</v>
      </c>
    </row>
    <row r="217" spans="1:8" hidden="1" x14ac:dyDescent="0.3">
      <c r="A217">
        <f t="shared" si="3"/>
        <v>216</v>
      </c>
      <c r="B217" t="s">
        <v>3</v>
      </c>
      <c r="C217" t="s">
        <v>27</v>
      </c>
      <c r="D217" s="2" t="s">
        <v>41</v>
      </c>
      <c r="E217" s="2" t="s">
        <v>44</v>
      </c>
      <c r="F217" s="2"/>
      <c r="G217" s="2"/>
      <c r="H217" s="2" t="s">
        <v>42</v>
      </c>
    </row>
    <row r="218" spans="1:8" hidden="1" x14ac:dyDescent="0.3">
      <c r="A218">
        <f t="shared" si="3"/>
        <v>217</v>
      </c>
      <c r="B218" t="s">
        <v>3</v>
      </c>
      <c r="C218" t="s">
        <v>27</v>
      </c>
      <c r="D218" s="2" t="s">
        <v>53</v>
      </c>
      <c r="E218" s="2" t="s">
        <v>54</v>
      </c>
      <c r="F218" s="2"/>
      <c r="G218" s="2"/>
      <c r="H218" s="2" t="s">
        <v>42</v>
      </c>
    </row>
    <row r="219" spans="1:8" hidden="1" x14ac:dyDescent="0.3">
      <c r="A219">
        <f t="shared" si="3"/>
        <v>218</v>
      </c>
      <c r="B219" t="s">
        <v>3</v>
      </c>
      <c r="C219" t="s">
        <v>27</v>
      </c>
      <c r="D219" t="s">
        <v>30</v>
      </c>
      <c r="E219" s="2" t="s">
        <v>44</v>
      </c>
      <c r="F219" s="2"/>
      <c r="G219" s="2"/>
      <c r="H219" s="2" t="s">
        <v>8</v>
      </c>
    </row>
    <row r="220" spans="1:8" hidden="1" x14ac:dyDescent="0.3">
      <c r="A220">
        <f t="shared" si="3"/>
        <v>219</v>
      </c>
      <c r="B220" t="s">
        <v>3</v>
      </c>
      <c r="C220" t="s">
        <v>27</v>
      </c>
      <c r="D220" s="2" t="s">
        <v>47</v>
      </c>
      <c r="E220" s="2" t="s">
        <v>55</v>
      </c>
      <c r="F220" s="2"/>
      <c r="G220" s="2"/>
      <c r="H220" s="2" t="s">
        <v>49</v>
      </c>
    </row>
    <row r="221" spans="1:8" hidden="1" x14ac:dyDescent="0.3">
      <c r="A221">
        <f t="shared" si="3"/>
        <v>220</v>
      </c>
      <c r="B221" t="s">
        <v>40</v>
      </c>
      <c r="C221" t="s">
        <v>22</v>
      </c>
      <c r="D221" s="2" t="s">
        <v>21</v>
      </c>
      <c r="E221" s="2" t="s">
        <v>93</v>
      </c>
      <c r="F221" s="2" t="s">
        <v>85</v>
      </c>
      <c r="G221" s="2"/>
      <c r="H221" s="2" t="s">
        <v>40</v>
      </c>
    </row>
    <row r="222" spans="1:8" hidden="1" x14ac:dyDescent="0.3">
      <c r="A222">
        <f t="shared" si="3"/>
        <v>221</v>
      </c>
      <c r="B222" t="s">
        <v>40</v>
      </c>
      <c r="C222" t="s">
        <v>22</v>
      </c>
      <c r="D222" s="2" t="s">
        <v>63</v>
      </c>
      <c r="E222" s="2" t="s">
        <v>93</v>
      </c>
      <c r="F222" s="2"/>
      <c r="G222" s="2"/>
      <c r="H222" s="2" t="s">
        <v>40</v>
      </c>
    </row>
    <row r="223" spans="1:8" hidden="1" x14ac:dyDescent="0.3">
      <c r="A223">
        <f t="shared" si="3"/>
        <v>222</v>
      </c>
      <c r="B223" t="s">
        <v>40</v>
      </c>
      <c r="C223" t="s">
        <v>22</v>
      </c>
      <c r="D223" s="2" t="s">
        <v>24</v>
      </c>
      <c r="E223" s="2" t="s">
        <v>93</v>
      </c>
      <c r="F223" s="2" t="s">
        <v>85</v>
      </c>
      <c r="G223" s="2"/>
      <c r="H223" s="2" t="s">
        <v>40</v>
      </c>
    </row>
    <row r="224" spans="1:8" hidden="1" x14ac:dyDescent="0.3">
      <c r="A224">
        <f t="shared" si="3"/>
        <v>223</v>
      </c>
      <c r="B224" t="s">
        <v>40</v>
      </c>
      <c r="C224" t="s">
        <v>22</v>
      </c>
      <c r="D224" s="2" t="s">
        <v>23</v>
      </c>
      <c r="E224" s="2" t="s">
        <v>93</v>
      </c>
      <c r="F224" s="2" t="s">
        <v>57</v>
      </c>
      <c r="G224" s="2"/>
      <c r="H224" s="2" t="s">
        <v>40</v>
      </c>
    </row>
    <row r="225" spans="1:8" hidden="1" x14ac:dyDescent="0.3">
      <c r="A225">
        <f t="shared" si="3"/>
        <v>224</v>
      </c>
      <c r="B225" t="s">
        <v>40</v>
      </c>
      <c r="C225" t="s">
        <v>22</v>
      </c>
      <c r="D225" s="2" t="s">
        <v>37</v>
      </c>
      <c r="E225" s="2" t="s">
        <v>2</v>
      </c>
      <c r="F225" s="2"/>
      <c r="G225" s="2"/>
      <c r="H225" s="2" t="s">
        <v>3</v>
      </c>
    </row>
    <row r="226" spans="1:8" hidden="1" x14ac:dyDescent="0.3">
      <c r="A226">
        <f t="shared" si="3"/>
        <v>225</v>
      </c>
      <c r="B226" t="s">
        <v>40</v>
      </c>
      <c r="C226" t="s">
        <v>22</v>
      </c>
      <c r="D226" t="s">
        <v>50</v>
      </c>
      <c r="E226" s="2" t="s">
        <v>2</v>
      </c>
      <c r="F226" s="2"/>
      <c r="G226" s="2"/>
      <c r="H226" s="2" t="s">
        <v>3</v>
      </c>
    </row>
    <row r="227" spans="1:8" ht="14.4" hidden="1" customHeight="1" x14ac:dyDescent="0.3">
      <c r="A227">
        <f t="shared" si="3"/>
        <v>226</v>
      </c>
      <c r="B227" t="s">
        <v>40</v>
      </c>
      <c r="C227" t="s">
        <v>22</v>
      </c>
      <c r="D227" s="2" t="s">
        <v>28</v>
      </c>
      <c r="E227" s="2" t="s">
        <v>57</v>
      </c>
      <c r="F227" s="2"/>
      <c r="G227" s="2"/>
      <c r="H227" s="2" t="s">
        <v>6</v>
      </c>
    </row>
    <row r="228" spans="1:8" hidden="1" x14ac:dyDescent="0.3">
      <c r="A228">
        <f t="shared" si="3"/>
        <v>227</v>
      </c>
      <c r="B228" t="s">
        <v>40</v>
      </c>
      <c r="C228" t="s">
        <v>22</v>
      </c>
      <c r="D228" s="2" t="s">
        <v>20</v>
      </c>
      <c r="E228" s="2" t="s">
        <v>93</v>
      </c>
      <c r="F228" s="2" t="s">
        <v>67</v>
      </c>
      <c r="G228" s="2"/>
      <c r="H228" s="2" t="s">
        <v>40</v>
      </c>
    </row>
    <row r="229" spans="1:8" hidden="1" x14ac:dyDescent="0.3">
      <c r="A229">
        <f t="shared" si="3"/>
        <v>228</v>
      </c>
      <c r="B229" t="s">
        <v>40</v>
      </c>
      <c r="C229" t="s">
        <v>22</v>
      </c>
      <c r="D229" s="2" t="s">
        <v>0</v>
      </c>
      <c r="E229" s="2" t="s">
        <v>57</v>
      </c>
      <c r="F229" s="2" t="s">
        <v>79</v>
      </c>
      <c r="G229" s="2"/>
      <c r="H229" s="2" t="s">
        <v>40</v>
      </c>
    </row>
    <row r="230" spans="1:8" hidden="1" x14ac:dyDescent="0.3">
      <c r="A230">
        <f t="shared" si="3"/>
        <v>229</v>
      </c>
      <c r="B230" t="s">
        <v>3</v>
      </c>
      <c r="C230" s="2" t="s">
        <v>26</v>
      </c>
      <c r="D230" s="2" t="s">
        <v>27</v>
      </c>
      <c r="E230" s="2" t="s">
        <v>44</v>
      </c>
      <c r="F230" s="2"/>
      <c r="G230" s="2"/>
      <c r="H230" s="2" t="s">
        <v>3</v>
      </c>
    </row>
    <row r="231" spans="1:8" hidden="1" x14ac:dyDescent="0.3">
      <c r="A231">
        <f t="shared" si="3"/>
        <v>230</v>
      </c>
      <c r="B231" t="s">
        <v>3</v>
      </c>
      <c r="C231" s="2" t="s">
        <v>26</v>
      </c>
      <c r="D231" s="2" t="s">
        <v>20</v>
      </c>
      <c r="E231" s="2" t="s">
        <v>44</v>
      </c>
      <c r="F231" s="2"/>
      <c r="G231" s="2"/>
      <c r="H231" s="2" t="s">
        <v>40</v>
      </c>
    </row>
    <row r="232" spans="1:8" hidden="1" x14ac:dyDescent="0.3">
      <c r="A232">
        <f t="shared" si="3"/>
        <v>231</v>
      </c>
      <c r="B232" t="s">
        <v>3</v>
      </c>
      <c r="C232" s="2" t="s">
        <v>26</v>
      </c>
      <c r="D232" s="2" t="s">
        <v>63</v>
      </c>
      <c r="E232" s="2" t="s">
        <v>89</v>
      </c>
      <c r="F232" s="2"/>
      <c r="G232" s="2"/>
      <c r="H232" s="2" t="s">
        <v>40</v>
      </c>
    </row>
    <row r="233" spans="1:8" ht="15" hidden="1" customHeight="1" x14ac:dyDescent="0.3">
      <c r="A233">
        <f t="shared" si="3"/>
        <v>232</v>
      </c>
      <c r="B233" t="s">
        <v>3</v>
      </c>
      <c r="C233" s="2" t="s">
        <v>26</v>
      </c>
      <c r="D233" t="s">
        <v>50</v>
      </c>
      <c r="E233" s="2" t="s">
        <v>51</v>
      </c>
      <c r="F233" s="2"/>
      <c r="G233" s="2"/>
      <c r="H233" s="2" t="s">
        <v>3</v>
      </c>
    </row>
    <row r="234" spans="1:8" hidden="1" x14ac:dyDescent="0.3">
      <c r="A234">
        <f t="shared" si="3"/>
        <v>233</v>
      </c>
      <c r="B234" t="s">
        <v>3</v>
      </c>
      <c r="C234" s="2" t="s">
        <v>26</v>
      </c>
      <c r="D234" s="2" t="s">
        <v>4</v>
      </c>
      <c r="E234" s="2" t="s">
        <v>39</v>
      </c>
      <c r="F234" s="2" t="s">
        <v>54</v>
      </c>
      <c r="G234" s="2"/>
      <c r="H234" s="2" t="s">
        <v>3</v>
      </c>
    </row>
    <row r="235" spans="1:8" hidden="1" x14ac:dyDescent="0.3">
      <c r="A235">
        <f t="shared" si="3"/>
        <v>234</v>
      </c>
      <c r="B235" t="s">
        <v>3</v>
      </c>
      <c r="C235" s="2" t="s">
        <v>26</v>
      </c>
      <c r="D235" s="2" t="s">
        <v>10</v>
      </c>
      <c r="E235" s="2" t="s">
        <v>44</v>
      </c>
      <c r="F235" s="2"/>
      <c r="G235" s="2"/>
      <c r="H235" s="2" t="s">
        <v>11</v>
      </c>
    </row>
    <row r="236" spans="1:8" hidden="1" x14ac:dyDescent="0.3">
      <c r="A236">
        <f t="shared" si="3"/>
        <v>235</v>
      </c>
      <c r="B236" t="s">
        <v>3</v>
      </c>
      <c r="C236" s="2" t="s">
        <v>26</v>
      </c>
      <c r="D236" s="2" t="s">
        <v>41</v>
      </c>
      <c r="E236" s="2" t="s">
        <v>44</v>
      </c>
      <c r="F236" s="2"/>
      <c r="G236" s="2"/>
      <c r="H236" s="2" t="s">
        <v>42</v>
      </c>
    </row>
    <row r="237" spans="1:8" hidden="1" x14ac:dyDescent="0.3">
      <c r="A237">
        <f t="shared" si="3"/>
        <v>236</v>
      </c>
      <c r="B237" t="s">
        <v>6</v>
      </c>
      <c r="C237" s="2" t="s">
        <v>5</v>
      </c>
      <c r="D237" s="2" t="s">
        <v>33</v>
      </c>
      <c r="E237" s="2" t="s">
        <v>67</v>
      </c>
      <c r="F237" s="2" t="s">
        <v>110</v>
      </c>
      <c r="G237" s="2"/>
      <c r="H237" s="2" t="s">
        <v>6</v>
      </c>
    </row>
    <row r="238" spans="1:8" hidden="1" x14ac:dyDescent="0.3">
      <c r="A238">
        <f t="shared" si="3"/>
        <v>237</v>
      </c>
      <c r="B238" t="s">
        <v>6</v>
      </c>
      <c r="C238" s="2" t="s">
        <v>5</v>
      </c>
      <c r="D238" s="2" t="s">
        <v>7</v>
      </c>
      <c r="E238" s="2" t="s">
        <v>70</v>
      </c>
      <c r="F238" s="2"/>
      <c r="G238" s="2"/>
      <c r="H238" s="2" t="s">
        <v>8</v>
      </c>
    </row>
    <row r="239" spans="1:8" hidden="1" x14ac:dyDescent="0.3">
      <c r="A239">
        <f t="shared" si="3"/>
        <v>238</v>
      </c>
      <c r="B239" t="s">
        <v>6</v>
      </c>
      <c r="C239" s="2" t="s">
        <v>5</v>
      </c>
      <c r="D239" s="2" t="s">
        <v>58</v>
      </c>
      <c r="E239" s="2" t="s">
        <v>67</v>
      </c>
      <c r="F239" s="2"/>
      <c r="G239" s="2"/>
      <c r="H239" s="2" t="s">
        <v>8</v>
      </c>
    </row>
    <row r="240" spans="1:8" hidden="1" x14ac:dyDescent="0.3">
      <c r="A240">
        <f t="shared" si="3"/>
        <v>239</v>
      </c>
      <c r="B240" t="s">
        <v>6</v>
      </c>
      <c r="C240" s="2" t="s">
        <v>5</v>
      </c>
      <c r="D240" s="2" t="s">
        <v>41</v>
      </c>
      <c r="E240" s="2" t="s">
        <v>57</v>
      </c>
      <c r="F240" s="2" t="s">
        <v>111</v>
      </c>
      <c r="G240" s="2"/>
      <c r="H240" s="2" t="s">
        <v>42</v>
      </c>
    </row>
    <row r="241" spans="1:8" hidden="1" x14ac:dyDescent="0.3">
      <c r="A241">
        <f t="shared" si="3"/>
        <v>240</v>
      </c>
      <c r="B241" t="s">
        <v>6</v>
      </c>
      <c r="C241" s="2" t="s">
        <v>5</v>
      </c>
      <c r="D241" s="2" t="s">
        <v>46</v>
      </c>
      <c r="E241" s="2" t="s">
        <v>57</v>
      </c>
      <c r="F241" s="2"/>
      <c r="G241" s="2"/>
      <c r="H241" s="2" t="s">
        <v>42</v>
      </c>
    </row>
    <row r="242" spans="1:8" hidden="1" x14ac:dyDescent="0.3">
      <c r="A242">
        <f t="shared" si="3"/>
        <v>241</v>
      </c>
      <c r="B242" t="s">
        <v>6</v>
      </c>
      <c r="C242" s="2" t="s">
        <v>5</v>
      </c>
      <c r="D242" s="2" t="s">
        <v>71</v>
      </c>
      <c r="E242" s="2" t="s">
        <v>57</v>
      </c>
      <c r="F242" s="2"/>
      <c r="G242" s="2"/>
      <c r="H242" s="2" t="s">
        <v>6</v>
      </c>
    </row>
    <row r="243" spans="1:8" hidden="1" x14ac:dyDescent="0.3">
      <c r="A243">
        <f t="shared" si="3"/>
        <v>242</v>
      </c>
      <c r="B243" t="s">
        <v>6</v>
      </c>
      <c r="C243" t="s">
        <v>5</v>
      </c>
      <c r="D243" s="2" t="s">
        <v>0</v>
      </c>
      <c r="E243" s="2" t="s">
        <v>79</v>
      </c>
      <c r="F243" s="2" t="s">
        <v>85</v>
      </c>
      <c r="G243" s="2" t="s">
        <v>57</v>
      </c>
      <c r="H243" s="2" t="s">
        <v>40</v>
      </c>
    </row>
    <row r="244" spans="1:8" hidden="1" x14ac:dyDescent="0.3">
      <c r="A244">
        <f t="shared" si="3"/>
        <v>243</v>
      </c>
      <c r="B244" t="s">
        <v>6</v>
      </c>
      <c r="C244" s="2" t="s">
        <v>34</v>
      </c>
      <c r="D244" s="2" t="s">
        <v>7</v>
      </c>
      <c r="E244" s="2" t="s">
        <v>57</v>
      </c>
      <c r="F244" s="2" t="s">
        <v>95</v>
      </c>
      <c r="G244" s="2"/>
      <c r="H244" s="2" t="s">
        <v>8</v>
      </c>
    </row>
    <row r="245" spans="1:8" hidden="1" x14ac:dyDescent="0.3">
      <c r="A245">
        <f t="shared" si="3"/>
        <v>244</v>
      </c>
      <c r="B245" t="s">
        <v>6</v>
      </c>
      <c r="C245" s="2" t="s">
        <v>34</v>
      </c>
      <c r="D245" s="2" t="s">
        <v>28</v>
      </c>
      <c r="E245" s="2" t="s">
        <v>57</v>
      </c>
      <c r="F245" s="2" t="s">
        <v>85</v>
      </c>
      <c r="G245" s="2"/>
      <c r="H245" s="2" t="s">
        <v>6</v>
      </c>
    </row>
    <row r="246" spans="1:8" hidden="1" x14ac:dyDescent="0.3">
      <c r="A246">
        <f t="shared" si="3"/>
        <v>245</v>
      </c>
      <c r="B246" t="s">
        <v>6</v>
      </c>
      <c r="C246" s="2" t="s">
        <v>34</v>
      </c>
      <c r="D246" s="2" t="s">
        <v>33</v>
      </c>
      <c r="E246" s="2" t="s">
        <v>57</v>
      </c>
      <c r="F246" s="2" t="s">
        <v>85</v>
      </c>
      <c r="G246" s="2"/>
      <c r="H246" s="2" t="s">
        <v>6</v>
      </c>
    </row>
    <row r="247" spans="1:8" hidden="1" x14ac:dyDescent="0.3">
      <c r="A247">
        <f t="shared" si="3"/>
        <v>246</v>
      </c>
      <c r="B247" t="s">
        <v>6</v>
      </c>
      <c r="C247" s="2" t="s">
        <v>34</v>
      </c>
      <c r="D247" s="2" t="s">
        <v>9</v>
      </c>
      <c r="E247" s="2" t="s">
        <v>85</v>
      </c>
      <c r="F247" s="2" t="s">
        <v>109</v>
      </c>
      <c r="G247" s="2"/>
      <c r="H247" s="2" t="s">
        <v>8</v>
      </c>
    </row>
    <row r="248" spans="1:8" hidden="1" x14ac:dyDescent="0.3">
      <c r="A248">
        <f t="shared" si="3"/>
        <v>247</v>
      </c>
      <c r="B248" t="s">
        <v>6</v>
      </c>
      <c r="C248" s="2" t="s">
        <v>34</v>
      </c>
      <c r="D248" s="2" t="s">
        <v>24</v>
      </c>
      <c r="E248" s="2" t="s">
        <v>69</v>
      </c>
      <c r="F248" s="2"/>
      <c r="G248" s="2"/>
      <c r="H248" s="2" t="s">
        <v>40</v>
      </c>
    </row>
    <row r="249" spans="1:8" hidden="1" x14ac:dyDescent="0.3">
      <c r="A249">
        <f t="shared" si="3"/>
        <v>248</v>
      </c>
      <c r="B249" t="s">
        <v>6</v>
      </c>
      <c r="C249" s="2" t="s">
        <v>34</v>
      </c>
      <c r="D249" s="2" t="s">
        <v>23</v>
      </c>
      <c r="E249" s="2" t="s">
        <v>57</v>
      </c>
      <c r="F249" s="2" t="s">
        <v>85</v>
      </c>
      <c r="G249" s="2"/>
      <c r="H249" s="2" t="s">
        <v>40</v>
      </c>
    </row>
    <row r="250" spans="1:8" ht="14.4" hidden="1" customHeight="1" x14ac:dyDescent="0.3">
      <c r="A250">
        <f t="shared" si="3"/>
        <v>249</v>
      </c>
      <c r="B250" t="s">
        <v>3</v>
      </c>
      <c r="C250" s="2" t="s">
        <v>1</v>
      </c>
      <c r="D250" s="2" t="s">
        <v>4</v>
      </c>
      <c r="E250" s="2" t="s">
        <v>2</v>
      </c>
      <c r="F250" s="2"/>
      <c r="G250" s="2"/>
      <c r="H250" s="2" t="s">
        <v>3</v>
      </c>
    </row>
    <row r="251" spans="1:8" hidden="1" x14ac:dyDescent="0.3">
      <c r="A251">
        <f t="shared" si="3"/>
        <v>250</v>
      </c>
      <c r="B251" t="s">
        <v>3</v>
      </c>
      <c r="C251" s="2" t="s">
        <v>1</v>
      </c>
      <c r="D251" s="2" t="s">
        <v>26</v>
      </c>
      <c r="E251" s="2" t="s">
        <v>39</v>
      </c>
      <c r="F251" s="2"/>
      <c r="G251" s="2"/>
      <c r="H251" s="2" t="s">
        <v>3</v>
      </c>
    </row>
    <row r="252" spans="1:8" hidden="1" x14ac:dyDescent="0.3">
      <c r="A252">
        <f t="shared" si="3"/>
        <v>251</v>
      </c>
      <c r="B252" t="s">
        <v>3</v>
      </c>
      <c r="C252" s="2" t="s">
        <v>1</v>
      </c>
      <c r="D252" s="2" t="s">
        <v>27</v>
      </c>
      <c r="E252" s="2" t="s">
        <v>80</v>
      </c>
      <c r="F252" s="2"/>
      <c r="G252" s="2"/>
      <c r="H252" s="2" t="s">
        <v>3</v>
      </c>
    </row>
    <row r="253" spans="1:8" hidden="1" x14ac:dyDescent="0.3">
      <c r="A253">
        <f t="shared" si="3"/>
        <v>252</v>
      </c>
      <c r="B253" t="s">
        <v>3</v>
      </c>
      <c r="C253" s="2" t="s">
        <v>1</v>
      </c>
      <c r="D253" s="2" t="s">
        <v>20</v>
      </c>
      <c r="E253" s="2" t="s">
        <v>2</v>
      </c>
      <c r="F253" s="2"/>
      <c r="G253" s="2"/>
      <c r="H253" s="2" t="s">
        <v>40</v>
      </c>
    </row>
    <row r="254" spans="1:8" hidden="1" x14ac:dyDescent="0.3">
      <c r="A254">
        <f t="shared" si="3"/>
        <v>253</v>
      </c>
      <c r="B254" t="s">
        <v>3</v>
      </c>
      <c r="C254" s="2" t="s">
        <v>1</v>
      </c>
      <c r="D254" s="2" t="s">
        <v>24</v>
      </c>
      <c r="E254" s="2" t="s">
        <v>2</v>
      </c>
      <c r="F254" s="2"/>
      <c r="G254" s="2"/>
      <c r="H254" s="2" t="s">
        <v>40</v>
      </c>
    </row>
    <row r="255" spans="1:8" hidden="1" x14ac:dyDescent="0.3">
      <c r="A255">
        <f t="shared" si="3"/>
        <v>254</v>
      </c>
      <c r="B255" t="s">
        <v>3</v>
      </c>
      <c r="C255" s="2" t="s">
        <v>1</v>
      </c>
      <c r="D255" s="2" t="s">
        <v>22</v>
      </c>
      <c r="E255" s="2" t="s">
        <v>81</v>
      </c>
      <c r="F255" s="2"/>
      <c r="G255" s="2"/>
      <c r="H255" s="2" t="s">
        <v>40</v>
      </c>
    </row>
    <row r="256" spans="1:8" hidden="1" x14ac:dyDescent="0.3">
      <c r="A256">
        <f t="shared" si="3"/>
        <v>255</v>
      </c>
      <c r="B256" t="s">
        <v>3</v>
      </c>
      <c r="C256" s="2" t="s">
        <v>1</v>
      </c>
      <c r="D256" s="2" t="s">
        <v>10</v>
      </c>
      <c r="E256" s="2" t="s">
        <v>39</v>
      </c>
      <c r="F256" s="2"/>
      <c r="G256" s="2"/>
      <c r="H256" s="2" t="s">
        <v>11</v>
      </c>
    </row>
    <row r="257" spans="1:8" hidden="1" x14ac:dyDescent="0.3">
      <c r="A257">
        <f t="shared" si="3"/>
        <v>256</v>
      </c>
      <c r="B257" t="s">
        <v>3</v>
      </c>
      <c r="C257" s="2" t="s">
        <v>1</v>
      </c>
      <c r="D257" s="2" t="s">
        <v>41</v>
      </c>
      <c r="E257" s="2" t="s">
        <v>90</v>
      </c>
      <c r="F257" s="2"/>
      <c r="G257" s="2"/>
      <c r="H257" s="2" t="s">
        <v>42</v>
      </c>
    </row>
    <row r="258" spans="1:8" hidden="1" x14ac:dyDescent="0.3">
      <c r="A258">
        <f t="shared" si="3"/>
        <v>257</v>
      </c>
      <c r="B258" t="s">
        <v>3</v>
      </c>
      <c r="C258" s="2" t="s">
        <v>1</v>
      </c>
      <c r="D258" s="2" t="s">
        <v>7</v>
      </c>
      <c r="E258" s="2" t="s">
        <v>82</v>
      </c>
      <c r="F258" s="2"/>
      <c r="G258" s="2"/>
      <c r="H258" s="2" t="s">
        <v>8</v>
      </c>
    </row>
    <row r="259" spans="1:8" hidden="1" x14ac:dyDescent="0.3">
      <c r="A259">
        <f t="shared" ref="A259:A261" si="4">ROW(A258)</f>
        <v>258</v>
      </c>
      <c r="B259" t="s">
        <v>3</v>
      </c>
      <c r="C259" s="2" t="s">
        <v>1</v>
      </c>
      <c r="D259" s="2" t="s">
        <v>0</v>
      </c>
      <c r="E259" s="2" t="s">
        <v>2</v>
      </c>
      <c r="F259" s="2"/>
      <c r="G259" s="2"/>
      <c r="H259" s="2" t="s">
        <v>40</v>
      </c>
    </row>
    <row r="260" spans="1:8" hidden="1" x14ac:dyDescent="0.3">
      <c r="A260">
        <f t="shared" si="4"/>
        <v>259</v>
      </c>
      <c r="B260" t="s">
        <v>3</v>
      </c>
      <c r="C260" s="2" t="s">
        <v>1</v>
      </c>
      <c r="D260" s="2" t="s">
        <v>33</v>
      </c>
      <c r="E260" s="2" t="s">
        <v>57</v>
      </c>
      <c r="F260" s="2" t="s">
        <v>100</v>
      </c>
      <c r="G260" s="2"/>
      <c r="H260" s="2" t="s">
        <v>6</v>
      </c>
    </row>
    <row r="261" spans="1:8" hidden="1" x14ac:dyDescent="0.3">
      <c r="A261">
        <f t="shared" si="4"/>
        <v>260</v>
      </c>
      <c r="B261" t="s">
        <v>3</v>
      </c>
      <c r="C261" s="2" t="s">
        <v>1</v>
      </c>
      <c r="D261" s="2" t="s">
        <v>15</v>
      </c>
      <c r="E261" s="2" t="s">
        <v>43</v>
      </c>
      <c r="F261" s="2"/>
      <c r="G261" s="2"/>
      <c r="H261" s="2" t="s">
        <v>49</v>
      </c>
    </row>
    <row r="262" spans="1:8" x14ac:dyDescent="0.3">
      <c r="H262" s="2"/>
    </row>
  </sheetData>
  <autoFilter ref="A1:H261" xr:uid="{1BFACAAE-080F-4B8B-9007-2557B8A77D36}">
    <filterColumn colId="1">
      <filters>
        <filter val="Drainage &amp; Moisture Control System"/>
      </filters>
    </filterColumn>
    <filterColumn colId="7">
      <filters>
        <filter val="Drainage &amp; Moisture Control Syste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196C-D54D-4E1D-BF79-8DD559824AA5}">
  <dimension ref="A1:AF781"/>
  <sheetViews>
    <sheetView topLeftCell="AE1" zoomScaleNormal="100" workbookViewId="0">
      <selection activeCell="AG2" sqref="AG2:AG9"/>
    </sheetView>
  </sheetViews>
  <sheetFormatPr defaultRowHeight="14.4" x14ac:dyDescent="0.3"/>
  <cols>
    <col min="12" max="13" width="53.21875" bestFit="1" customWidth="1"/>
    <col min="14" max="14" width="18.21875" bestFit="1" customWidth="1"/>
    <col min="15" max="16" width="55.6640625" bestFit="1" customWidth="1"/>
    <col min="17" max="17" width="15.44140625" bestFit="1" customWidth="1"/>
    <col min="18" max="22" width="75.5546875" bestFit="1" customWidth="1"/>
    <col min="23" max="23" width="55.5546875" bestFit="1" customWidth="1"/>
    <col min="24" max="25" width="60.77734375" bestFit="1" customWidth="1"/>
    <col min="26" max="26" width="39.44140625" bestFit="1" customWidth="1"/>
    <col min="27" max="28" width="51.5546875" bestFit="1" customWidth="1"/>
    <col min="29" max="29" width="50.44140625" bestFit="1" customWidth="1"/>
    <col min="30" max="31" width="58.5546875" bestFit="1" customWidth="1"/>
    <col min="32" max="32" width="51.5546875" bestFit="1" customWidth="1"/>
  </cols>
  <sheetData>
    <row r="1" spans="1:32" ht="15.6" x14ac:dyDescent="0.3">
      <c r="A1" s="7" t="s">
        <v>166</v>
      </c>
      <c r="B1" s="7" t="s">
        <v>160</v>
      </c>
      <c r="C1" s="7" t="s">
        <v>161</v>
      </c>
      <c r="L1" s="6" t="s">
        <v>40</v>
      </c>
      <c r="M1" s="6" t="s">
        <v>160</v>
      </c>
      <c r="N1" s="6" t="s">
        <v>161</v>
      </c>
      <c r="O1" s="6" t="s">
        <v>3</v>
      </c>
      <c r="P1" s="6" t="s">
        <v>160</v>
      </c>
      <c r="Q1" s="6" t="s">
        <v>161</v>
      </c>
      <c r="R1" s="6" t="s">
        <v>8</v>
      </c>
      <c r="S1" s="6" t="s">
        <v>160</v>
      </c>
      <c r="T1" s="6" t="s">
        <v>161</v>
      </c>
      <c r="U1" s="6" t="s">
        <v>6</v>
      </c>
      <c r="V1" s="6" t="s">
        <v>160</v>
      </c>
      <c r="W1" s="6" t="s">
        <v>161</v>
      </c>
      <c r="X1" s="6" t="s">
        <v>11</v>
      </c>
      <c r="Y1" s="6" t="s">
        <v>160</v>
      </c>
      <c r="Z1" s="6" t="s">
        <v>161</v>
      </c>
      <c r="AA1" s="6" t="s">
        <v>42</v>
      </c>
      <c r="AB1" s="6" t="s">
        <v>160</v>
      </c>
      <c r="AC1" s="6" t="s">
        <v>161</v>
      </c>
      <c r="AD1" s="6" t="s">
        <v>49</v>
      </c>
      <c r="AE1" s="6" t="s">
        <v>160</v>
      </c>
      <c r="AF1" s="6" t="s">
        <v>161</v>
      </c>
    </row>
    <row r="2" spans="1:32" x14ac:dyDescent="0.3">
      <c r="A2" s="2" t="str" cm="1">
        <f t="array" ref="A2:A781">_xlfn.TOCOL(Data!E2:G261)</f>
        <v>2.3 Liquid [LM]</v>
      </c>
      <c r="B2" t="str" cm="1">
        <f t="array" ref="B2:B97">_xlfn.UNIQUE(A2:A782)</f>
        <v>2.3 Liquid [LM]</v>
      </c>
      <c r="C2" t="str" cm="1">
        <f t="array" ref="C2:C13">_xlfn._xlws.FILTER(B2:B99, (MATCH(LEFT(B2:B99,3), LEFT(B2:B99,3), 0) = ROW(B2:B99)-ROW(B2)+1) * (B2:B99 &lt;&gt; 0) * (B2:B99 &lt;&gt; "0"))</f>
        <v>2.3 Liquid [LM]</v>
      </c>
      <c r="L2" t="str" cm="1">
        <f t="array" ref="L2:L205">_xlfn.TOCOL(_xlfn._xlws.FILTER(Data!$E:$G, Data!$B:$B = L1))</f>
        <v>2.3 Liquid [LM]</v>
      </c>
      <c r="M2" t="str" cm="1">
        <f t="array" ref="M2:M15">_xlfn.UNIQUE(L2:L227)</f>
        <v>2.3 Liquid [LM]</v>
      </c>
      <c r="N2" t="str" cm="1">
        <f t="array" ref="N2:N11">_xlfn._xlws.FILTER(M2:M99, (MATCH(LEFT(M2:M99,3), LEFT(M2:M99,3), 0) = ROW(M2:M99)-ROW(M2)+1) * (M2:M99 &lt;&gt; 0) * (M2:M99 &lt;&gt; "0"))</f>
        <v>2.3 Liquid [LM]</v>
      </c>
      <c r="O2" t="str" cm="1">
        <f t="array" ref="O2:O133">_xlfn.TOCOL(_xlfn._xlws.FILTER(Data!$E:$G, Data!$B:$B = O1))</f>
        <v>1.2 Control [CI]</v>
      </c>
      <c r="P2" t="str" cm="1">
        <f t="array" ref="P2:P21">_xlfn.UNIQUE(O2:O227)</f>
        <v>1.2 Control [CI]</v>
      </c>
      <c r="Q2" t="str" cm="1">
        <f t="array" ref="Q2:Q5">_xlfn._xlws.FILTER(P2:P99, (MATCH(LEFT(P2:P99,3), LEFT(P2:P99,3), 0) = ROW(P2:P99)-ROW(P2)+1) * (P2:P99 &lt;&gt; 0) * (P2:P99 &lt;&gt; "0"))</f>
        <v>1.2 Control [CI]</v>
      </c>
      <c r="R2" t="str" cm="1">
        <f t="array" ref="R2:R85">_xlfn.TOCOL(_xlfn._xlws.FILTER(Data!$E:$G, Data!$B:$B = R1))</f>
        <v>4.1 Proximity [P]</v>
      </c>
      <c r="S2" t="str" cm="1">
        <f t="array" ref="S2:S27">_xlfn.UNIQUE(R2:R227)</f>
        <v>4.1 Proximity [P]</v>
      </c>
      <c r="T2" t="str" cm="1">
        <f t="array" ref="T2:T10">_xlfn._xlws.FILTER(S2:S99, (MATCH(LEFT(S2:S99,3), LEFT(S2:S99,3), 0) = ROW(S2:S99)-ROW(S2)+1) * (S2:S99 &lt;&gt; 0) * (S2:S99 &lt;&gt; "0"))</f>
        <v>4.1 Proximity [P]</v>
      </c>
      <c r="U2" t="str" cm="1">
        <f t="array" ref="U2:U133">_xlfn.TOCOL(_xlfn._xlws.FILTER(Data!$E:$G, Data!$B:$B = U1))</f>
        <v>3.8 Mechanical [ME]</v>
      </c>
      <c r="V2" t="str" cm="1">
        <f t="array" ref="V2:V27">_xlfn.UNIQUE(U2:U227)</f>
        <v>3.8 Mechanical [ME]</v>
      </c>
      <c r="W2" t="str" cm="1">
        <f t="array" ref="W2:W10">_xlfn._xlws.FILTER(V2:V99, (MATCH(LEFT(V2:V99,3), LEFT(V2:V99,3), 0) = ROW(V2:V99)-ROW(V2)+1) * (V2:V99 &lt;&gt; 0) * (V2:V99 &lt;&gt; "0"))</f>
        <v>3.8 Mechanical [ME]</v>
      </c>
      <c r="X2" t="str" cm="1">
        <f t="array" ref="X2:X97">_xlfn.TOCOL(_xlfn._xlws.FILTER(Data!$E:$G, Data!$B:$B = X1))</f>
        <v>1.1 Status [SI]</v>
      </c>
      <c r="Y2" t="str" cm="1">
        <f t="array" ref="Y2:Y26">_xlfn.UNIQUE(X2:X227)</f>
        <v>1.1 Status [SI]</v>
      </c>
      <c r="Z2" t="str" cm="1">
        <f t="array" ref="Z2:Z7">_xlfn._xlws.FILTER(Y2:Y99, (MATCH(LEFT(Y2:Y99,3), LEFT(Y2:Y99,3), 0) = ROW(Y2:Y99)-ROW(Y2)+1) * (Y2:Y99 &lt;&gt; 0) * (Y2:Y99 &lt;&gt; "0"))</f>
        <v>1.1 Status [SI]</v>
      </c>
      <c r="AA2" t="str" cm="1">
        <f t="array" ref="AA2:AA67">_xlfn.TOCOL(_xlfn._xlws.FILTER(Data!$E:$G, Data!$B:$B = AA1))</f>
        <v>1.2 Control [CI]</v>
      </c>
      <c r="AB2" t="str" cm="1">
        <f t="array" ref="AB2:AB21">_xlfn.UNIQUE(AA2:AA227)</f>
        <v>1.2 Control [CI]</v>
      </c>
      <c r="AC2" t="str" cm="1">
        <f t="array" ref="AC2:AC8">_xlfn._xlws.FILTER(AB2:AB99, (MATCH(LEFT(AB2:AB99,3), LEFT(AB2:AB99,3), 0) = ROW(AB2:AB99)-ROW(AB2)+1) * (AB2:AB99 &lt;&gt; 0) * (AB2:AB99 &lt;&gt; "0"))</f>
        <v>1.2 Control [CI]</v>
      </c>
      <c r="AD2" t="str" cm="1">
        <f t="array" ref="AD2:AD67">_xlfn.TOCOL(_xlfn._xlws.FILTER(Data!$E:$G, Data!$B:$B = AD1))</f>
        <v>2.6 Mixture [MM]</v>
      </c>
      <c r="AE2" t="str" cm="1">
        <f t="array" ref="AE2:AE23">_xlfn.UNIQUE(AD2:AD227)</f>
        <v>2.6 Mixture [MM]</v>
      </c>
      <c r="AF2" t="str" cm="1">
        <f t="array" ref="AF2:AF8">_xlfn._xlws.FILTER(AE2:AE99, (MATCH(LEFT(AE2:AE99,3), LEFT(AE2:AE99,3), 0) = ROW(AE2:AE99)-ROW(AE2)+1) * (AE2:AE99 &lt;&gt; 0) * (AE2:AE99 &lt;&gt; "0"))</f>
        <v>2.6 Mixture [MM]</v>
      </c>
    </row>
    <row r="3" spans="1:32" x14ac:dyDescent="0.3">
      <c r="A3" s="2" t="str">
        <v>3.12 Thermal [TE]</v>
      </c>
      <c r="B3" t="str">
        <v>3.12 Thermal [TE]</v>
      </c>
      <c r="C3" t="str">
        <v>3.12 Thermal [TE]</v>
      </c>
      <c r="L3" s="2" t="str">
        <v>3.12 Thermal [TE]</v>
      </c>
      <c r="M3" t="str">
        <v>3.12 Thermal [TE]</v>
      </c>
      <c r="N3" t="str">
        <v>3.12 Thermal [TE]</v>
      </c>
      <c r="O3" s="2" t="str">
        <v>3.5 Electrical [EE]</v>
      </c>
      <c r="P3" t="str">
        <v>3.5 Electrical [EE]</v>
      </c>
      <c r="Q3" t="str">
        <v>3.5 Electrical [EE]</v>
      </c>
      <c r="R3" s="2">
        <v>0</v>
      </c>
      <c r="S3">
        <v>0</v>
      </c>
      <c r="T3" t="str">
        <v>1.1 Status [SI]</v>
      </c>
      <c r="U3" s="2" t="str">
        <v>4.2 Alignment [A] (fixed to frame for structure support)</v>
      </c>
      <c r="V3" t="str">
        <v>4.2 Alignment [A] (fixed to frame for structure support)</v>
      </c>
      <c r="W3" t="str">
        <v>4.2 Alignment [A] (fixed to frame for structure support)</v>
      </c>
      <c r="X3" s="2" t="str">
        <v>3.12 Thermal [TE] (thermostat senses heater temperature)</v>
      </c>
      <c r="Y3" t="str">
        <v>3.12 Thermal [TE] (thermostat senses heater temperature)</v>
      </c>
      <c r="Z3" t="str">
        <v>3.12 Thermal [TE] (thermostat senses heater temperature)</v>
      </c>
      <c r="AA3" s="2" t="str">
        <v xml:space="preserve">3.5 Electrical [EE] </v>
      </c>
      <c r="AB3" t="str">
        <v xml:space="preserve">3.5 Electrical [EE] </v>
      </c>
      <c r="AC3" t="str">
        <v xml:space="preserve">3.5 Electrical [EE] </v>
      </c>
      <c r="AD3" s="2" t="str">
        <v>4.2 Alignment [A] (melted water flows through hole to pan)</v>
      </c>
      <c r="AE3" t="str">
        <v>4.2 Alignment [A] (melted water flows through hole to pan)</v>
      </c>
      <c r="AF3" t="str">
        <v>4.2 Alignment [A] (melted water flows through hole to pan)</v>
      </c>
    </row>
    <row r="4" spans="1:32" x14ac:dyDescent="0.3">
      <c r="A4" s="2" t="str">
        <v>3.8 Mechanical [ME]</v>
      </c>
      <c r="B4" t="str">
        <v>3.8 Mechanical [ME]</v>
      </c>
      <c r="C4" t="str">
        <v>3.8 Mechanical [ME]</v>
      </c>
      <c r="L4" s="2" t="str">
        <v>3.8 Mechanical [ME]</v>
      </c>
      <c r="M4" t="str">
        <v>3.8 Mechanical [ME]</v>
      </c>
      <c r="N4" t="str">
        <v>3.8 Mechanical [ME]</v>
      </c>
      <c r="O4" s="2">
        <v>0</v>
      </c>
      <c r="P4">
        <v>0</v>
      </c>
      <c r="Q4" t="str">
        <v>1.1 Status [SI]</v>
      </c>
      <c r="R4" s="2">
        <v>0</v>
      </c>
      <c r="S4" t="str">
        <v>1.1 Status [SI]</v>
      </c>
      <c r="T4" t="str">
        <v>1.2 Control [CI]</v>
      </c>
      <c r="U4" s="2">
        <v>0</v>
      </c>
      <c r="V4">
        <v>0</v>
      </c>
      <c r="W4" t="str">
        <v>5.2 Rotational [RRM] (allow controlled door movement)</v>
      </c>
      <c r="X4" s="2">
        <v>0</v>
      </c>
      <c r="Y4">
        <v>0</v>
      </c>
      <c r="Z4" t="str">
        <v>1.2 Control [CI]</v>
      </c>
      <c r="AA4" s="2">
        <v>0</v>
      </c>
      <c r="AB4">
        <v>0</v>
      </c>
      <c r="AC4" t="str">
        <v>1.1 Status [SI]</v>
      </c>
      <c r="AD4" s="2">
        <v>0</v>
      </c>
      <c r="AE4">
        <v>0</v>
      </c>
      <c r="AF4" t="str">
        <v>2.2 Gas [GM]</v>
      </c>
    </row>
    <row r="5" spans="1:32" x14ac:dyDescent="0.3">
      <c r="A5" s="2" t="str">
        <v>2.3 Liquid [LM]</v>
      </c>
      <c r="B5">
        <v>0</v>
      </c>
      <c r="C5" t="str">
        <v>4.1 Proximity [P]</v>
      </c>
      <c r="L5" s="2" t="str">
        <v>2.3 Liquid [LM]</v>
      </c>
      <c r="M5">
        <v>0</v>
      </c>
      <c r="N5" t="str">
        <v>4.1 Proximity [P]</v>
      </c>
      <c r="O5" s="2" t="str">
        <v>3.5 Electrical [EE]</v>
      </c>
      <c r="P5" t="str">
        <v>1.2 Control [CI] (if electronically actuated)</v>
      </c>
      <c r="Q5" t="str">
        <v>4.1 Proximity [P]</v>
      </c>
      <c r="R5" s="2" t="str">
        <v>1.1 Status [SI]</v>
      </c>
      <c r="S5" t="str">
        <v>1.2 Control [CI]</v>
      </c>
      <c r="T5" t="str">
        <v>3.5 Electrical [EE]</v>
      </c>
      <c r="U5" s="2" t="str">
        <v>3.8 Mechanical [ME]</v>
      </c>
      <c r="V5" t="str">
        <v>4.2 Alignment [A]</v>
      </c>
      <c r="W5" t="str">
        <v>4.1 Proximity [P]</v>
      </c>
      <c r="X5" s="2" t="str">
        <v>1.2 Control [CI]</v>
      </c>
      <c r="Y5" t="str">
        <v>1.2 Control [CI]</v>
      </c>
      <c r="Z5" t="str">
        <v>3.5 Electrical [EE] (on/off logic and actuation)</v>
      </c>
      <c r="AA5" s="2" t="str">
        <v>1.2 Control [CI]</v>
      </c>
      <c r="AB5" t="str">
        <v>1.1 Status [SI]</v>
      </c>
      <c r="AC5" t="str">
        <v>4.1 Proximity [P] (triggered by door position)</v>
      </c>
      <c r="AD5" s="2" t="str">
        <v>2.2 Gas [GM]</v>
      </c>
      <c r="AE5" t="str">
        <v>2.2 Gas [GM]</v>
      </c>
      <c r="AF5" t="str">
        <v>3.12 Thermal [TE]</v>
      </c>
    </row>
    <row r="6" spans="1:32" x14ac:dyDescent="0.3">
      <c r="A6" s="2" t="str">
        <v>3.8 Mechanical [ME]</v>
      </c>
      <c r="B6" t="str">
        <v>4.1 Proximity [P]</v>
      </c>
      <c r="C6" t="str">
        <v>1.2 Control [CI]</v>
      </c>
      <c r="L6" s="2" t="str">
        <v>3.8 Mechanical [ME]</v>
      </c>
      <c r="M6" t="str">
        <v>4.1 Proximity [P]</v>
      </c>
      <c r="N6" t="str">
        <v>1.2 Control [CI]</v>
      </c>
      <c r="O6" s="2">
        <v>0</v>
      </c>
      <c r="P6" t="str">
        <v>1.1 Status [SI]</v>
      </c>
      <c r="R6" s="2" t="str">
        <v>1.2 Control [CI]</v>
      </c>
      <c r="S6" t="str">
        <v>3.5 Electrical [EE]</v>
      </c>
      <c r="T6" t="str">
        <v>3.8 Mechanical [ME]</v>
      </c>
      <c r="U6" s="2" t="str">
        <v>4.2 Alignment [A]</v>
      </c>
      <c r="V6" t="str">
        <v>5.2 Rotational [RRM] (allow controlled door movement)</v>
      </c>
      <c r="W6" t="str">
        <v>3.12 Thermal [TE]</v>
      </c>
      <c r="X6" s="2" t="str">
        <v>3.5 Electrical [EE] (on/off logic and actuation)</v>
      </c>
      <c r="Y6" t="str">
        <v>3.5 Electrical [EE] (on/off logic and actuation)</v>
      </c>
      <c r="Z6" t="str">
        <v>4.1 Proximity [P] (melts accumulated frost)</v>
      </c>
      <c r="AA6" s="2" t="str">
        <v>1.1 Status [SI]</v>
      </c>
      <c r="AB6" t="str">
        <v>3.5 Electrical [EE] (activates or interrupts current flow)</v>
      </c>
      <c r="AC6" t="str">
        <v>3.8 Mechanical [ME]</v>
      </c>
      <c r="AD6" s="2" t="str">
        <v>3.12 Thermal [TE]</v>
      </c>
      <c r="AE6" t="str">
        <v>3.12 Thermal [TE]</v>
      </c>
      <c r="AF6" t="str">
        <v>4.1 Proximity [P]</v>
      </c>
    </row>
    <row r="7" spans="1:32" x14ac:dyDescent="0.3">
      <c r="A7" s="2">
        <v>0</v>
      </c>
      <c r="B7" t="str">
        <v>1.2 Control [CI]</v>
      </c>
      <c r="C7" t="str">
        <v>3.5 Electrical [EE]</v>
      </c>
      <c r="L7" s="2">
        <v>0</v>
      </c>
      <c r="M7" t="str">
        <v>1.2 Control [CI]</v>
      </c>
      <c r="N7" t="str">
        <v>3.5 Electrical [EE]</v>
      </c>
      <c r="O7" s="2">
        <v>0</v>
      </c>
      <c r="P7" t="str">
        <v>3.5 Electrical [EE] (status reporting logic input)</v>
      </c>
      <c r="R7" s="2" t="str">
        <v>3.5 Electrical [EE]</v>
      </c>
      <c r="S7" t="str">
        <v>1.2 Control [CI] (manual light activation on some models)</v>
      </c>
      <c r="T7" t="str">
        <v>4.2 Alignment [A] (provides user actuation force to open door)</v>
      </c>
      <c r="U7" s="2" t="str">
        <v>5.2 Rotational [RRM] (allow controlled door movement)</v>
      </c>
      <c r="V7" t="str">
        <v>3.8 Mechanical [ME] (some designs support shelf weight)</v>
      </c>
      <c r="W7" t="str">
        <v>1.1 Status [SI] (sensor embedded in liner wall in some designs)</v>
      </c>
      <c r="X7" s="2">
        <v>0</v>
      </c>
      <c r="Y7" t="str">
        <v>3.5 Electrical [EE] (may activate together or in sequence)</v>
      </c>
      <c r="Z7" t="str">
        <v>2.6 Mixture [MM] (melts ice to water to drain)</v>
      </c>
      <c r="AA7" s="2" t="str">
        <v>3.5 Electrical [EE] (activates or interrupts current flow)</v>
      </c>
      <c r="AB7" t="str">
        <v>4.1 Proximity [P] (triggered by door position)</v>
      </c>
      <c r="AC7" t="str">
        <v>3.12 Thermal [TE] (draws power and produces heat/light)</v>
      </c>
      <c r="AD7" s="2">
        <v>0</v>
      </c>
      <c r="AE7" t="str">
        <v>4.1 Proximity [P]</v>
      </c>
      <c r="AF7" t="str">
        <v>2.3 Liquid [LM] (located below coil to collect defrost water)</v>
      </c>
    </row>
    <row r="8" spans="1:32" x14ac:dyDescent="0.3">
      <c r="A8" s="2" t="str">
        <v>4.1 Proximity [P]</v>
      </c>
      <c r="B8" t="str">
        <v>3.5 Electrical [EE]</v>
      </c>
      <c r="C8" t="str">
        <v>1.1 Status [SI]</v>
      </c>
      <c r="L8" s="2" t="str">
        <v>4.1 Proximity [P]</v>
      </c>
      <c r="M8" t="str">
        <v>3.5 Electrical [EE]</v>
      </c>
      <c r="N8" t="str">
        <v>1.1 Status [SI]</v>
      </c>
      <c r="O8" s="2" t="str">
        <v>1.2 Control [CI]</v>
      </c>
      <c r="P8" t="str">
        <v>1.2 Control [CI] (if present)</v>
      </c>
      <c r="R8" s="2" t="str">
        <v>3.5 Electrical [EE]</v>
      </c>
      <c r="S8" t="str">
        <v>3.5 Electrical [EE]  (manual light activation on some models)</v>
      </c>
      <c r="T8" t="str">
        <v>2.2 Gas [GM]</v>
      </c>
      <c r="U8" s="2" t="str">
        <v>3.8 Mechanical [ME] (some designs support shelf weight)</v>
      </c>
      <c r="V8" t="str">
        <v>3.8 Mechanical [ME] (sometimes mounted inside to support internal trays or drawers)</v>
      </c>
      <c r="W8" t="str">
        <v>2.6 Mixture [MM]</v>
      </c>
      <c r="X8" s="2" t="str">
        <v>1.2 Control [CI]</v>
      </c>
      <c r="Y8" t="str">
        <v>3.12 Thermal [TE]</v>
      </c>
      <c r="AA8" s="2" t="str">
        <v>1.1 Status [SI]</v>
      </c>
      <c r="AB8" t="str">
        <v>3.5 Electrical [EE]</v>
      </c>
      <c r="AC8" t="str">
        <v>3.6 Electromagnetic [EME] (illumination)</v>
      </c>
      <c r="AD8" s="2" t="str">
        <v>4.1 Proximity [P]</v>
      </c>
      <c r="AE8" t="str">
        <v>2.3 Liquid [LM] (located below coil to collect defrost water)</v>
      </c>
      <c r="AF8" t="str">
        <v>1.1 Status [SI] (influences humidity reading)</v>
      </c>
    </row>
    <row r="9" spans="1:32" x14ac:dyDescent="0.3">
      <c r="A9" s="2" t="str">
        <v>3.8 Mechanical [ME]</v>
      </c>
      <c r="B9" t="str">
        <v>1.1 Status [SI]</v>
      </c>
      <c r="C9" t="str">
        <v>2.6 Mixture [MM] (melts ice to water to drain)</v>
      </c>
      <c r="L9" s="2" t="str">
        <v>3.8 Mechanical [ME]</v>
      </c>
      <c r="M9" t="str">
        <v>1.1 Status [SI]</v>
      </c>
      <c r="N9" t="str">
        <v>2.6 Mixture [MM]</v>
      </c>
      <c r="O9" s="2" t="str">
        <v>3.5 Electrical [EE]</v>
      </c>
      <c r="P9" t="str">
        <v>3.5 Electrical [EE] (if electric)</v>
      </c>
      <c r="R9" s="2">
        <v>0</v>
      </c>
      <c r="S9" t="str">
        <v>1.2 Control [CI] (via Microcontroller / control board)</v>
      </c>
      <c r="T9" t="str">
        <v>3.12 Thermal [TE]</v>
      </c>
      <c r="U9" s="2">
        <v>0</v>
      </c>
      <c r="V9" t="str">
        <v>4.1 Proximity [P]</v>
      </c>
      <c r="W9" t="str">
        <v>2.2 Gas [GM]</v>
      </c>
      <c r="X9" s="2" t="str">
        <v>3.5 Electrical [EE] (may activate together or in sequence)</v>
      </c>
      <c r="Y9" t="str">
        <v>4.1 Proximity [P] (melts accumulated frost)</v>
      </c>
      <c r="AA9" s="2" t="str">
        <v>1.2 Control [CI]</v>
      </c>
      <c r="AB9" t="str">
        <v>3.5 Electrical [EE] (status reporting logic input)</v>
      </c>
      <c r="AD9" s="2" t="str">
        <v>2.6 Mixture [MM]</v>
      </c>
      <c r="AE9" t="str">
        <v>2.6 Mixture [MM] (integrated into liner floor)</v>
      </c>
    </row>
    <row r="10" spans="1:32" x14ac:dyDescent="0.3">
      <c r="A10" s="2">
        <v>0</v>
      </c>
      <c r="B10" t="str">
        <v>1.2 Control [CI] (manual light activation on some models)</v>
      </c>
      <c r="C10" t="str">
        <v>4.2 Alignment [A] (provides user actuation force to open door)</v>
      </c>
      <c r="L10" s="2">
        <v>0</v>
      </c>
      <c r="M10" t="str">
        <v>2.6 Mixture [MM]</v>
      </c>
      <c r="N10" t="str">
        <v>4.2 Alignment [A]</v>
      </c>
      <c r="O10" s="2">
        <v>0</v>
      </c>
      <c r="P10" t="str">
        <v xml:space="preserve">3.5 Electrical [EE] </v>
      </c>
      <c r="R10" s="2">
        <v>0</v>
      </c>
      <c r="S10" t="str">
        <v>1.2 Control [CI] (if electronically controlled)</v>
      </c>
      <c r="T10" t="str">
        <v>5.2 Rotational [RRM] (allow controlled door movement)</v>
      </c>
      <c r="U10" s="2">
        <v>0</v>
      </c>
      <c r="V10" t="str">
        <v>3.12 Thermal [TE]</v>
      </c>
      <c r="W10" t="str">
        <v xml:space="preserve">3.6 Electromagnetic [EME]  </v>
      </c>
      <c r="X10" s="2">
        <v>0</v>
      </c>
      <c r="Y10" t="str">
        <v>3.5 Electrical [EE]</v>
      </c>
      <c r="AA10" s="2" t="str">
        <v>4.1 Proximity [P] (triggered by door position)</v>
      </c>
      <c r="AB10" t="str">
        <v>4.1 Proximity [P]</v>
      </c>
      <c r="AD10" s="2" t="str">
        <v>2.3 Liquid [LM] (located below coil to collect defrost water)</v>
      </c>
      <c r="AE10" t="str">
        <v>4.1 Proximity [P] (heater prevents freezing at hole)</v>
      </c>
    </row>
    <row r="11" spans="1:32" x14ac:dyDescent="0.3">
      <c r="A11" s="2" t="str">
        <v>1.2 Control [CI]</v>
      </c>
      <c r="B11" t="str">
        <v>3.5 Electrical [EE]  (manual light activation on some models)</v>
      </c>
      <c r="C11" t="str">
        <v>2.2 Gas [GM]</v>
      </c>
      <c r="L11" s="2" t="str">
        <v>1.2 Control [CI]</v>
      </c>
      <c r="M11" t="str">
        <v>4.2 Alignment [A]</v>
      </c>
      <c r="N11" t="str">
        <v>2.2 Gas [GM]</v>
      </c>
      <c r="O11" s="2" t="str">
        <v>1.2 Control [CI] (if electronically actuated)</v>
      </c>
      <c r="P11" t="str">
        <v>3.5 Electrical [EE] (if present)</v>
      </c>
      <c r="R11" s="2" t="str">
        <v>1.2 Control [CI] (manual light activation on some models)</v>
      </c>
      <c r="S11" t="str">
        <v>1.2 Control [CI] (manual defrost or diagnostic override)</v>
      </c>
      <c r="U11" s="2" t="str">
        <v>3.8 Mechanical [ME] (sometimes mounted inside to support internal trays or drawers)</v>
      </c>
      <c r="V11" t="str">
        <v>4.1 Proximity [P]  (interface with shelf brackets, etc.)</v>
      </c>
      <c r="X11" s="2" t="str">
        <v>3.12 Thermal [TE]</v>
      </c>
      <c r="Y11" t="str">
        <v>3.5 Electrical [EE] (receives power)</v>
      </c>
      <c r="AA11" s="2" t="str">
        <v>1.2 Control [CI]</v>
      </c>
      <c r="AB11" t="str">
        <v>3.8 Mechanical [ME]</v>
      </c>
      <c r="AD11" s="2" t="str">
        <v>4.1 Proximity [P]</v>
      </c>
      <c r="AE11" t="str">
        <v xml:space="preserve">2.6 Mixture [MM] </v>
      </c>
    </row>
    <row r="12" spans="1:32" x14ac:dyDescent="0.3">
      <c r="A12" s="2" t="str">
        <v>3.5 Electrical [EE]</v>
      </c>
      <c r="B12" t="str">
        <v>1.2 Control [CI] (via Microcontroller / control board)</v>
      </c>
      <c r="C12" t="str">
        <v>5.2 Rotational [RRM] (allow controlled door movement)</v>
      </c>
      <c r="L12" s="2" t="str">
        <v>3.5 Electrical [EE]</v>
      </c>
      <c r="M12" t="str">
        <v>2.2 Gas [GM]</v>
      </c>
      <c r="O12" s="2">
        <v>0</v>
      </c>
      <c r="P12" t="str">
        <v>3.5 Electrical [EE] (e.g. solenoid-actuated valve)</v>
      </c>
      <c r="R12" s="2">
        <v>0</v>
      </c>
      <c r="S12" t="str">
        <v xml:space="preserve">1.2 Control [CI] </v>
      </c>
      <c r="U12" s="2">
        <v>0</v>
      </c>
      <c r="V12" t="str">
        <v>3.8 Mechanical [ME]  (helps contain insulation foam)</v>
      </c>
      <c r="X12" s="2" t="str">
        <v>4.1 Proximity [P] (melts accumulated frost)</v>
      </c>
      <c r="Y12" t="str">
        <v>4.1 Proximity [P] (mounted behind liner; transmits heat)</v>
      </c>
      <c r="AA12" s="2" t="str">
        <v>3.5 Electrical [EE]</v>
      </c>
      <c r="AB12" t="str">
        <v>3.12 Thermal [TE] (draws power and produces heat/light)</v>
      </c>
      <c r="AD12" s="2" t="str">
        <v>2.6 Mixture [MM] (integrated into liner floor)</v>
      </c>
      <c r="AE12" t="str">
        <v xml:space="preserve">4.2 Alignment [A] (melted water flows through hole to pan) </v>
      </c>
    </row>
    <row r="13" spans="1:32" x14ac:dyDescent="0.3">
      <c r="A13" s="2">
        <v>0</v>
      </c>
      <c r="B13" t="str">
        <v>1.2 Control [CI] (if electronically controlled)</v>
      </c>
      <c r="C13" t="str">
        <v>3.6 Electromagnetic [EME] (illumination)</v>
      </c>
      <c r="L13" s="2">
        <v>0</v>
      </c>
      <c r="M13" t="str">
        <v>3.12 Thermal [TE] (air movement changes when door opens)</v>
      </c>
      <c r="O13" s="2">
        <v>0</v>
      </c>
      <c r="P13" t="str">
        <v xml:space="preserve">1.2 Control [CI] </v>
      </c>
      <c r="R13" s="2">
        <v>0</v>
      </c>
      <c r="S13" t="str">
        <v>3.8 Mechanical [ME]</v>
      </c>
      <c r="U13" s="2">
        <v>0</v>
      </c>
      <c r="V13" t="str">
        <v xml:space="preserve">4.1 Proximity [P] </v>
      </c>
      <c r="X13" s="2">
        <v>0</v>
      </c>
      <c r="Y13" t="str">
        <v>2.6 Mixture [MM] (melts ice to water to drain)</v>
      </c>
      <c r="AA13" s="2">
        <v>0</v>
      </c>
      <c r="AB13" t="str">
        <v>3.5 Electrical [EE] (controlled on/off state)</v>
      </c>
      <c r="AD13" s="2">
        <v>0</v>
      </c>
      <c r="AE13" t="str">
        <v>4.1 Proximity [P] (intermediate containment to evaporate water)</v>
      </c>
    </row>
    <row r="14" spans="1:32" x14ac:dyDescent="0.3">
      <c r="A14" s="2" t="str">
        <v>1.1 Status [SI]</v>
      </c>
      <c r="B14" t="str">
        <v>1.2 Control [CI] (manual defrost or diagnostic override)</v>
      </c>
      <c r="L14" s="2" t="str">
        <v>1.1 Status [SI]</v>
      </c>
      <c r="M14" t="str">
        <v>1.2 Control [CI] (fan disabled during defrost)</v>
      </c>
      <c r="O14" s="2" t="str">
        <v>1.1 Status [SI]</v>
      </c>
      <c r="P14" t="str">
        <v>3.5 Electrical [EE] (indirect – sensor power)</v>
      </c>
      <c r="R14" s="2" t="str">
        <v>1.2 Control [CI]</v>
      </c>
      <c r="S14" t="str">
        <v>4.2 Alignment [A] (provides user actuation force to open door)</v>
      </c>
      <c r="U14" s="2" t="str">
        <v>4.1 Proximity [P]</v>
      </c>
      <c r="V14" t="str">
        <v>3.12 Thermal [TE] (exposed to cold air flow / mounting zone)</v>
      </c>
      <c r="X14" s="2" t="str">
        <v>1.2 Control [CI]</v>
      </c>
      <c r="Y14" t="str">
        <v>4.1 Proximity [P]</v>
      </c>
      <c r="AA14" s="2" t="str">
        <v>1.1 Status [SI]</v>
      </c>
      <c r="AB14" t="str">
        <v>3.5 Electrical [EE] (receives power from control system)</v>
      </c>
      <c r="AD14" s="2" t="str">
        <v>3.12 Thermal [TE]</v>
      </c>
      <c r="AE14" t="str">
        <v>2.6 Mixture [MM] (thermal energy from defrost aids evaporation)</v>
      </c>
    </row>
    <row r="15" spans="1:32" x14ac:dyDescent="0.3">
      <c r="A15" s="2">
        <v>0</v>
      </c>
      <c r="B15" t="str">
        <v xml:space="preserve">1.2 Control [CI] </v>
      </c>
      <c r="L15" s="2">
        <v>0</v>
      </c>
      <c r="M15">
        <v>0</v>
      </c>
      <c r="O15" s="2">
        <v>0</v>
      </c>
      <c r="P15" t="str">
        <v>1.1 Status [SI] (temperature sensing of refrigerant)</v>
      </c>
      <c r="R15" s="2" t="str">
        <v>3.5 Electrical [EE]  (manual light activation on some models)</v>
      </c>
      <c r="S15" t="str">
        <v>2.2 Gas [GM]</v>
      </c>
      <c r="U15" s="2" t="str">
        <v>4.2 Alignment [A]</v>
      </c>
      <c r="V15" t="str">
        <v>3.8 Mechanical [ME] (light mounting; enclosure)</v>
      </c>
      <c r="X15" s="2">
        <v>0</v>
      </c>
      <c r="Y15" t="str">
        <v>3.5 Electrical [EE] (provides feedback to defrost timer / control board)</v>
      </c>
      <c r="AA15" s="2" t="str">
        <v>3.5 Electrical [EE] (status reporting logic input)</v>
      </c>
      <c r="AB15" t="str">
        <v>3.8 Mechanical [ME] (mounted to liner)</v>
      </c>
      <c r="AD15" s="2" t="str">
        <v>2.6 Mixture [MM]</v>
      </c>
      <c r="AE15" t="str">
        <v>4.1 Proximity [P] (heat from compressor speeds evaporation)</v>
      </c>
    </row>
    <row r="16" spans="1:32" x14ac:dyDescent="0.3">
      <c r="A16" s="2">
        <v>0</v>
      </c>
      <c r="B16" t="str">
        <v>3.12 Thermal [TE] (thermostat senses heater temperature)</v>
      </c>
      <c r="L16" s="2">
        <v>0</v>
      </c>
      <c r="O16" s="2">
        <v>0</v>
      </c>
      <c r="P16" t="str">
        <v>1.2 Control [CI] (e.g.  internal light based on door or temp logic)</v>
      </c>
      <c r="R16" s="2">
        <v>0</v>
      </c>
      <c r="S16" t="str">
        <v>3.12 Thermal [TE]</v>
      </c>
      <c r="U16" s="2" t="str">
        <v>3.8 Mechanical [ME]</v>
      </c>
      <c r="V16" t="str">
        <v>1.1 Status [SI] (sensor embedded in liner wall in some designs)</v>
      </c>
      <c r="X16" s="2">
        <v>0</v>
      </c>
      <c r="Y16" t="str">
        <v>1.1 Status [SI] (mounted on/near coil to measure temperature)</v>
      </c>
      <c r="AA16" s="2">
        <v>0</v>
      </c>
      <c r="AB16" t="str">
        <v>3.6 Electromagnetic [EME] (illumination)</v>
      </c>
      <c r="AD16" s="2" t="str">
        <v>4.1 Proximity [P] (heater prevents freezing at hole)</v>
      </c>
      <c r="AE16" t="str">
        <v>4.1 Proximity [P] (mounted at rear/base of unit)</v>
      </c>
    </row>
    <row r="17" spans="1:31" x14ac:dyDescent="0.3">
      <c r="A17" s="2" t="str">
        <v>3.5 Electrical [EE]</v>
      </c>
      <c r="B17" t="str">
        <v>3.5 Electrical [EE] (on/off logic and actuation)</v>
      </c>
      <c r="L17" s="2" t="str">
        <v>3.5 Electrical [EE]</v>
      </c>
      <c r="O17" s="2" t="str">
        <v>1.2 Control [CI]</v>
      </c>
      <c r="P17" t="str">
        <v>1.1 Status [SI] (sensing open state)</v>
      </c>
      <c r="R17" s="2" t="str">
        <v>1.2 Control [CI] (via Microcontroller / control board)</v>
      </c>
      <c r="S17" t="str">
        <v>4.2 Alignment [A]</v>
      </c>
      <c r="U17" s="2" t="str">
        <v>4.1 Proximity [P]</v>
      </c>
      <c r="V17" t="str">
        <v>3.12 Thermal [TE] (sealing to the insulated body)</v>
      </c>
      <c r="X17" s="2" t="str">
        <v>1.2 Control [CI]</v>
      </c>
      <c r="Y17" t="str">
        <v>3.5 Electrical [EE] (feedback loop for defrost control logic)</v>
      </c>
      <c r="AA17" s="2" t="str">
        <v>4.1 Proximity [P]</v>
      </c>
      <c r="AB17" t="str">
        <v>1.2 Control [CI] (activation upon door opening)</v>
      </c>
      <c r="AD17" s="4" t="str">
        <v>3.12 Thermal [TE]</v>
      </c>
      <c r="AE17" t="str">
        <v>2.2 Gas [GM] (facilitates moisture release to surrounding air)</v>
      </c>
    </row>
    <row r="18" spans="1:31" x14ac:dyDescent="0.3">
      <c r="A18" s="2">
        <v>0</v>
      </c>
      <c r="B18" t="str">
        <v>3.5 Electrical [EE] (may activate together or in sequence)</v>
      </c>
      <c r="L18" s="2">
        <v>0</v>
      </c>
      <c r="O18" s="2" t="str">
        <v>3.5 Electrical [EE]</v>
      </c>
      <c r="P18" t="str">
        <v>4.1 Proximity [P]</v>
      </c>
      <c r="R18" s="2">
        <v>0</v>
      </c>
      <c r="S18" t="str">
        <v>3.12 Thermal [TE] (prevent thermal leakage at interfaces)</v>
      </c>
      <c r="U18" s="2" t="str">
        <v>4.2 Alignment [A]</v>
      </c>
      <c r="V18" t="str">
        <v>2.6 Mixture [MM]</v>
      </c>
      <c r="X18" s="2" t="str">
        <v>3.5 Electrical [EE]</v>
      </c>
      <c r="Y18" t="str">
        <v>1.2 Control [CI] (manual defrost override possible on some models)</v>
      </c>
      <c r="AA18" s="2" t="str">
        <v>3.8 Mechanical [ME]</v>
      </c>
      <c r="AB18" t="str">
        <v>3.12 Thermal [TE]</v>
      </c>
      <c r="AD18" s="2" t="str">
        <v xml:space="preserve">2.6 Mixture [MM] </v>
      </c>
      <c r="AE18" t="str">
        <v xml:space="preserve">3.12 Thermal [TE] </v>
      </c>
    </row>
    <row r="19" spans="1:31" x14ac:dyDescent="0.3">
      <c r="A19" s="2">
        <v>0</v>
      </c>
      <c r="B19" t="str">
        <v>4.1 Proximity [P] (melts accumulated frost)</v>
      </c>
      <c r="L19" s="2">
        <v>0</v>
      </c>
      <c r="O19" s="2">
        <v>0</v>
      </c>
      <c r="P19" t="str">
        <v xml:space="preserve">1.1 Status [SI] </v>
      </c>
      <c r="R19" s="2">
        <v>0</v>
      </c>
      <c r="S19" t="str">
        <v>3.12 Thermal [TE] (indirect; influences evaporator efficiency by limiting air infiltration)</v>
      </c>
      <c r="U19" s="2" t="str">
        <v>3.12 Thermal [TE]</v>
      </c>
      <c r="V19" t="str">
        <v>2.2 Gas [GM]</v>
      </c>
      <c r="X19" s="2">
        <v>0</v>
      </c>
      <c r="Y19" t="str">
        <v>3.5 Electrical [EE] (communication hierarchy)</v>
      </c>
      <c r="AA19" s="2">
        <v>0</v>
      </c>
      <c r="AB19" t="str">
        <v>3.5 Electrical [EE] (receives power line voltage)</v>
      </c>
      <c r="AD19" s="2">
        <v>0</v>
      </c>
      <c r="AE19" t="str">
        <v>4.1 Proximity [P] (moisture equilibrium proximity in some designs)</v>
      </c>
    </row>
    <row r="20" spans="1:31" x14ac:dyDescent="0.3">
      <c r="A20" s="2" t="str">
        <v>3.5 Electrical [EE]</v>
      </c>
      <c r="B20" t="str">
        <v>3.5 Electrical [EE] (receives power)</v>
      </c>
      <c r="L20" s="2" t="str">
        <v>3.5 Electrical [EE]</v>
      </c>
      <c r="O20" s="2" t="str">
        <v>1.1 Status [SI]</v>
      </c>
      <c r="P20" t="str">
        <v>1.1 Status [SI] (influences humidity reading)</v>
      </c>
      <c r="R20" s="2" t="str">
        <v>1.2 Control [CI] (if electronically controlled)</v>
      </c>
      <c r="S20" t="str">
        <v>4.1 Proximity [P] (panel often mounted on/inside the door)</v>
      </c>
      <c r="U20" s="2" t="str">
        <v>3.8 Mechanical [ME]</v>
      </c>
      <c r="V20" t="str">
        <v>4.2 Alignment [A] (mounting and alignment of doors)</v>
      </c>
      <c r="X20" s="2" t="str">
        <v>3.5 Electrical [EE] (receives power)</v>
      </c>
      <c r="Y20" t="str">
        <v>1.2 Control [CI] (temporarily disables cooling during defrost)</v>
      </c>
      <c r="AA20" s="2" t="str">
        <v>4.1 Proximity [P]</v>
      </c>
      <c r="AB20" t="str">
        <v>1.2 Control [CI] (manual light control in advanced models)</v>
      </c>
      <c r="AD20" s="2" t="str">
        <v>2.6 Mixture [MM]</v>
      </c>
      <c r="AE20" t="str">
        <v>2.2 Gas [GM] (mounted on liner to regulate humidity)</v>
      </c>
    </row>
    <row r="21" spans="1:31" x14ac:dyDescent="0.3">
      <c r="A21" s="2">
        <v>0</v>
      </c>
      <c r="B21" t="str">
        <v>4.1 Proximity [P] (mounted behind liner; transmits heat)</v>
      </c>
      <c r="L21" s="2">
        <v>0</v>
      </c>
      <c r="O21" s="2" t="str">
        <v>3.5 Electrical [EE] (status reporting logic input)</v>
      </c>
      <c r="P21">
        <v>0</v>
      </c>
      <c r="R21" s="2">
        <v>0</v>
      </c>
      <c r="S21" t="str">
        <v>3.12 Thermal [TE] (sealing to the insulated body)</v>
      </c>
      <c r="U21" s="2" t="str">
        <v>4.1 Proximity [P]  (interface with shelf brackets, etc.)</v>
      </c>
      <c r="V21" t="str">
        <v>4.1 Proximity [P] (mounted at rear/base of unit)</v>
      </c>
      <c r="X21" s="2">
        <v>0</v>
      </c>
      <c r="Y21" t="str">
        <v>1.2 Control [CI] (fan disabled during defrost)</v>
      </c>
      <c r="AA21" s="2">
        <v>0</v>
      </c>
      <c r="AB21">
        <v>0</v>
      </c>
      <c r="AD21" s="2" t="str">
        <v xml:space="preserve">4.2 Alignment [A] (melted water flows through hole to pan) </v>
      </c>
      <c r="AE21" t="str">
        <v>1.1 Status [SI] (influences humidity reading)</v>
      </c>
    </row>
    <row r="22" spans="1:31" x14ac:dyDescent="0.3">
      <c r="A22" s="2">
        <v>0</v>
      </c>
      <c r="B22" t="str">
        <v>2.6 Mixture [MM] (melts ice to water to drain)</v>
      </c>
      <c r="L22" s="2">
        <v>0</v>
      </c>
      <c r="O22" s="2">
        <v>0</v>
      </c>
      <c r="R22" s="2">
        <v>0</v>
      </c>
      <c r="S22" t="str">
        <v>5.2 Rotational [RRM] (allow controlled door movement)</v>
      </c>
      <c r="U22" s="2">
        <v>0</v>
      </c>
      <c r="V22" t="str">
        <v>4.1 Proximity [P] (sliding/mounting interfaces)</v>
      </c>
      <c r="X22" s="2">
        <v>0</v>
      </c>
      <c r="Y22" t="str">
        <v>2.6 Mixture [MM]</v>
      </c>
      <c r="AA22" s="2">
        <v>0</v>
      </c>
      <c r="AD22" s="2">
        <v>0</v>
      </c>
      <c r="AE22" t="str">
        <v>2.6 Mixture [MM] (manage airflow and moisture cycling)</v>
      </c>
    </row>
    <row r="23" spans="1:31" x14ac:dyDescent="0.3">
      <c r="A23" s="2" t="str">
        <v>3.8 Mechanical [ME]</v>
      </c>
      <c r="B23" t="str">
        <v>3.5 Electrical [EE] (provides feedback to defrost timer / control board)</v>
      </c>
      <c r="L23" s="2" t="str">
        <v>3.8 Mechanical [ME]</v>
      </c>
      <c r="O23" s="2" t="str">
        <v>1.2 Control [CI]</v>
      </c>
      <c r="R23" s="2" t="str">
        <v>1.2 Control [CI] (manual defrost or diagnostic override)</v>
      </c>
      <c r="S23" t="str">
        <v>1.1 Status [SI] (door open detection)</v>
      </c>
      <c r="U23" s="2" t="str">
        <v>3.8 Mechanical [ME]</v>
      </c>
      <c r="V23" t="str">
        <v>4.1 Proximity [P] (clearance or collision when opening)</v>
      </c>
      <c r="X23" s="2" t="str">
        <v>1.2 Control [CI]</v>
      </c>
      <c r="Y23" t="str">
        <v>4.1 Proximity [P] (heater prevents freezing at hole)</v>
      </c>
      <c r="AA23" s="2" t="str">
        <v>3.5 Electrical [EE]</v>
      </c>
      <c r="AD23" s="2" t="str">
        <v>2.6 Mixture [MM]</v>
      </c>
      <c r="AE23">
        <v>0</v>
      </c>
    </row>
    <row r="24" spans="1:31" x14ac:dyDescent="0.3">
      <c r="A24" s="2" t="str">
        <v>4.1 Proximity [P]</v>
      </c>
      <c r="B24" t="str">
        <v>1.1 Status [SI] (mounted on/near coil to measure temperature)</v>
      </c>
      <c r="L24" s="2" t="str">
        <v>4.1 Proximity [P]</v>
      </c>
      <c r="O24" s="2" t="str">
        <v>3.5 Electrical [EE]</v>
      </c>
      <c r="R24" s="2">
        <v>0</v>
      </c>
      <c r="S24" t="str">
        <v>1.2 Control [CI] (activation triggered by door state)</v>
      </c>
      <c r="U24" s="2">
        <v>0</v>
      </c>
      <c r="V24" t="str">
        <v xml:space="preserve">3.6 Electromagnetic [EME]  </v>
      </c>
      <c r="X24" s="2">
        <v>0</v>
      </c>
      <c r="Y24" t="str">
        <v>2.6 Mixture [MM] (prevents re-freezing of melted water)</v>
      </c>
      <c r="AA24" s="2" t="str">
        <v>3.12 Thermal [TE] (draws power and produces heat/light)</v>
      </c>
      <c r="AD24" s="2" t="str">
        <v>4.1 Proximity [P] (intermediate containment to evaporate water)</v>
      </c>
    </row>
    <row r="25" spans="1:31" x14ac:dyDescent="0.3">
      <c r="A25" s="2">
        <v>0</v>
      </c>
      <c r="B25" t="str">
        <v>3.5 Electrical [EE] (feedback loop for defrost control logic)</v>
      </c>
      <c r="L25" s="2">
        <v>0</v>
      </c>
      <c r="O25" s="2">
        <v>0</v>
      </c>
      <c r="R25" s="2">
        <v>0</v>
      </c>
      <c r="S25" t="str">
        <v>1.1 Status [SI] (sensing open state)</v>
      </c>
      <c r="U25" s="2">
        <v>0</v>
      </c>
      <c r="V25" t="str">
        <v>4.1 Proximity [P] (interfaces to form full thermal envelope)</v>
      </c>
      <c r="X25" s="2">
        <v>0</v>
      </c>
      <c r="Y25" t="str">
        <v>3.5 Electrical [EE] (controlled activation)</v>
      </c>
      <c r="AA25" s="2">
        <v>0</v>
      </c>
      <c r="AD25" s="2">
        <v>0</v>
      </c>
    </row>
    <row r="26" spans="1:31" x14ac:dyDescent="0.3">
      <c r="A26" s="2" t="str">
        <v>3.12 Thermal [TE]</v>
      </c>
      <c r="B26" t="str">
        <v>1.2 Control [CI] (manual defrost override possible on some models)</v>
      </c>
      <c r="L26" s="2" t="str">
        <v>3.12 Thermal [TE]</v>
      </c>
      <c r="O26" s="2" t="str">
        <v>1.2 Control [CI]</v>
      </c>
      <c r="R26" s="2" t="str">
        <v xml:space="preserve">1.2 Control [CI] </v>
      </c>
      <c r="S26" t="str">
        <v>3.12 Thermal [TE] (air movement changes when door opens)</v>
      </c>
      <c r="U26" s="2" t="str">
        <v>4.1 Proximity [P]</v>
      </c>
      <c r="V26" t="str">
        <v>3.12 Thermal [TE] (indirect—minimizes thermal load on coil)</v>
      </c>
      <c r="X26" s="2" t="str">
        <v>3.12 Thermal [TE]</v>
      </c>
      <c r="Y26">
        <v>0</v>
      </c>
      <c r="AA26" s="2" t="str">
        <v>1.2 Control [CI]</v>
      </c>
      <c r="AD26" s="2" t="str">
        <v>3.12 Thermal [TE]</v>
      </c>
    </row>
    <row r="27" spans="1:31" x14ac:dyDescent="0.3">
      <c r="A27" s="2" t="str">
        <v>4.1 Proximity [P]</v>
      </c>
      <c r="B27" t="str">
        <v>3.5 Electrical [EE] (communication hierarchy)</v>
      </c>
      <c r="L27" s="2" t="str">
        <v>4.1 Proximity [P]</v>
      </c>
      <c r="O27" s="2" t="str">
        <v>3.5 Electrical [EE]</v>
      </c>
      <c r="R27" s="2">
        <v>0</v>
      </c>
      <c r="S27">
        <v>0</v>
      </c>
      <c r="U27" s="2" t="str">
        <v>3.12 Thermal [TE]</v>
      </c>
      <c r="V27">
        <v>0</v>
      </c>
      <c r="X27" s="2" t="str">
        <v>4.1 Proximity [P] (mounted behind liner; transmits heat)</v>
      </c>
      <c r="AA27" s="2" t="str">
        <v>3.5 Electrical [EE] (controlled on/off state)</v>
      </c>
      <c r="AD27" s="2" t="str">
        <v>2.6 Mixture [MM] (thermal energy from defrost aids evaporation)</v>
      </c>
    </row>
    <row r="28" spans="1:31" x14ac:dyDescent="0.3">
      <c r="A28" s="2">
        <v>0</v>
      </c>
      <c r="B28" t="str">
        <v>1.2 Control [CI] (temporarily disables cooling during defrost)</v>
      </c>
      <c r="L28" s="2">
        <v>0</v>
      </c>
      <c r="O28" s="2">
        <v>0</v>
      </c>
      <c r="R28" s="4">
        <v>0</v>
      </c>
      <c r="U28" s="2" t="str">
        <v>3.8 Mechanical [ME]  (helps contain insulation foam)</v>
      </c>
      <c r="X28" s="2">
        <v>0</v>
      </c>
      <c r="AA28" s="2">
        <v>0</v>
      </c>
      <c r="AD28" s="2">
        <v>0</v>
      </c>
    </row>
    <row r="29" spans="1:31" x14ac:dyDescent="0.3">
      <c r="A29" s="2" t="str">
        <v>1.2 Control [CI]</v>
      </c>
      <c r="B29" t="str">
        <v>1.2 Control [CI] (fan disabled during defrost)</v>
      </c>
      <c r="L29" s="2" t="str">
        <v>1.2 Control [CI]</v>
      </c>
      <c r="O29" s="2" t="str">
        <v>1.1 Status [SI]</v>
      </c>
      <c r="R29" s="2" t="str">
        <v>3.8 Mechanical [ME]</v>
      </c>
      <c r="U29" s="2" t="str">
        <v>3.12 Thermal [TE]</v>
      </c>
      <c r="X29" s="2" t="str">
        <v>3.12 Thermal [TE]</v>
      </c>
      <c r="AA29" s="2" t="str">
        <v>3.5 Electrical [EE]</v>
      </c>
      <c r="AD29" s="2" t="str">
        <v>3.12 Thermal [TE]</v>
      </c>
    </row>
    <row r="30" spans="1:31" x14ac:dyDescent="0.3">
      <c r="A30" s="2">
        <v>0</v>
      </c>
      <c r="B30" t="str">
        <v>4.2 Alignment [A] (provides user actuation force to open door)</v>
      </c>
      <c r="L30" s="2">
        <v>0</v>
      </c>
      <c r="O30" s="2" t="str">
        <v>3.5 Electrical [EE]</v>
      </c>
      <c r="R30" s="2" t="str">
        <v>4.2 Alignment [A] (provides user actuation force to open door)</v>
      </c>
      <c r="U30" s="2" t="str">
        <v xml:space="preserve">4.1 Proximity [P] </v>
      </c>
      <c r="X30" s="2" t="str">
        <v>2.6 Mixture [MM] (melts ice to water to drain)</v>
      </c>
      <c r="AA30" s="2">
        <v>0</v>
      </c>
      <c r="AD30" s="2" t="str">
        <v>4.1 Proximity [P] (heat from compressor speeds evaporation)</v>
      </c>
    </row>
    <row r="31" spans="1:31" x14ac:dyDescent="0.3">
      <c r="A31" s="2">
        <v>0</v>
      </c>
      <c r="B31" t="str">
        <v>2.2 Gas [GM]</v>
      </c>
      <c r="L31" s="2">
        <v>0</v>
      </c>
      <c r="O31" s="2">
        <v>0</v>
      </c>
      <c r="R31" s="2">
        <v>0</v>
      </c>
      <c r="U31" s="2">
        <v>0</v>
      </c>
      <c r="X31" s="2">
        <v>0</v>
      </c>
      <c r="AA31" s="2">
        <v>0</v>
      </c>
      <c r="AD31" s="2">
        <v>0</v>
      </c>
    </row>
    <row r="32" spans="1:31" x14ac:dyDescent="0.3">
      <c r="A32" s="2" t="str">
        <v>1.2 Control [CI]</v>
      </c>
      <c r="B32" t="str">
        <v>4.2 Alignment [A]</v>
      </c>
      <c r="L32" s="2" t="str">
        <v>1.2 Control [CI]</v>
      </c>
      <c r="O32" s="2" t="str">
        <v>1.1 Status [SI]</v>
      </c>
      <c r="R32" s="2" t="str">
        <v>2.2 Gas [GM]</v>
      </c>
      <c r="U32" s="2" t="str">
        <v>4.1 Proximity [P]</v>
      </c>
      <c r="X32" s="2" t="str">
        <v>3.12 Thermal [TE]</v>
      </c>
      <c r="AA32" s="2" t="str">
        <v>1.2 Control [CI]</v>
      </c>
      <c r="AD32" s="2" t="str">
        <v>4.1 Proximity [P] (mounted at rear/base of unit)</v>
      </c>
    </row>
    <row r="33" spans="1:30" x14ac:dyDescent="0.3">
      <c r="A33" s="2">
        <v>0</v>
      </c>
      <c r="B33" t="str">
        <v>3.12 Thermal [TE] (prevent thermal leakage at interfaces)</v>
      </c>
      <c r="L33" s="2">
        <v>0</v>
      </c>
      <c r="O33" s="2" t="str">
        <v>1.2 Control [CI]</v>
      </c>
      <c r="R33" s="2" t="str">
        <v>3.12 Thermal [TE]</v>
      </c>
      <c r="U33" s="2" t="str">
        <v>3.12 Thermal [TE] (exposed to cold air flow / mounting zone)</v>
      </c>
      <c r="X33" s="2" t="str">
        <v>2.6 Mixture [MM] (melts ice to water to drain)</v>
      </c>
      <c r="AA33" s="2">
        <v>0</v>
      </c>
      <c r="AD33" s="2">
        <v>0</v>
      </c>
    </row>
    <row r="34" spans="1:30" x14ac:dyDescent="0.3">
      <c r="A34" s="2">
        <v>0</v>
      </c>
      <c r="B34" t="str">
        <v>3.12 Thermal [TE] (indirect; influences evaporator efficiency by limiting air infiltration)</v>
      </c>
      <c r="L34" s="2">
        <v>0</v>
      </c>
      <c r="O34" s="2" t="str">
        <v>3.5 Electrical [EE]</v>
      </c>
      <c r="R34" s="2">
        <v>0</v>
      </c>
      <c r="U34" s="2">
        <v>0</v>
      </c>
      <c r="X34" s="2">
        <v>0</v>
      </c>
      <c r="AA34" s="2">
        <v>0</v>
      </c>
      <c r="AD34" s="2">
        <v>0</v>
      </c>
    </row>
    <row r="35" spans="1:30" x14ac:dyDescent="0.3">
      <c r="A35" s="2" t="str">
        <v>2.3 Liquid [LM]</v>
      </c>
      <c r="B35" t="str">
        <v>4.1 Proximity [P] (panel often mounted on/inside the door)</v>
      </c>
      <c r="L35" s="2" t="str">
        <v>2.3 Liquid [LM]</v>
      </c>
      <c r="O35" s="2" t="str">
        <v>1.1 Status [SI]</v>
      </c>
      <c r="R35" s="2" t="str">
        <v>4.1 Proximity [P]</v>
      </c>
      <c r="U35" s="2" t="str">
        <v>4.1 Proximity [P]</v>
      </c>
      <c r="X35" s="2" t="str">
        <v>3.12 Thermal [TE]</v>
      </c>
      <c r="AA35" s="2" t="str">
        <v>1.2 Control [CI]</v>
      </c>
      <c r="AD35" s="2" t="str">
        <v>3.12 Thermal [TE]</v>
      </c>
    </row>
    <row r="36" spans="1:30" x14ac:dyDescent="0.3">
      <c r="A36" s="2" t="str">
        <v>3.12 Thermal [TE]</v>
      </c>
      <c r="B36" t="str">
        <v>3.12 Thermal [TE] (sealing to the insulated body)</v>
      </c>
      <c r="L36" s="2" t="str">
        <v>3.12 Thermal [TE]</v>
      </c>
      <c r="O36" s="2">
        <v>0</v>
      </c>
      <c r="R36" s="2" t="str">
        <v>4.2 Alignment [A]</v>
      </c>
      <c r="U36" s="2" t="str">
        <v>3.8 Mechanical [ME] (light mounting; enclosure)</v>
      </c>
      <c r="X36" s="2" t="str">
        <v>2.6 Mixture [MM] (melts ice to water to drain)</v>
      </c>
      <c r="AA36" s="2" t="str">
        <v>3.5 Electrical [EE]</v>
      </c>
      <c r="AD36" s="2" t="str">
        <v>2.6 Mixture [MM]</v>
      </c>
    </row>
    <row r="37" spans="1:30" x14ac:dyDescent="0.3">
      <c r="A37" s="2">
        <v>0</v>
      </c>
      <c r="B37" t="str">
        <v>5.2 Rotational [RRM] (allow controlled door movement)</v>
      </c>
      <c r="L37" s="2">
        <v>0</v>
      </c>
      <c r="O37" s="2">
        <v>0</v>
      </c>
      <c r="R37" s="2" t="str">
        <v>3.8 Mechanical [ME]</v>
      </c>
      <c r="U37" s="2">
        <v>0</v>
      </c>
      <c r="X37" s="2">
        <v>0</v>
      </c>
      <c r="AA37" s="2">
        <v>0</v>
      </c>
      <c r="AD37" s="2">
        <v>0</v>
      </c>
    </row>
    <row r="38" spans="1:30" x14ac:dyDescent="0.3">
      <c r="A38" s="2" t="str">
        <v>2.3 Liquid [LM]</v>
      </c>
      <c r="B38" t="str">
        <v>1.1 Status [SI] (door open detection)</v>
      </c>
      <c r="L38" s="2" t="str">
        <v>2.3 Liquid [LM]</v>
      </c>
      <c r="O38" s="2" t="str">
        <v>1.2 Control [CI] (if present)</v>
      </c>
      <c r="R38" s="2" t="str">
        <v>4.1 Proximity [P]</v>
      </c>
      <c r="U38" s="2" t="str">
        <v>4.1 Proximity [P]</v>
      </c>
      <c r="X38" s="2" t="str">
        <v>1.1 Status [SI]</v>
      </c>
      <c r="AA38" s="2" t="str">
        <v>3.5 Electrical [EE] (receives power from control system)</v>
      </c>
      <c r="AD38" s="2" t="str">
        <v>2.6 Mixture [MM]</v>
      </c>
    </row>
    <row r="39" spans="1:30" x14ac:dyDescent="0.3">
      <c r="A39" s="2" t="str">
        <v>3.12 Thermal [TE]</v>
      </c>
      <c r="B39" t="str">
        <v>1.2 Control [CI] (activation triggered by door state)</v>
      </c>
      <c r="L39" s="2" t="str">
        <v>3.12 Thermal [TE]</v>
      </c>
      <c r="O39" s="2">
        <v>0</v>
      </c>
      <c r="R39" s="2" t="str">
        <v>4.2 Alignment [A]</v>
      </c>
      <c r="U39" s="2" t="str">
        <v>3.8 Mechanical [ME]</v>
      </c>
      <c r="X39" s="2" t="str">
        <v>4.1 Proximity [P]</v>
      </c>
      <c r="AA39" s="2">
        <v>0</v>
      </c>
      <c r="AD39" s="2" t="str">
        <v>4.1 Proximity [P] (intermediate containment to evaporate water)</v>
      </c>
    </row>
    <row r="40" spans="1:30" x14ac:dyDescent="0.3">
      <c r="A40" s="2">
        <v>0</v>
      </c>
      <c r="B40" t="str">
        <v>1.1 Status [SI] (sensing open state)</v>
      </c>
      <c r="L40" s="2">
        <v>0</v>
      </c>
      <c r="O40" s="2">
        <v>0</v>
      </c>
      <c r="R40" s="2" t="str">
        <v>3.12 Thermal [TE] (prevent thermal leakage at interfaces)</v>
      </c>
      <c r="U40" s="2">
        <v>0</v>
      </c>
      <c r="X40" s="2">
        <v>0</v>
      </c>
      <c r="AA40" s="2">
        <v>0</v>
      </c>
      <c r="AD40" s="2">
        <v>0</v>
      </c>
    </row>
    <row r="41" spans="1:30" x14ac:dyDescent="0.3">
      <c r="A41" s="2" t="str">
        <v>4.1 Proximity [P]</v>
      </c>
      <c r="B41" t="str">
        <v>3.12 Thermal [TE] (air movement changes when door opens)</v>
      </c>
      <c r="L41" s="2" t="str">
        <v>4.1 Proximity [P]</v>
      </c>
      <c r="O41" s="2" t="str">
        <v>1.1 Status [SI]</v>
      </c>
      <c r="R41" s="2" t="str">
        <v>4.1 Proximity [P]</v>
      </c>
      <c r="U41" s="2" t="str">
        <v>4.1 Proximity [P]</v>
      </c>
      <c r="X41" s="2" t="str">
        <v>3.5 Electrical [EE]</v>
      </c>
      <c r="AA41" s="2" t="str">
        <v>4.1 Proximity [P]</v>
      </c>
      <c r="AD41" s="2" t="str">
        <v>2.6 Mixture [MM]</v>
      </c>
    </row>
    <row r="42" spans="1:30" x14ac:dyDescent="0.3">
      <c r="A42" s="2" t="str">
        <v>2.3 Liquid [LM]</v>
      </c>
      <c r="B42" t="str">
        <v>2.6 Mixture [MM]</v>
      </c>
      <c r="L42" s="2" t="str">
        <v>2.3 Liquid [LM]</v>
      </c>
      <c r="O42" s="2">
        <v>0</v>
      </c>
      <c r="R42" s="2" t="str">
        <v>3.12 Thermal [TE] (prevent thermal leakage at interfaces)</v>
      </c>
      <c r="U42" s="2">
        <v>0</v>
      </c>
      <c r="X42" s="2">
        <v>0</v>
      </c>
      <c r="AA42" s="2" t="str">
        <v>3.8 Mechanical [ME] (mounted to liner)</v>
      </c>
      <c r="AD42" s="2" t="str">
        <v>2.2 Gas [GM] (facilitates moisture release to surrounding air)</v>
      </c>
    </row>
    <row r="43" spans="1:30" x14ac:dyDescent="0.3">
      <c r="A43" s="2">
        <v>0</v>
      </c>
      <c r="B43" t="str">
        <v>4.1 Proximity [P] (heater prevents freezing at hole)</v>
      </c>
      <c r="L43" s="2">
        <v>0</v>
      </c>
      <c r="O43" s="2">
        <v>0</v>
      </c>
      <c r="R43" s="2">
        <v>0</v>
      </c>
      <c r="U43" s="2">
        <v>0</v>
      </c>
      <c r="X43" s="2">
        <v>0</v>
      </c>
      <c r="AA43" s="2">
        <v>0</v>
      </c>
      <c r="AD43" s="2">
        <v>0</v>
      </c>
    </row>
    <row r="44" spans="1:30" x14ac:dyDescent="0.3">
      <c r="A44" s="2" t="str">
        <v>4.1 Proximity [P]</v>
      </c>
      <c r="B44" t="str">
        <v>2.6 Mixture [MM] (prevents re-freezing of melted water)</v>
      </c>
      <c r="L44" s="2" t="str">
        <v>4.1 Proximity [P]</v>
      </c>
      <c r="O44" s="2" t="str">
        <v>1.2 Control [CI]</v>
      </c>
      <c r="R44" s="2" t="str">
        <v>3.12 Thermal [TE] (indirect; influences evaporator efficiency by limiting air infiltration)</v>
      </c>
      <c r="U44" s="2" t="str">
        <v>4.1 Proximity [P]</v>
      </c>
      <c r="X44" s="2" t="str">
        <v>1.1 Status [SI]</v>
      </c>
      <c r="AA44" s="2" t="str">
        <v>4.1 Proximity [P]</v>
      </c>
      <c r="AD44" s="2" t="str">
        <v>3.12 Thermal [TE]</v>
      </c>
    </row>
    <row r="45" spans="1:30" x14ac:dyDescent="0.3">
      <c r="A45" s="2">
        <v>0</v>
      </c>
      <c r="B45" t="str">
        <v>3.5 Electrical [EE] (controlled activation)</v>
      </c>
      <c r="L45" s="2">
        <v>0</v>
      </c>
      <c r="O45" s="2" t="str">
        <v>1.1 Status [SI]</v>
      </c>
      <c r="R45" s="2">
        <v>0</v>
      </c>
      <c r="U45" s="2" t="str">
        <v>1.1 Status [SI] (sensor embedded in liner wall in some designs)</v>
      </c>
      <c r="X45" s="2" t="str">
        <v>3.5 Electrical [EE] (provides feedback to defrost timer / control board)</v>
      </c>
      <c r="AA45" s="2" t="str">
        <v>3.6 Electromagnetic [EME] (illumination)</v>
      </c>
      <c r="AD45" s="2" t="str">
        <v>2.6 Mixture [MM]</v>
      </c>
    </row>
    <row r="46" spans="1:30" x14ac:dyDescent="0.3">
      <c r="A46" s="2">
        <v>0</v>
      </c>
      <c r="B46" t="str">
        <v>4.2 Alignment [A] (melted water flows through hole to pan)</v>
      </c>
      <c r="L46" s="2">
        <v>0</v>
      </c>
      <c r="O46" s="2">
        <v>0</v>
      </c>
      <c r="R46" s="2">
        <v>0</v>
      </c>
      <c r="U46" s="2">
        <v>0</v>
      </c>
      <c r="X46" s="2">
        <v>0</v>
      </c>
      <c r="AA46" s="2">
        <v>0</v>
      </c>
      <c r="AD46" s="2">
        <v>0</v>
      </c>
    </row>
    <row r="47" spans="1:30" x14ac:dyDescent="0.3">
      <c r="A47" s="2" t="str">
        <v>2.3 Liquid [LM]</v>
      </c>
      <c r="B47" t="str">
        <v>2.3 Liquid [LM] (located below coil to collect defrost water)</v>
      </c>
      <c r="L47" s="2" t="str">
        <v>2.3 Liquid [LM]</v>
      </c>
      <c r="O47" s="2" t="str">
        <v>3.5 Electrical [EE]</v>
      </c>
      <c r="R47" s="2" t="str">
        <v>4.1 Proximity [P]</v>
      </c>
      <c r="U47" s="2" t="str">
        <v>4.1 Proximity [P]</v>
      </c>
      <c r="X47" s="2" t="str">
        <v>4.1 Proximity [P]</v>
      </c>
      <c r="AA47" s="2" t="str">
        <v>1.1 Status [SI]</v>
      </c>
      <c r="AD47" s="2" t="str">
        <v xml:space="preserve">3.12 Thermal [TE] </v>
      </c>
    </row>
    <row r="48" spans="1:30" x14ac:dyDescent="0.3">
      <c r="A48" s="2" t="str">
        <v>3.12 Thermal [TE]</v>
      </c>
      <c r="B48" t="str">
        <v>2.6 Mixture [MM] (integrated into liner floor)</v>
      </c>
      <c r="L48" s="2" t="str">
        <v>3.12 Thermal [TE]</v>
      </c>
      <c r="O48" s="2">
        <v>0</v>
      </c>
      <c r="R48" s="2" t="str">
        <v>4.2 Alignment [A]</v>
      </c>
      <c r="U48" s="2" t="str">
        <v>3.12 Thermal [TE] (sealing to the insulated body)</v>
      </c>
      <c r="X48" s="2" t="str">
        <v>1.1 Status [SI] (mounted on/near coil to measure temperature)</v>
      </c>
      <c r="AA48" s="2" t="str">
        <v>1.2 Control [CI] (activation upon door opening)</v>
      </c>
      <c r="AD48" s="2" t="str">
        <v>2.6 Mixture [MM]</v>
      </c>
    </row>
    <row r="49" spans="1:30" x14ac:dyDescent="0.3">
      <c r="A49" s="2" t="str">
        <v>3.8 Mechanical [ME]</v>
      </c>
      <c r="B49" t="str">
        <v xml:space="preserve">2.6 Mixture [MM] </v>
      </c>
      <c r="L49" s="2" t="str">
        <v>3.8 Mechanical [ME]</v>
      </c>
      <c r="O49" s="2">
        <v>0</v>
      </c>
      <c r="R49" s="2" t="str">
        <v>3.8 Mechanical [ME]</v>
      </c>
      <c r="U49" s="2">
        <v>0</v>
      </c>
      <c r="X49" s="2">
        <v>0</v>
      </c>
      <c r="AA49" s="2">
        <v>0</v>
      </c>
      <c r="AD49" s="2">
        <v>0</v>
      </c>
    </row>
    <row r="50" spans="1:30" x14ac:dyDescent="0.3">
      <c r="A50" s="2" t="str">
        <v>4.1 Proximity [P]</v>
      </c>
      <c r="B50" t="str">
        <v xml:space="preserve">4.2 Alignment [A] (melted water flows through hole to pan) </v>
      </c>
      <c r="L50" s="2" t="str">
        <v>2.3 Liquid [LM]</v>
      </c>
      <c r="O50" s="2" t="str">
        <v>3.5 Electrical [EE]</v>
      </c>
      <c r="R50" s="2" t="str">
        <v>3.8 Mechanical [ME]</v>
      </c>
      <c r="U50" s="2" t="str">
        <v>4.1 Proximity [P]</v>
      </c>
      <c r="X50" s="2" t="str">
        <v>1.1 Status [SI]</v>
      </c>
      <c r="AA50" s="2" t="str">
        <v>3.5 Electrical [EE]</v>
      </c>
      <c r="AD50" s="2" t="str">
        <v>4.1 Proximity [P] (moisture equilibrium proximity in some designs)</v>
      </c>
    </row>
    <row r="51" spans="1:30" x14ac:dyDescent="0.3">
      <c r="A51" s="2">
        <v>0</v>
      </c>
      <c r="B51" t="str">
        <v>4.1 Proximity [P] (intermediate containment to evaporate water)</v>
      </c>
      <c r="L51" s="2" t="str">
        <v>3.12 Thermal [TE]</v>
      </c>
      <c r="O51" s="2">
        <v>0</v>
      </c>
      <c r="R51" s="2" t="str">
        <v>4.2 Alignment [A]</v>
      </c>
      <c r="U51" s="2" t="str">
        <v>3.12 Thermal [TE]</v>
      </c>
      <c r="X51" s="2" t="str">
        <v>3.5 Electrical [EE] (feedback loop for defrost control logic)</v>
      </c>
      <c r="AA51" s="2" t="str">
        <v>3.12 Thermal [TE]</v>
      </c>
      <c r="AD51" s="2">
        <v>0</v>
      </c>
    </row>
    <row r="52" spans="1:30" x14ac:dyDescent="0.3">
      <c r="A52" s="2">
        <v>0</v>
      </c>
      <c r="B52" t="str">
        <v>2.6 Mixture [MM] (thermal energy from defrost aids evaporation)</v>
      </c>
      <c r="L52" s="2">
        <v>0</v>
      </c>
      <c r="O52" s="2">
        <v>0</v>
      </c>
      <c r="R52" s="2">
        <v>0</v>
      </c>
      <c r="U52" s="2">
        <v>0</v>
      </c>
      <c r="X52" s="2">
        <v>0</v>
      </c>
      <c r="AA52" s="2">
        <v>0</v>
      </c>
      <c r="AD52" s="2">
        <v>0</v>
      </c>
    </row>
    <row r="53" spans="1:30" x14ac:dyDescent="0.3">
      <c r="A53" s="2" t="str">
        <v>1.1 Status [SI]</v>
      </c>
      <c r="B53" t="str">
        <v>4.1 Proximity [P] (heat from compressor speeds evaporation)</v>
      </c>
      <c r="L53" s="2" t="str">
        <v>2.3 Liquid [LM]</v>
      </c>
      <c r="O53" s="2" t="str">
        <v>3.5 Electrical [EE]</v>
      </c>
      <c r="R53" s="2" t="str">
        <v>3.8 Mechanical [ME]</v>
      </c>
      <c r="U53" s="2" t="str">
        <v>4.1 Proximity [P]</v>
      </c>
      <c r="X53" s="2" t="str">
        <v>1.1 Status [SI]</v>
      </c>
      <c r="AA53" s="2" t="str">
        <v>1.2 Control [CI]</v>
      </c>
      <c r="AD53" s="2" t="str">
        <v>2.2 Gas [GM]</v>
      </c>
    </row>
    <row r="54" spans="1:30" x14ac:dyDescent="0.3">
      <c r="A54" s="2" t="str">
        <v>1.2 Control [CI]</v>
      </c>
      <c r="B54" t="str">
        <v>4.1 Proximity [P] (mounted at rear/base of unit)</v>
      </c>
      <c r="L54" s="2" t="str">
        <v>3.12 Thermal [TE]</v>
      </c>
      <c r="O54" s="2">
        <v>0</v>
      </c>
      <c r="R54" s="2" t="str">
        <v>4.2 Alignment [A]</v>
      </c>
      <c r="U54" s="2" t="str">
        <v>2.6 Mixture [MM]</v>
      </c>
      <c r="X54" s="2" t="str">
        <v>3.12 Thermal [TE]</v>
      </c>
      <c r="AA54" s="2" t="str">
        <v>1.1 Status [SI]</v>
      </c>
      <c r="AD54" t="str">
        <v>2.6 Mixture [MM]</v>
      </c>
    </row>
    <row r="55" spans="1:30" x14ac:dyDescent="0.3">
      <c r="A55" s="2" t="str">
        <v>3.5 Electrical [EE]</v>
      </c>
      <c r="B55" t="str">
        <v>2.2 Gas [GM] (facilitates moisture release to surrounding air)</v>
      </c>
      <c r="L55" s="2">
        <v>0</v>
      </c>
      <c r="O55" s="2">
        <v>0</v>
      </c>
      <c r="R55" s="2">
        <v>0</v>
      </c>
      <c r="U55" s="2">
        <v>0</v>
      </c>
      <c r="X55" s="2">
        <v>0</v>
      </c>
      <c r="AA55" s="2" t="str">
        <v>3.5 Electrical [EE] (activates or interrupts current flow)</v>
      </c>
      <c r="AD55" s="2">
        <v>0</v>
      </c>
    </row>
    <row r="56" spans="1:30" x14ac:dyDescent="0.3">
      <c r="A56" s="2" t="str">
        <v>3.5 Electrical [EE]</v>
      </c>
      <c r="B56" t="str">
        <v xml:space="preserve">3.12 Thermal [TE] </v>
      </c>
      <c r="L56" s="2" t="str">
        <v>4.1 Proximity [P]</v>
      </c>
      <c r="O56" s="2" t="str">
        <v>3.5 Electrical [EE]</v>
      </c>
      <c r="R56" t="str">
        <v>4.1 Proximity [P] (panel often mounted on/inside the door)</v>
      </c>
      <c r="U56" s="2" t="str">
        <v>4.1 Proximity [P]</v>
      </c>
      <c r="X56" s="2" t="str">
        <v>1.2 Control [CI]</v>
      </c>
      <c r="AA56" s="2" t="str">
        <v>4.1 Proximity [P]</v>
      </c>
      <c r="AD56" s="2" t="str">
        <v>4.1 Proximity [P]</v>
      </c>
    </row>
    <row r="57" spans="1:30" x14ac:dyDescent="0.3">
      <c r="A57" s="2">
        <v>0</v>
      </c>
      <c r="B57" t="str">
        <v>4.1 Proximity [P] (moisture equilibrium proximity in some designs)</v>
      </c>
      <c r="L57" s="2" t="str">
        <v>2.3 Liquid [LM]</v>
      </c>
      <c r="O57" s="2">
        <v>0</v>
      </c>
      <c r="R57" s="2">
        <v>0</v>
      </c>
      <c r="U57" s="2" t="str">
        <v>2.2 Gas [GM]</v>
      </c>
      <c r="X57" s="2" t="str">
        <v>3.5 Electrical [EE]</v>
      </c>
      <c r="AA57" s="2">
        <v>0</v>
      </c>
      <c r="AD57" s="2" t="str">
        <v>2.2 Gas [GM] (mounted on liner to regulate humidity)</v>
      </c>
    </row>
    <row r="58" spans="1:30" x14ac:dyDescent="0.3">
      <c r="A58" s="2">
        <v>0</v>
      </c>
      <c r="B58" t="str">
        <v>4.2 Alignment [A] (fixed to frame for structure support)</v>
      </c>
      <c r="L58" s="2">
        <v>0</v>
      </c>
      <c r="O58" s="2">
        <v>0</v>
      </c>
      <c r="R58" s="2">
        <v>0</v>
      </c>
      <c r="U58" s="2">
        <v>0</v>
      </c>
      <c r="X58" s="2">
        <v>0</v>
      </c>
      <c r="AA58" s="2">
        <v>0</v>
      </c>
      <c r="AD58" s="2">
        <v>0</v>
      </c>
    </row>
    <row r="59" spans="1:30" x14ac:dyDescent="0.3">
      <c r="A59" s="2" t="str">
        <v>1.2 Control [CI] (manual light activation on some models)</v>
      </c>
      <c r="B59" t="str">
        <v>3.8 Mechanical [ME] (some designs support shelf weight)</v>
      </c>
      <c r="L59" s="2" t="str">
        <v>3.12 Thermal [TE]</v>
      </c>
      <c r="O59" s="2" t="str">
        <v>3.5 Electrical [EE] (if electric)</v>
      </c>
      <c r="R59" s="2" t="str">
        <v>4.1 Proximity [P]</v>
      </c>
      <c r="U59" s="2" t="str">
        <v>4.1 Proximity [P]</v>
      </c>
      <c r="X59" s="2" t="str">
        <v>1.2 Control [CI]</v>
      </c>
      <c r="AA59" s="2" t="str">
        <v>3.5 Electrical [EE] (receives power line voltage)</v>
      </c>
      <c r="AD59" s="2" t="str">
        <v>1.1 Status [SI] (influences humidity reading)</v>
      </c>
    </row>
    <row r="60" spans="1:30" x14ac:dyDescent="0.3">
      <c r="A60" s="2">
        <v>0</v>
      </c>
      <c r="B60" t="str">
        <v>3.8 Mechanical [ME] (sometimes mounted inside to support internal trays or drawers)</v>
      </c>
      <c r="L60" s="2">
        <v>0</v>
      </c>
      <c r="O60" s="2">
        <v>0</v>
      </c>
      <c r="R60" s="2" t="str">
        <v>3.12 Thermal [TE] (sealing to the insulated body)</v>
      </c>
      <c r="U60" s="2" t="str">
        <v>4.2 Alignment [A]</v>
      </c>
      <c r="X60" s="2" t="str">
        <v>3.5 Electrical [EE]</v>
      </c>
      <c r="AA60" s="2">
        <v>0</v>
      </c>
      <c r="AD60" s="2">
        <v>0</v>
      </c>
    </row>
    <row r="61" spans="1:30" x14ac:dyDescent="0.3">
      <c r="A61" s="2">
        <v>0</v>
      </c>
      <c r="B61" t="str">
        <v>4.1 Proximity [P]  (interface with shelf brackets, etc.)</v>
      </c>
      <c r="L61" s="2">
        <v>0</v>
      </c>
      <c r="O61" s="2">
        <v>0</v>
      </c>
      <c r="R61" s="2">
        <v>0</v>
      </c>
      <c r="U61" s="2" t="str">
        <v>3.8 Mechanical [ME]</v>
      </c>
      <c r="X61" s="2">
        <v>0</v>
      </c>
      <c r="AA61" s="2">
        <v>0</v>
      </c>
      <c r="AD61">
        <v>0</v>
      </c>
    </row>
    <row r="62" spans="1:30" x14ac:dyDescent="0.3">
      <c r="A62" s="2" t="str">
        <v>1.2 Control [CI]</v>
      </c>
      <c r="B62" t="str">
        <v>3.8 Mechanical [ME]  (helps contain insulation foam)</v>
      </c>
      <c r="L62" s="2" t="str">
        <v>4.1 Proximity [P]</v>
      </c>
      <c r="O62" s="2" t="str">
        <v>3.5 Electrical [EE]</v>
      </c>
      <c r="R62" s="2" t="str">
        <v>4.1 Proximity [P]</v>
      </c>
      <c r="U62" s="2" t="str">
        <v>4.1 Proximity [P]</v>
      </c>
      <c r="X62" s="2" t="str">
        <v>1.1 Status [SI]</v>
      </c>
      <c r="AA62" s="2" t="str">
        <v>4.1 Proximity [P]</v>
      </c>
      <c r="AD62" s="2" t="str">
        <v>2.2 Gas [GM]</v>
      </c>
    </row>
    <row r="63" spans="1:30" x14ac:dyDescent="0.3">
      <c r="A63" s="2" t="str">
        <v>3.5 Electrical [EE]  (manual light activation on some models)</v>
      </c>
      <c r="B63" t="str">
        <v xml:space="preserve">4.1 Proximity [P] </v>
      </c>
      <c r="L63" s="2" t="str">
        <v>3.12 Thermal [TE]</v>
      </c>
      <c r="O63" s="2">
        <v>0</v>
      </c>
      <c r="R63" s="2" t="str">
        <v>3.12 Thermal [TE] (sealing to the insulated body)</v>
      </c>
      <c r="U63" s="2" t="str">
        <v>3.12 Thermal [TE]</v>
      </c>
      <c r="X63" s="2" t="str">
        <v>3.5 Electrical [EE]</v>
      </c>
      <c r="AA63" s="2" t="str">
        <v>3.8 Mechanical [ME]</v>
      </c>
      <c r="AD63" s="2" t="str">
        <v>2.6 Mixture [MM] (manage airflow and moisture cycling)</v>
      </c>
    </row>
    <row r="64" spans="1:30" x14ac:dyDescent="0.3">
      <c r="A64" s="2">
        <v>0</v>
      </c>
      <c r="B64" t="str">
        <v>3.12 Thermal [TE] (exposed to cold air flow / mounting zone)</v>
      </c>
      <c r="L64" s="2">
        <v>0</v>
      </c>
      <c r="O64" s="2">
        <v>0</v>
      </c>
      <c r="R64" s="2">
        <v>0</v>
      </c>
      <c r="U64" s="2" t="str">
        <v>3.8 Mechanical [ME]</v>
      </c>
      <c r="X64" s="2">
        <v>0</v>
      </c>
      <c r="AA64" s="2">
        <v>0</v>
      </c>
      <c r="AD64" s="2">
        <v>0</v>
      </c>
    </row>
    <row r="65" spans="1:30" x14ac:dyDescent="0.3">
      <c r="A65" s="2" t="str">
        <v>1.2 Control [CI] (via Microcontroller / control board)</v>
      </c>
      <c r="B65" t="str">
        <v>3.8 Mechanical [ME] (light mounting; enclosure)</v>
      </c>
      <c r="L65" s="2" t="str">
        <v>3.12 Thermal [TE]</v>
      </c>
      <c r="O65" s="2" t="str">
        <v>3.5 Electrical [EE]</v>
      </c>
      <c r="R65" s="2" t="str">
        <v>4.1 Proximity [P]</v>
      </c>
      <c r="U65" s="2" t="str">
        <v>3.8 Mechanical [ME]</v>
      </c>
      <c r="X65" s="2" t="str">
        <v>1.2 Control [CI] (manual defrost override possible on some models)</v>
      </c>
      <c r="AA65" s="2" t="str">
        <v>1.2 Control [CI] (manual light control in advanced models)</v>
      </c>
      <c r="AD65" s="2" t="str">
        <v>2.6 Mixture [MM]</v>
      </c>
    </row>
    <row r="66" spans="1:30" x14ac:dyDescent="0.3">
      <c r="A66" s="2">
        <v>0</v>
      </c>
      <c r="B66" t="str">
        <v>1.1 Status [SI] (sensor embedded in liner wall in some designs)</v>
      </c>
      <c r="L66" s="2">
        <v>0</v>
      </c>
      <c r="O66" s="2">
        <v>0</v>
      </c>
      <c r="R66" s="2">
        <v>0</v>
      </c>
      <c r="U66" s="2" t="str">
        <v>4.2 Alignment [A]</v>
      </c>
      <c r="X66" s="2">
        <v>0</v>
      </c>
      <c r="AA66" s="2">
        <v>0</v>
      </c>
      <c r="AD66" s="2" t="str">
        <v>2.2 Gas [GM] (facilitates moisture release to surrounding air)</v>
      </c>
    </row>
    <row r="67" spans="1:30" x14ac:dyDescent="0.3">
      <c r="A67" s="2">
        <v>0</v>
      </c>
      <c r="B67" t="str">
        <v xml:space="preserve">3.5 Electrical [EE] </v>
      </c>
      <c r="L67" s="2">
        <v>0</v>
      </c>
      <c r="O67" s="2">
        <v>0</v>
      </c>
      <c r="R67" s="2">
        <v>0</v>
      </c>
      <c r="U67" s="2">
        <v>0</v>
      </c>
      <c r="X67" s="2">
        <v>0</v>
      </c>
      <c r="AA67" s="2">
        <v>0</v>
      </c>
      <c r="AD67" s="2">
        <v>0</v>
      </c>
    </row>
    <row r="68" spans="1:30" x14ac:dyDescent="0.3">
      <c r="A68" s="2" t="str">
        <v>1.2 Control [CI] (if electronically controlled)</v>
      </c>
      <c r="B68" t="str">
        <v>3.5 Electrical [EE] (activates or interrupts current flow)</v>
      </c>
      <c r="L68" s="2" t="str">
        <v>3.12 Thermal [TE]</v>
      </c>
      <c r="O68" s="2" t="str">
        <v xml:space="preserve">3.5 Electrical [EE] </v>
      </c>
      <c r="R68" s="2" t="str">
        <v>3.8 Mechanical [ME]</v>
      </c>
      <c r="U68" s="2" t="str">
        <v>3.8 Mechanical [ME]</v>
      </c>
      <c r="X68" s="2" t="str">
        <v>1.2 Control [CI]</v>
      </c>
    </row>
    <row r="69" spans="1:30" x14ac:dyDescent="0.3">
      <c r="A69" s="2">
        <v>0</v>
      </c>
      <c r="B69" t="str">
        <v>4.1 Proximity [P] (triggered by door position)</v>
      </c>
      <c r="L69" s="2" t="str">
        <v>4.1 Proximity [P]</v>
      </c>
      <c r="O69" s="2">
        <v>0</v>
      </c>
      <c r="R69" s="2" t="str">
        <v>4.2 Alignment [A]</v>
      </c>
      <c r="U69" s="2" t="str">
        <v>4.2 Alignment [A] (mounting and alignment of doors)</v>
      </c>
      <c r="X69" s="2" t="str">
        <v>3.5 Electrical [EE] (communication hierarchy)</v>
      </c>
    </row>
    <row r="70" spans="1:30" x14ac:dyDescent="0.3">
      <c r="A70" s="2">
        <v>0</v>
      </c>
      <c r="B70" t="str">
        <v>3.5 Electrical [EE] (status reporting logic input)</v>
      </c>
      <c r="L70" s="2">
        <v>0</v>
      </c>
      <c r="O70" s="2">
        <v>0</v>
      </c>
      <c r="R70" s="2" t="str">
        <v>5.2 Rotational [RRM] (allow controlled door movement)</v>
      </c>
      <c r="U70" s="2">
        <v>0</v>
      </c>
      <c r="X70" s="2">
        <v>0</v>
      </c>
    </row>
    <row r="71" spans="1:30" x14ac:dyDescent="0.3">
      <c r="A71" s="2" t="str">
        <v>1.2 Control [CI] (manual defrost or diagnostic override)</v>
      </c>
      <c r="B71" t="str">
        <v>3.12 Thermal [TE] (draws power and produces heat/light)</v>
      </c>
      <c r="L71" s="2" t="str">
        <v>4.1 Proximity [P]</v>
      </c>
      <c r="O71" s="2" t="str">
        <v>3.5 Electrical [EE]</v>
      </c>
      <c r="R71" s="2" t="str">
        <v>1.1 Status [SI] (door open detection)</v>
      </c>
      <c r="U71" s="2" t="str">
        <v>3.8 Mechanical [ME]</v>
      </c>
      <c r="X71" s="2" t="str">
        <v>1.2 Control [CI] (temporarily disables cooling during defrost)</v>
      </c>
    </row>
    <row r="72" spans="1:30" x14ac:dyDescent="0.3">
      <c r="A72" s="2">
        <v>0</v>
      </c>
      <c r="B72" t="str">
        <v>3.5 Electrical [EE] (controlled on/off state)</v>
      </c>
      <c r="L72" s="2" t="str">
        <v>2.6 Mixture [MM]</v>
      </c>
      <c r="O72" s="2">
        <v>0</v>
      </c>
      <c r="R72" s="2">
        <v>0</v>
      </c>
      <c r="U72" s="2" t="str">
        <v>4.1 Proximity [P]</v>
      </c>
      <c r="X72" s="2">
        <v>0</v>
      </c>
    </row>
    <row r="73" spans="1:30" x14ac:dyDescent="0.3">
      <c r="A73" s="2">
        <v>0</v>
      </c>
      <c r="B73" t="str">
        <v>3.5 Electrical [EE] (receives power from control system)</v>
      </c>
      <c r="L73" s="2" t="str">
        <v>2.3 Liquid [LM]</v>
      </c>
      <c r="O73" s="2">
        <v>0</v>
      </c>
      <c r="R73" s="2">
        <v>0</v>
      </c>
      <c r="U73" s="2">
        <v>0</v>
      </c>
      <c r="X73" s="2">
        <v>0</v>
      </c>
    </row>
    <row r="74" spans="1:30" x14ac:dyDescent="0.3">
      <c r="A74" s="2" t="str">
        <v xml:space="preserve">1.2 Control [CI] </v>
      </c>
      <c r="B74" t="str">
        <v>3.8 Mechanical [ME] (mounted to liner)</v>
      </c>
      <c r="L74" s="2" t="str">
        <v>1.1 Status [SI]</v>
      </c>
      <c r="O74" s="2" t="str">
        <v>3.5 Electrical [EE] (if present)</v>
      </c>
      <c r="R74" s="2" t="str">
        <v>1.1 Status [SI]</v>
      </c>
      <c r="U74" s="2" t="str">
        <v>4.1 Proximity [P]</v>
      </c>
      <c r="X74" s="2" t="str">
        <v>1.2 Control [CI] (fan disabled during defrost)</v>
      </c>
    </row>
    <row r="75" spans="1:30" x14ac:dyDescent="0.3">
      <c r="A75" s="2">
        <v>0</v>
      </c>
      <c r="B75" t="str">
        <v>3.6 Electromagnetic [EME] (illumination)</v>
      </c>
      <c r="L75" s="2">
        <v>0</v>
      </c>
      <c r="O75" s="2">
        <v>0</v>
      </c>
      <c r="R75" s="2" t="str">
        <v>1.2 Control [CI]</v>
      </c>
      <c r="U75" s="2">
        <v>0</v>
      </c>
      <c r="X75" s="2">
        <v>0</v>
      </c>
    </row>
    <row r="76" spans="1:30" x14ac:dyDescent="0.3">
      <c r="A76" s="2">
        <v>0</v>
      </c>
      <c r="B76" t="str">
        <v>1.2 Control [CI] (activation upon door opening)</v>
      </c>
      <c r="L76" s="2">
        <v>0</v>
      </c>
      <c r="O76" s="2">
        <v>0</v>
      </c>
      <c r="R76" s="2" t="str">
        <v>4.1 Proximity [P]</v>
      </c>
      <c r="U76" s="2">
        <v>0</v>
      </c>
      <c r="X76" s="2">
        <v>0</v>
      </c>
    </row>
    <row r="77" spans="1:30" x14ac:dyDescent="0.3">
      <c r="A77" s="2" t="str">
        <v>1.1 Status [SI]</v>
      </c>
      <c r="B77" t="str">
        <v>3.5 Electrical [EE] (receives power line voltage)</v>
      </c>
      <c r="L77" s="2" t="str">
        <v>4.1 Proximity [P]</v>
      </c>
      <c r="O77" s="2" t="str">
        <v>3.5 Electrical [EE]</v>
      </c>
      <c r="R77" s="2" t="str">
        <v>1.1 Status [SI]</v>
      </c>
      <c r="U77" s="2" t="str">
        <v>4.1 Proximity [P]</v>
      </c>
      <c r="X77" s="2" t="str">
        <v>3.12 Thermal [TE]</v>
      </c>
    </row>
    <row r="78" spans="1:30" ht="115.2" x14ac:dyDescent="0.3">
      <c r="A78" s="4" t="str">
        <v>3.12 Thermal [TE] (thermostat senses heater temperature)</v>
      </c>
      <c r="B78" t="str">
        <v>1.2 Control [CI] (manual light control in advanced models)</v>
      </c>
      <c r="L78" s="2" t="str">
        <v>1.1 Status [SI]</v>
      </c>
      <c r="O78" s="2">
        <v>0</v>
      </c>
      <c r="R78" s="2" t="str">
        <v>1.2 Control [CI] (activation triggered by door state)</v>
      </c>
      <c r="U78" s="2" t="str">
        <v>3.8 Mechanical [ME]</v>
      </c>
      <c r="X78" s="2" t="str">
        <v>2.6 Mixture [MM]</v>
      </c>
    </row>
    <row r="79" spans="1:30" x14ac:dyDescent="0.3">
      <c r="A79" s="2">
        <v>0</v>
      </c>
      <c r="B79" t="str">
        <v>1.2 Control [CI] (if electronically actuated)</v>
      </c>
      <c r="L79" s="2">
        <v>0</v>
      </c>
      <c r="O79" s="2">
        <v>0</v>
      </c>
      <c r="R79" s="2">
        <v>0</v>
      </c>
      <c r="U79" s="2">
        <v>0</v>
      </c>
      <c r="X79" s="2" t="str">
        <v>4.1 Proximity [P] (heater prevents freezing at hole)</v>
      </c>
    </row>
    <row r="80" spans="1:30" x14ac:dyDescent="0.3">
      <c r="A80" s="2" t="str">
        <v>1.2 Control [CI]</v>
      </c>
      <c r="B80" t="str">
        <v>1.2 Control [CI] (if present)</v>
      </c>
      <c r="L80" s="2" t="str">
        <v>4.1 Proximity [P]</v>
      </c>
      <c r="O80" s="2" t="str">
        <v>3.5 Electrical [EE]</v>
      </c>
      <c r="R80" s="2" t="str">
        <v>1.1 Status [SI] (sensing open state)</v>
      </c>
      <c r="U80" s="2" t="str">
        <v>4.1 Proximity [P] (mounted at rear/base of unit)</v>
      </c>
      <c r="X80" s="2" t="str">
        <v>3.12 Thermal [TE]</v>
      </c>
    </row>
    <row r="81" spans="1:24" x14ac:dyDescent="0.3">
      <c r="A81" s="2" t="str">
        <v>3.5 Electrical [EE] (on/off logic and actuation)</v>
      </c>
      <c r="B81" t="str">
        <v>2.2 Gas [GM] (mounted on liner to regulate humidity)</v>
      </c>
      <c r="L81" s="2" t="str">
        <v>4.2 Alignment [A]</v>
      </c>
      <c r="O81" s="2">
        <v>0</v>
      </c>
      <c r="R81" s="2">
        <v>0</v>
      </c>
      <c r="U81" s="2">
        <v>0</v>
      </c>
      <c r="X81" s="2" t="str">
        <v>2.6 Mixture [MM] (prevents re-freezing of melted water)</v>
      </c>
    </row>
    <row r="82" spans="1:24" x14ac:dyDescent="0.3">
      <c r="A82" s="2">
        <v>0</v>
      </c>
      <c r="B82" t="str">
        <v>1.1 Status [SI] (influences humidity reading)</v>
      </c>
      <c r="L82" s="2">
        <v>0</v>
      </c>
      <c r="O82" s="2">
        <v>0</v>
      </c>
      <c r="R82" s="2">
        <v>0</v>
      </c>
      <c r="U82" s="2">
        <v>0</v>
      </c>
      <c r="X82" s="2">
        <v>0</v>
      </c>
    </row>
    <row r="83" spans="1:24" x14ac:dyDescent="0.3">
      <c r="A83" s="2" t="str">
        <v>1.2 Control [CI]</v>
      </c>
      <c r="B83" t="str">
        <v>2.6 Mixture [MM] (manage airflow and moisture cycling)</v>
      </c>
      <c r="L83" s="2" t="str">
        <v>2.2 Gas [GM]</v>
      </c>
      <c r="O83" s="2" t="str">
        <v>3.5 Electrical [EE] (e.g. solenoid-actuated valve)</v>
      </c>
      <c r="R83" s="2" t="str">
        <v>3.12 Thermal [TE] (air movement changes when door opens)</v>
      </c>
      <c r="U83" s="2" t="str">
        <v>4.1 Proximity [P]</v>
      </c>
      <c r="X83" s="2" t="str">
        <v>3.12 Thermal [TE]</v>
      </c>
    </row>
    <row r="84" spans="1:24" x14ac:dyDescent="0.3">
      <c r="A84" s="2" t="str">
        <v>3.5 Electrical [EE] (may activate together or in sequence)</v>
      </c>
      <c r="B84" t="str">
        <v>4.2 Alignment [A] (mounting and alignment of doors)</v>
      </c>
      <c r="L84" s="2" t="str">
        <v>2.6 Mixture [MM]</v>
      </c>
      <c r="O84" s="2">
        <v>0</v>
      </c>
      <c r="R84" s="2">
        <v>0</v>
      </c>
      <c r="U84" s="2">
        <v>0</v>
      </c>
      <c r="X84" s="2" t="str">
        <v>2.6 Mixture [MM] (prevents re-freezing of melted water)</v>
      </c>
    </row>
    <row r="85" spans="1:24" x14ac:dyDescent="0.3">
      <c r="A85" s="2">
        <v>0</v>
      </c>
      <c r="B85" t="str">
        <v>3.5 Electrical [EE] (if electric)</v>
      </c>
      <c r="L85" s="2">
        <v>0</v>
      </c>
      <c r="O85" s="2">
        <v>0</v>
      </c>
      <c r="R85" s="2">
        <v>0</v>
      </c>
      <c r="U85" s="2">
        <v>0</v>
      </c>
      <c r="X85" s="2">
        <v>0</v>
      </c>
    </row>
    <row r="86" spans="1:24" x14ac:dyDescent="0.3">
      <c r="A86" s="2" t="str">
        <v>3.12 Thermal [TE]</v>
      </c>
      <c r="B86" t="str">
        <v>3.5 Electrical [EE] (if present)</v>
      </c>
      <c r="L86" s="2" t="str">
        <v>4.1 Proximity [P]</v>
      </c>
      <c r="O86" s="2" t="str">
        <v xml:space="preserve">1.2 Control [CI] </v>
      </c>
      <c r="U86" s="2" t="str">
        <v>4.1 Proximity [P]</v>
      </c>
      <c r="X86" s="2" t="str">
        <v>1.2 Control [CI]</v>
      </c>
    </row>
    <row r="87" spans="1:24" x14ac:dyDescent="0.3">
      <c r="A87" s="2" t="str">
        <v>4.1 Proximity [P] (melts accumulated frost)</v>
      </c>
      <c r="B87" t="str">
        <v>3.5 Electrical [EE] (e.g. solenoid-actuated valve)</v>
      </c>
      <c r="L87" s="2" t="str">
        <v>2.2 Gas [GM]</v>
      </c>
      <c r="O87" s="2">
        <v>0</v>
      </c>
      <c r="U87" s="2" t="str">
        <v>4.2 Alignment [A]</v>
      </c>
      <c r="X87" s="2" t="str">
        <v>3.5 Electrical [EE] (controlled activation)</v>
      </c>
    </row>
    <row r="88" spans="1:24" x14ac:dyDescent="0.3">
      <c r="A88" s="2">
        <v>0</v>
      </c>
      <c r="B88" t="str">
        <v>4.1 Proximity [P] (sliding/mounting interfaces)</v>
      </c>
      <c r="L88" s="2" t="str">
        <v>3.12 Thermal [TE]</v>
      </c>
      <c r="O88" s="2">
        <v>0</v>
      </c>
      <c r="U88" s="2">
        <v>0</v>
      </c>
      <c r="X88" s="2">
        <v>0</v>
      </c>
    </row>
    <row r="89" spans="1:24" x14ac:dyDescent="0.3">
      <c r="A89" s="2" t="str">
        <v>1.2 Control [CI]</v>
      </c>
      <c r="B89" t="str">
        <v>4.1 Proximity [P] (clearance or collision when opening)</v>
      </c>
      <c r="L89" s="2" t="str">
        <v>4.1 Proximity [P]</v>
      </c>
      <c r="O89" s="2" t="str">
        <v>1.2 Control [CI]</v>
      </c>
      <c r="U89" s="2" t="str">
        <v>4.1 Proximity [P]</v>
      </c>
      <c r="X89" s="2" t="str">
        <v>1.2 Control [CI]</v>
      </c>
    </row>
    <row r="90" spans="1:24" x14ac:dyDescent="0.3">
      <c r="A90" s="2">
        <v>0</v>
      </c>
      <c r="B90" t="str">
        <v xml:space="preserve">3.6 Electromagnetic [EME]  </v>
      </c>
      <c r="L90" s="2" t="str">
        <v>2.2 Gas [GM]</v>
      </c>
      <c r="O90" s="2" t="str">
        <v xml:space="preserve">3.5 Electrical [EE] </v>
      </c>
      <c r="U90" s="2">
        <v>0</v>
      </c>
      <c r="X90" s="2">
        <v>0</v>
      </c>
    </row>
    <row r="91" spans="1:24" x14ac:dyDescent="0.3">
      <c r="A91" s="2">
        <v>0</v>
      </c>
      <c r="B91" t="str">
        <v>4.1 Proximity [P] (interfaces to form full thermal envelope)</v>
      </c>
      <c r="L91" s="2" t="str">
        <v>3.12 Thermal [TE]</v>
      </c>
      <c r="O91" s="2">
        <v>0</v>
      </c>
      <c r="U91" s="2">
        <v>0</v>
      </c>
      <c r="X91" s="2">
        <v>0</v>
      </c>
    </row>
    <row r="92" spans="1:24" x14ac:dyDescent="0.3">
      <c r="A92" s="2" t="str">
        <v>1.2 Control [CI]</v>
      </c>
      <c r="B92" t="str">
        <v>3.12 Thermal [TE] (indirect—minimizes thermal load on coil)</v>
      </c>
      <c r="L92" s="2" t="str">
        <v>4.1 Proximity [P]</v>
      </c>
      <c r="O92" s="2" t="str">
        <v>3.5 Electrical [EE]</v>
      </c>
      <c r="U92" s="2" t="str">
        <v>4.1 Proximity [P]</v>
      </c>
      <c r="X92" s="2" t="str">
        <v>3.5 Electrical [EE]</v>
      </c>
    </row>
    <row r="93" spans="1:24" x14ac:dyDescent="0.3">
      <c r="A93" s="2" t="str">
        <v>3.5 Electrical [EE]</v>
      </c>
      <c r="B93" t="str">
        <v>3.5 Electrical [EE] (indirect – sensor power)</v>
      </c>
      <c r="L93" s="2">
        <v>0</v>
      </c>
      <c r="O93" s="2">
        <v>0</v>
      </c>
      <c r="U93" s="2">
        <v>0</v>
      </c>
      <c r="X93" s="2">
        <v>0</v>
      </c>
    </row>
    <row r="94" spans="1:24" x14ac:dyDescent="0.3">
      <c r="A94" s="2">
        <v>0</v>
      </c>
      <c r="B94" t="str">
        <v>1.1 Status [SI] (temperature sensing of refrigerant)</v>
      </c>
      <c r="L94" s="2">
        <v>0</v>
      </c>
      <c r="O94" s="2">
        <v>0</v>
      </c>
      <c r="U94" s="2">
        <v>0</v>
      </c>
      <c r="X94" s="2">
        <v>0</v>
      </c>
    </row>
    <row r="95" spans="1:24" x14ac:dyDescent="0.3">
      <c r="A95" s="2" t="str">
        <v>3.5 Electrical [EE] (receives power)</v>
      </c>
      <c r="B95" t="str">
        <v>1.2 Control [CI] (e.g.  internal light based on door or temp logic)</v>
      </c>
      <c r="L95" s="2" t="str">
        <v>4.1 Proximity [P]</v>
      </c>
      <c r="O95" s="2" t="str">
        <v>3.5 Electrical [EE]</v>
      </c>
      <c r="U95" s="2" t="str">
        <v>3.8 Mechanical [ME]</v>
      </c>
      <c r="X95" s="2" t="str">
        <v>1.2 Control [CI]</v>
      </c>
    </row>
    <row r="96" spans="1:24" x14ac:dyDescent="0.3">
      <c r="A96" s="2">
        <v>0</v>
      </c>
      <c r="B96" t="str">
        <v xml:space="preserve">1.1 Status [SI] </v>
      </c>
      <c r="L96" s="2" t="str">
        <v>2.2 Gas [GM]</v>
      </c>
      <c r="O96" s="2">
        <v>0</v>
      </c>
      <c r="U96" s="2" t="str">
        <v>4.1 Proximity [P] (sliding/mounting interfaces)</v>
      </c>
      <c r="X96" s="2" t="str">
        <v>3.5 Electrical [EE]</v>
      </c>
    </row>
    <row r="97" spans="1:24" x14ac:dyDescent="0.3">
      <c r="A97" s="2">
        <v>0</v>
      </c>
      <c r="B97">
        <v>0</v>
      </c>
      <c r="L97" s="2">
        <v>0</v>
      </c>
      <c r="O97" s="2">
        <v>0</v>
      </c>
      <c r="U97" s="2">
        <v>0</v>
      </c>
      <c r="X97" s="2">
        <v>0</v>
      </c>
    </row>
    <row r="98" spans="1:24" x14ac:dyDescent="0.3">
      <c r="A98" s="2" t="str">
        <v>1.2 Control [CI]</v>
      </c>
      <c r="L98" s="2" t="str">
        <v>1.1 Status [SI]</v>
      </c>
      <c r="O98" s="2" t="str">
        <v>1.1 Status [SI]</v>
      </c>
      <c r="U98" s="2" t="str">
        <v>4.1 Proximity [P] (clearance or collision when opening)</v>
      </c>
    </row>
    <row r="99" spans="1:24" x14ac:dyDescent="0.3">
      <c r="A99" s="2">
        <v>0</v>
      </c>
      <c r="L99" s="2">
        <v>0</v>
      </c>
      <c r="O99" s="2">
        <v>0</v>
      </c>
      <c r="U99" s="2">
        <v>0</v>
      </c>
    </row>
    <row r="100" spans="1:24" x14ac:dyDescent="0.3">
      <c r="A100" s="2">
        <v>0</v>
      </c>
      <c r="L100" s="2">
        <v>0</v>
      </c>
      <c r="O100" s="2">
        <v>0</v>
      </c>
      <c r="U100" s="2">
        <v>0</v>
      </c>
    </row>
    <row r="101" spans="1:24" x14ac:dyDescent="0.3">
      <c r="A101" s="2" t="str">
        <v>3.12 Thermal [TE]</v>
      </c>
      <c r="L101" s="2" t="str">
        <v>1.2 Control [CI]</v>
      </c>
      <c r="O101" s="2" t="str">
        <v>1.2 Control [CI]</v>
      </c>
      <c r="U101" s="2" t="str">
        <v>3.8 Mechanical [ME]</v>
      </c>
    </row>
    <row r="102" spans="1:24" x14ac:dyDescent="0.3">
      <c r="A102" s="2" t="str">
        <v>4.1 Proximity [P] (mounted behind liner; transmits heat)</v>
      </c>
      <c r="L102" s="2" t="str">
        <v>1.1 Status [SI]</v>
      </c>
      <c r="O102" s="2">
        <v>0</v>
      </c>
      <c r="U102" s="2">
        <v>0</v>
      </c>
    </row>
    <row r="103" spans="1:24" x14ac:dyDescent="0.3">
      <c r="A103" s="2">
        <v>0</v>
      </c>
      <c r="L103" s="2">
        <v>0</v>
      </c>
      <c r="O103" s="2">
        <v>0</v>
      </c>
      <c r="U103" s="2">
        <v>0</v>
      </c>
    </row>
    <row r="104" spans="1:24" x14ac:dyDescent="0.3">
      <c r="A104" s="2" t="str">
        <v>3.12 Thermal [TE]</v>
      </c>
      <c r="L104" s="2" t="str">
        <v>2.2 Gas [GM]</v>
      </c>
      <c r="O104" s="2" t="str">
        <v>3.5 Electrical [EE] (indirect – sensor power)</v>
      </c>
      <c r="U104" s="2" t="str">
        <v>4.1 Proximity [P]</v>
      </c>
    </row>
    <row r="105" spans="1:24" x14ac:dyDescent="0.3">
      <c r="A105" s="2" t="str">
        <v>2.6 Mixture [MM] (melts ice to water to drain)</v>
      </c>
      <c r="L105" s="2" t="str">
        <v>3.12 Thermal [TE]</v>
      </c>
      <c r="O105" s="2">
        <v>0</v>
      </c>
      <c r="U105" s="2" t="str">
        <v xml:space="preserve">3.6 Electromagnetic [EME]  </v>
      </c>
    </row>
    <row r="106" spans="1:24" x14ac:dyDescent="0.3">
      <c r="A106" s="2">
        <v>0</v>
      </c>
      <c r="L106" s="2" t="str">
        <v>4.1 Proximity [P]</v>
      </c>
      <c r="O106" s="2">
        <v>0</v>
      </c>
      <c r="U106" s="2">
        <v>0</v>
      </c>
    </row>
    <row r="107" spans="1:24" x14ac:dyDescent="0.3">
      <c r="A107" s="2" t="str">
        <v>3.12 Thermal [TE]</v>
      </c>
      <c r="L107" s="2" t="str">
        <v>4.1 Proximity [P]</v>
      </c>
      <c r="O107" s="2" t="str">
        <v>1.1 Status [SI]</v>
      </c>
      <c r="U107" s="2" t="str">
        <v>4.1 Proximity [P]</v>
      </c>
    </row>
    <row r="108" spans="1:24" x14ac:dyDescent="0.3">
      <c r="A108" s="2" t="str">
        <v>2.6 Mixture [MM] (melts ice to water to drain)</v>
      </c>
      <c r="L108" s="2" t="str">
        <v>3.12 Thermal [TE]</v>
      </c>
      <c r="O108" s="2">
        <v>0</v>
      </c>
      <c r="U108" s="2">
        <v>0</v>
      </c>
    </row>
    <row r="109" spans="1:24" x14ac:dyDescent="0.3">
      <c r="A109" s="2">
        <v>0</v>
      </c>
      <c r="L109" s="2">
        <v>0</v>
      </c>
      <c r="O109" s="2">
        <v>0</v>
      </c>
      <c r="U109" s="2">
        <v>0</v>
      </c>
    </row>
    <row r="110" spans="1:24" x14ac:dyDescent="0.3">
      <c r="A110" s="2" t="str">
        <v>3.12 Thermal [TE]</v>
      </c>
      <c r="L110" s="2" t="str">
        <v>3.12 Thermal [TE] (air movement changes when door opens)</v>
      </c>
      <c r="O110" s="2" t="str">
        <v>1.1 Status [SI]</v>
      </c>
      <c r="U110" s="2" t="str">
        <v>4.1 Proximity [P]</v>
      </c>
    </row>
    <row r="111" spans="1:24" x14ac:dyDescent="0.3">
      <c r="A111" s="2" t="str">
        <v>2.6 Mixture [MM] (melts ice to water to drain)</v>
      </c>
      <c r="L111" s="2">
        <v>0</v>
      </c>
      <c r="O111" s="2">
        <v>0</v>
      </c>
      <c r="U111" s="2">
        <v>0</v>
      </c>
    </row>
    <row r="112" spans="1:24" x14ac:dyDescent="0.3">
      <c r="A112" s="2">
        <v>0</v>
      </c>
      <c r="L112" s="2">
        <v>0</v>
      </c>
      <c r="O112" s="2">
        <v>0</v>
      </c>
      <c r="U112" s="2">
        <v>0</v>
      </c>
    </row>
    <row r="113" spans="1:21" x14ac:dyDescent="0.3">
      <c r="A113" s="2" t="str">
        <v>1.1 Status [SI]</v>
      </c>
      <c r="L113" s="2" t="str">
        <v>2.2 Gas [GM]</v>
      </c>
      <c r="O113" s="2" t="str">
        <v>1.1 Status [SI] (temperature sensing of refrigerant)</v>
      </c>
      <c r="U113" s="2" t="str">
        <v>2.2 Gas [GM]</v>
      </c>
    </row>
    <row r="114" spans="1:21" x14ac:dyDescent="0.3">
      <c r="A114" s="2" t="str">
        <v>4.1 Proximity [P]</v>
      </c>
      <c r="L114" s="2" t="str">
        <v>3.12 Thermal [TE]</v>
      </c>
      <c r="O114" s="2">
        <v>0</v>
      </c>
      <c r="U114" s="2" t="str">
        <v>3.12 Thermal [TE]</v>
      </c>
    </row>
    <row r="115" spans="1:21" x14ac:dyDescent="0.3">
      <c r="A115" s="2">
        <v>0</v>
      </c>
      <c r="L115" s="2">
        <v>0</v>
      </c>
      <c r="O115" s="2">
        <v>0</v>
      </c>
      <c r="U115" s="2" t="str">
        <v>4.1 Proximity [P]</v>
      </c>
    </row>
    <row r="116" spans="1:21" x14ac:dyDescent="0.3">
      <c r="A116" s="2" t="str">
        <v>3.5 Electrical [EE]</v>
      </c>
      <c r="L116" s="2" t="str">
        <v>1.1 Status [SI]</v>
      </c>
      <c r="O116" s="2" t="str">
        <v>1.2 Control [CI]</v>
      </c>
      <c r="U116" s="2" t="str">
        <v>4.1 Proximity [P]</v>
      </c>
    </row>
    <row r="117" spans="1:21" x14ac:dyDescent="0.3">
      <c r="A117" s="2">
        <v>0</v>
      </c>
      <c r="L117" s="2" t="str">
        <v>4.1 Proximity [P]</v>
      </c>
      <c r="O117" s="2">
        <v>0</v>
      </c>
      <c r="U117" s="2" t="str">
        <v>3.12 Thermal [TE] (sealing to the insulated body)</v>
      </c>
    </row>
    <row r="118" spans="1:21" x14ac:dyDescent="0.3">
      <c r="A118" s="2">
        <v>0</v>
      </c>
      <c r="L118" s="2">
        <v>0</v>
      </c>
      <c r="O118" s="2">
        <v>0</v>
      </c>
      <c r="U118" s="2">
        <v>0</v>
      </c>
    </row>
    <row r="119" spans="1:21" x14ac:dyDescent="0.3">
      <c r="A119" s="2" t="str">
        <v>1.1 Status [SI]</v>
      </c>
      <c r="L119" s="2" t="str">
        <v>1.2 Control [CI] (fan disabled during defrost)</v>
      </c>
      <c r="O119" s="2" t="str">
        <v>1.2 Control [CI] (e.g.  internal light based on door or temp logic)</v>
      </c>
      <c r="U119" s="2" t="str">
        <v>4.1 Proximity [P]</v>
      </c>
    </row>
    <row r="120" spans="1:21" x14ac:dyDescent="0.3">
      <c r="A120" s="2" t="str">
        <v>3.5 Electrical [EE] (provides feedback to defrost timer / control board)</v>
      </c>
      <c r="L120" s="2">
        <v>0</v>
      </c>
      <c r="O120" s="2">
        <v>0</v>
      </c>
      <c r="U120" s="2" t="str">
        <v>3.12 Thermal [TE]</v>
      </c>
    </row>
    <row r="121" spans="1:21" x14ac:dyDescent="0.3">
      <c r="A121" s="2">
        <v>0</v>
      </c>
      <c r="L121" s="2">
        <v>0</v>
      </c>
      <c r="O121" s="2">
        <v>0</v>
      </c>
      <c r="U121" s="2">
        <v>0</v>
      </c>
    </row>
    <row r="122" spans="1:21" x14ac:dyDescent="0.3">
      <c r="A122" s="2" t="str">
        <v>4.1 Proximity [P]</v>
      </c>
      <c r="L122" s="2" t="str">
        <v>2.2 Gas [GM]</v>
      </c>
      <c r="O122" s="2" t="str">
        <v>1.1 Status [SI] (sensing open state)</v>
      </c>
      <c r="U122" s="2" t="str">
        <v>4.1 Proximity [P]</v>
      </c>
    </row>
    <row r="123" spans="1:21" x14ac:dyDescent="0.3">
      <c r="A123" s="2" t="str">
        <v>1.1 Status [SI] (mounted on/near coil to measure temperature)</v>
      </c>
      <c r="L123" s="2" t="str">
        <v>3.12 Thermal [TE]</v>
      </c>
      <c r="O123" s="2">
        <v>0</v>
      </c>
      <c r="U123" s="2" t="str">
        <v>3.12 Thermal [TE]</v>
      </c>
    </row>
    <row r="124" spans="1:21" x14ac:dyDescent="0.3">
      <c r="A124" s="2">
        <v>0</v>
      </c>
      <c r="L124" s="2">
        <v>0</v>
      </c>
      <c r="O124" s="2">
        <v>0</v>
      </c>
      <c r="U124" s="2">
        <v>0</v>
      </c>
    </row>
    <row r="125" spans="1:21" x14ac:dyDescent="0.3">
      <c r="A125" s="2" t="str">
        <v>1.1 Status [SI]</v>
      </c>
      <c r="L125" s="2" t="str">
        <v>2.2 Gas [GM]</v>
      </c>
      <c r="O125" s="2" t="str">
        <v>1.1 Status [SI]</v>
      </c>
      <c r="U125" s="2" t="str">
        <v>3.12 Thermal [TE]</v>
      </c>
    </row>
    <row r="126" spans="1:21" x14ac:dyDescent="0.3">
      <c r="A126" s="2" t="str">
        <v>3.5 Electrical [EE] (feedback loop for defrost control logic)</v>
      </c>
      <c r="L126" s="2" t="str">
        <v>2.6 Mixture [MM]</v>
      </c>
      <c r="O126" s="2">
        <v>0</v>
      </c>
      <c r="U126" s="2" t="str">
        <v>4.1 Proximity [P] (interfaces to form full thermal envelope)</v>
      </c>
    </row>
    <row r="127" spans="1:21" x14ac:dyDescent="0.3">
      <c r="A127" s="2">
        <v>0</v>
      </c>
      <c r="L127" s="2">
        <v>0</v>
      </c>
      <c r="O127" s="2">
        <v>0</v>
      </c>
      <c r="U127" s="2">
        <v>0</v>
      </c>
    </row>
    <row r="128" spans="1:21" x14ac:dyDescent="0.3">
      <c r="A128" s="2" t="str">
        <v>1.1 Status [SI]</v>
      </c>
      <c r="L128" s="2" t="str">
        <v>2.3 Liquid [LM]</v>
      </c>
      <c r="O128" s="2" t="str">
        <v>4.1 Proximity [P]</v>
      </c>
      <c r="U128" s="2" t="str">
        <v>3.12 Thermal [TE] (indirect—minimizes thermal load on coil)</v>
      </c>
    </row>
    <row r="129" spans="1:21" x14ac:dyDescent="0.3">
      <c r="A129" s="2" t="str">
        <v>3.12 Thermal [TE]</v>
      </c>
      <c r="L129" s="2" t="str">
        <v>3.12 Thermal [TE]</v>
      </c>
      <c r="O129" s="2" t="str">
        <v xml:space="preserve">1.1 Status [SI] </v>
      </c>
      <c r="U129" s="2">
        <v>0</v>
      </c>
    </row>
    <row r="130" spans="1:21" x14ac:dyDescent="0.3">
      <c r="A130" s="2">
        <v>0</v>
      </c>
      <c r="L130" s="2">
        <v>0</v>
      </c>
      <c r="O130" s="2">
        <v>0</v>
      </c>
      <c r="U130" s="2">
        <v>0</v>
      </c>
    </row>
    <row r="131" spans="1:21" x14ac:dyDescent="0.3">
      <c r="A131" s="2" t="str">
        <v>1.2 Control [CI]</v>
      </c>
      <c r="L131" s="2" t="str">
        <v>2.3 Liquid [LM]</v>
      </c>
      <c r="O131" s="2" t="str">
        <v>1.1 Status [SI] (influences humidity reading)</v>
      </c>
      <c r="U131" s="2" t="str">
        <v>4.1 Proximity [P]</v>
      </c>
    </row>
    <row r="132" spans="1:21" x14ac:dyDescent="0.3">
      <c r="A132" s="2" t="str">
        <v>3.5 Electrical [EE]</v>
      </c>
      <c r="L132" s="2" t="str">
        <v>3.12 Thermal [TE]</v>
      </c>
      <c r="O132" s="2">
        <v>0</v>
      </c>
      <c r="U132" s="2" t="str">
        <v>3.12 Thermal [TE]</v>
      </c>
    </row>
    <row r="133" spans="1:21" x14ac:dyDescent="0.3">
      <c r="A133" s="2">
        <v>0</v>
      </c>
      <c r="L133" s="2">
        <v>0</v>
      </c>
      <c r="O133" s="2">
        <v>0</v>
      </c>
      <c r="U133" s="2">
        <v>0</v>
      </c>
    </row>
    <row r="134" spans="1:21" x14ac:dyDescent="0.3">
      <c r="A134" s="2" t="str">
        <v>1.2 Control [CI]</v>
      </c>
      <c r="L134" s="2" t="str">
        <v>2.3 Liquid [LM]</v>
      </c>
    </row>
    <row r="135" spans="1:21" x14ac:dyDescent="0.3">
      <c r="A135" s="2" t="str">
        <v>3.5 Electrical [EE]</v>
      </c>
      <c r="L135" s="2">
        <v>0</v>
      </c>
    </row>
    <row r="136" spans="1:21" x14ac:dyDescent="0.3">
      <c r="A136" s="2">
        <v>0</v>
      </c>
      <c r="L136" s="2">
        <v>0</v>
      </c>
    </row>
    <row r="137" spans="1:21" x14ac:dyDescent="0.3">
      <c r="A137" s="2" t="str">
        <v>1.1 Status [SI]</v>
      </c>
      <c r="L137" s="2" t="str">
        <v>4.1 Proximity [P]</v>
      </c>
    </row>
    <row r="138" spans="1:21" x14ac:dyDescent="0.3">
      <c r="A138" s="2" t="str">
        <v>3.5 Electrical [EE]</v>
      </c>
      <c r="L138" s="2" t="str">
        <v>2.3 Liquid [LM]</v>
      </c>
    </row>
    <row r="139" spans="1:21" x14ac:dyDescent="0.3">
      <c r="A139" s="2">
        <v>0</v>
      </c>
      <c r="L139" s="2">
        <v>0</v>
      </c>
    </row>
    <row r="140" spans="1:21" x14ac:dyDescent="0.3">
      <c r="A140" s="2" t="str">
        <v>1.2 Control [CI] (manual defrost override possible on some models)</v>
      </c>
      <c r="L140" s="2" t="str">
        <v>1.2 Control [CI]</v>
      </c>
    </row>
    <row r="141" spans="1:21" x14ac:dyDescent="0.3">
      <c r="A141" s="2">
        <v>0</v>
      </c>
      <c r="L141" s="2">
        <v>0</v>
      </c>
    </row>
    <row r="142" spans="1:21" x14ac:dyDescent="0.3">
      <c r="A142" s="2">
        <v>0</v>
      </c>
      <c r="L142" s="2">
        <v>0</v>
      </c>
    </row>
    <row r="143" spans="1:21" x14ac:dyDescent="0.3">
      <c r="A143" s="2" t="str">
        <v>1.2 Control [CI]</v>
      </c>
      <c r="L143" s="2" t="str">
        <v>3.5 Electrical [EE]</v>
      </c>
    </row>
    <row r="144" spans="1:21" x14ac:dyDescent="0.3">
      <c r="A144" s="2" t="str">
        <v>3.5 Electrical [EE] (communication hierarchy)</v>
      </c>
      <c r="L144" s="2">
        <v>0</v>
      </c>
    </row>
    <row r="145" spans="1:12" x14ac:dyDescent="0.3">
      <c r="A145" s="2">
        <v>0</v>
      </c>
      <c r="L145" s="2">
        <v>0</v>
      </c>
    </row>
    <row r="146" spans="1:12" x14ac:dyDescent="0.3">
      <c r="A146" s="2" t="str">
        <v>1.2 Control [CI] (temporarily disables cooling during defrost)</v>
      </c>
      <c r="L146" s="2" t="str">
        <v>3.5 Electrical [EE]</v>
      </c>
    </row>
    <row r="147" spans="1:12" x14ac:dyDescent="0.3">
      <c r="A147" s="2">
        <v>0</v>
      </c>
      <c r="L147" s="2">
        <v>0</v>
      </c>
    </row>
    <row r="148" spans="1:12" x14ac:dyDescent="0.3">
      <c r="A148" s="2">
        <v>0</v>
      </c>
      <c r="L148" s="2">
        <v>0</v>
      </c>
    </row>
    <row r="149" spans="1:12" x14ac:dyDescent="0.3">
      <c r="A149" s="2" t="str">
        <v>1.2 Control [CI] (fan disabled during defrost)</v>
      </c>
      <c r="L149" s="2" t="str">
        <v>1.2 Control [CI]</v>
      </c>
    </row>
    <row r="150" spans="1:12" x14ac:dyDescent="0.3">
      <c r="A150" s="2">
        <v>0</v>
      </c>
      <c r="L150" s="2">
        <v>0</v>
      </c>
    </row>
    <row r="151" spans="1:12" x14ac:dyDescent="0.3">
      <c r="A151" s="2">
        <v>0</v>
      </c>
      <c r="L151" s="2">
        <v>0</v>
      </c>
    </row>
    <row r="152" spans="1:12" x14ac:dyDescent="0.3">
      <c r="A152" s="2" t="str">
        <v>3.8 Mechanical [ME]</v>
      </c>
      <c r="L152" s="2" t="str">
        <v>4.1 Proximity [P]</v>
      </c>
    </row>
    <row r="153" spans="1:12" x14ac:dyDescent="0.3">
      <c r="A153" s="2" t="str">
        <v>4.2 Alignment [A] (provides user actuation force to open door)</v>
      </c>
      <c r="L153" s="2">
        <v>0</v>
      </c>
    </row>
    <row r="154" spans="1:12" x14ac:dyDescent="0.3">
      <c r="A154" s="2">
        <v>0</v>
      </c>
      <c r="L154" s="2">
        <v>0</v>
      </c>
    </row>
    <row r="155" spans="1:12" x14ac:dyDescent="0.3">
      <c r="A155" s="2" t="str">
        <v>2.2 Gas [GM]</v>
      </c>
      <c r="L155" s="2" t="str">
        <v>4.1 Proximity [P]</v>
      </c>
    </row>
    <row r="156" spans="1:12" x14ac:dyDescent="0.3">
      <c r="A156" s="2" t="str">
        <v>3.12 Thermal [TE]</v>
      </c>
      <c r="L156" s="2" t="str">
        <v>3.8 Mechanical [ME]</v>
      </c>
    </row>
    <row r="157" spans="1:12" x14ac:dyDescent="0.3">
      <c r="A157" s="2">
        <v>0</v>
      </c>
      <c r="L157" s="2">
        <v>0</v>
      </c>
    </row>
    <row r="158" spans="1:12" x14ac:dyDescent="0.3">
      <c r="A158" s="2" t="str">
        <v>4.1 Proximity [P]</v>
      </c>
      <c r="L158" s="2" t="str">
        <v>4.1 Proximity [P]</v>
      </c>
    </row>
    <row r="159" spans="1:12" x14ac:dyDescent="0.3">
      <c r="A159" s="2" t="str">
        <v>4.2 Alignment [A]</v>
      </c>
      <c r="L159" s="2" t="str">
        <v>2.3 Liquid [LM]</v>
      </c>
    </row>
    <row r="160" spans="1:12" x14ac:dyDescent="0.3">
      <c r="A160" s="2" t="str">
        <v>3.8 Mechanical [ME]</v>
      </c>
      <c r="L160" s="2">
        <v>0</v>
      </c>
    </row>
    <row r="161" spans="1:12" x14ac:dyDescent="0.3">
      <c r="A161" s="2" t="str">
        <v>4.1 Proximity [P]</v>
      </c>
      <c r="L161" s="2" t="str">
        <v>4.1 Proximity [P]</v>
      </c>
    </row>
    <row r="162" spans="1:12" x14ac:dyDescent="0.3">
      <c r="A162" s="2" t="str">
        <v>4.2 Alignment [A]</v>
      </c>
      <c r="L162" s="2" t="str">
        <v>2.3 Liquid [LM]</v>
      </c>
    </row>
    <row r="163" spans="1:12" x14ac:dyDescent="0.3">
      <c r="A163" s="2" t="str">
        <v>3.12 Thermal [TE] (prevent thermal leakage at interfaces)</v>
      </c>
      <c r="L163" s="2">
        <v>0</v>
      </c>
    </row>
    <row r="164" spans="1:12" x14ac:dyDescent="0.3">
      <c r="A164" s="2" t="str">
        <v>4.1 Proximity [P]</v>
      </c>
      <c r="L164" s="2" t="str">
        <v>4.1 Proximity [P]</v>
      </c>
    </row>
    <row r="165" spans="1:12" x14ac:dyDescent="0.3">
      <c r="A165" s="2" t="str">
        <v>3.12 Thermal [TE] (prevent thermal leakage at interfaces)</v>
      </c>
      <c r="L165" s="2" t="str">
        <v>2.3 Liquid [LM]</v>
      </c>
    </row>
    <row r="166" spans="1:12" x14ac:dyDescent="0.3">
      <c r="A166" s="2">
        <v>0</v>
      </c>
      <c r="L166" s="2">
        <v>0</v>
      </c>
    </row>
    <row r="167" spans="1:12" x14ac:dyDescent="0.3">
      <c r="A167" s="2" t="str">
        <v>3.12 Thermal [TE] (indirect; influences evaporator efficiency by limiting air infiltration)</v>
      </c>
      <c r="L167" s="2" t="str">
        <v>4.1 Proximity [P]</v>
      </c>
    </row>
    <row r="168" spans="1:12" x14ac:dyDescent="0.3">
      <c r="A168" s="2">
        <v>0</v>
      </c>
      <c r="L168" s="2">
        <v>0</v>
      </c>
    </row>
    <row r="169" spans="1:12" x14ac:dyDescent="0.3">
      <c r="A169" s="2">
        <v>0</v>
      </c>
      <c r="L169" s="2">
        <v>0</v>
      </c>
    </row>
    <row r="170" spans="1:12" x14ac:dyDescent="0.3">
      <c r="A170" s="2" t="str">
        <v>4.1 Proximity [P]</v>
      </c>
      <c r="L170" s="2" t="str">
        <v>2.3 Liquid [LM]</v>
      </c>
    </row>
    <row r="171" spans="1:12" x14ac:dyDescent="0.3">
      <c r="A171" s="2" t="str">
        <v>4.2 Alignment [A]</v>
      </c>
      <c r="L171" s="2" t="str">
        <v>4.1 Proximity [P]</v>
      </c>
    </row>
    <row r="172" spans="1:12" x14ac:dyDescent="0.3">
      <c r="A172" s="2" t="str">
        <v>3.8 Mechanical [ME]</v>
      </c>
      <c r="L172" s="2">
        <v>0</v>
      </c>
    </row>
    <row r="173" spans="1:12" x14ac:dyDescent="0.3">
      <c r="A173" s="2" t="str">
        <v>3.8 Mechanical [ME]</v>
      </c>
      <c r="L173" s="2" t="str">
        <v>4.1 Proximity [P]</v>
      </c>
    </row>
    <row r="174" spans="1:12" x14ac:dyDescent="0.3">
      <c r="A174" s="2" t="str">
        <v>4.2 Alignment [A]</v>
      </c>
      <c r="L174" s="2">
        <v>0</v>
      </c>
    </row>
    <row r="175" spans="1:12" x14ac:dyDescent="0.3">
      <c r="A175" s="2">
        <v>0</v>
      </c>
      <c r="L175" s="2">
        <v>0</v>
      </c>
    </row>
    <row r="176" spans="1:12" x14ac:dyDescent="0.3">
      <c r="A176" s="2" t="str">
        <v>3.8 Mechanical [ME]</v>
      </c>
      <c r="L176" s="2" t="str">
        <v>4.1 Proximity [P]</v>
      </c>
    </row>
    <row r="177" spans="1:12" x14ac:dyDescent="0.3">
      <c r="A177" s="2" t="str">
        <v>4.2 Alignment [A]</v>
      </c>
      <c r="L177" s="2" t="str">
        <v>3.12 Thermal [TE]</v>
      </c>
    </row>
    <row r="178" spans="1:12" x14ac:dyDescent="0.3">
      <c r="A178" s="2">
        <v>0</v>
      </c>
      <c r="L178" s="2">
        <v>0</v>
      </c>
    </row>
    <row r="179" spans="1:12" x14ac:dyDescent="0.3">
      <c r="A179" s="2" t="str">
        <v>4.1 Proximity [P] (panel often mounted on/inside the door)</v>
      </c>
      <c r="L179" s="2" t="str">
        <v>2.3 Liquid [LM]</v>
      </c>
    </row>
    <row r="180" spans="1:12" x14ac:dyDescent="0.3">
      <c r="A180" s="2">
        <v>0</v>
      </c>
      <c r="L180" s="2" t="str">
        <v>3.12 Thermal [TE]</v>
      </c>
    </row>
    <row r="181" spans="1:12" x14ac:dyDescent="0.3">
      <c r="A181" s="2">
        <v>0</v>
      </c>
      <c r="L181" s="2">
        <v>0</v>
      </c>
    </row>
    <row r="182" spans="1:12" x14ac:dyDescent="0.3">
      <c r="A182" s="2" t="str">
        <v>4.1 Proximity [P]</v>
      </c>
      <c r="L182" s="2" t="str">
        <v>2.3 Liquid [LM]</v>
      </c>
    </row>
    <row r="183" spans="1:12" x14ac:dyDescent="0.3">
      <c r="A183" s="2" t="str">
        <v>3.12 Thermal [TE] (sealing to the insulated body)</v>
      </c>
      <c r="L183" s="2">
        <v>0</v>
      </c>
    </row>
    <row r="184" spans="1:12" x14ac:dyDescent="0.3">
      <c r="A184" s="2">
        <v>0</v>
      </c>
      <c r="L184" s="2">
        <v>0</v>
      </c>
    </row>
    <row r="185" spans="1:12" x14ac:dyDescent="0.3">
      <c r="A185" s="2" t="str">
        <v>4.1 Proximity [P]</v>
      </c>
      <c r="L185" s="2" t="str">
        <v>2.3 Liquid [LM]</v>
      </c>
    </row>
    <row r="186" spans="1:12" x14ac:dyDescent="0.3">
      <c r="A186" s="2" t="str">
        <v>3.12 Thermal [TE] (sealing to the insulated body)</v>
      </c>
      <c r="L186" s="2" t="str">
        <v>3.12 Thermal [TE]</v>
      </c>
    </row>
    <row r="187" spans="1:12" x14ac:dyDescent="0.3">
      <c r="A187" s="2">
        <v>0</v>
      </c>
      <c r="L187" s="2">
        <v>0</v>
      </c>
    </row>
    <row r="188" spans="1:12" x14ac:dyDescent="0.3">
      <c r="A188" s="2" t="str">
        <v>4.1 Proximity [P]</v>
      </c>
      <c r="L188" s="2" t="str">
        <v>2.3 Liquid [LM]</v>
      </c>
    </row>
    <row r="189" spans="1:12" x14ac:dyDescent="0.3">
      <c r="A189" s="2">
        <v>0</v>
      </c>
      <c r="L189" s="2" t="str">
        <v>4.1 Proximity [P]</v>
      </c>
    </row>
    <row r="190" spans="1:12" x14ac:dyDescent="0.3">
      <c r="A190" s="2">
        <v>0</v>
      </c>
      <c r="L190" s="2">
        <v>0</v>
      </c>
    </row>
    <row r="191" spans="1:12" x14ac:dyDescent="0.3">
      <c r="A191" s="2" t="str">
        <v>3.8 Mechanical [ME]</v>
      </c>
      <c r="L191" s="2" t="str">
        <v>1.1 Status [SI]</v>
      </c>
    </row>
    <row r="192" spans="1:12" x14ac:dyDescent="0.3">
      <c r="A192" s="2" t="str">
        <v>4.2 Alignment [A]</v>
      </c>
      <c r="L192" s="2">
        <v>0</v>
      </c>
    </row>
    <row r="193" spans="1:12" x14ac:dyDescent="0.3">
      <c r="A193" s="2" t="str">
        <v>5.2 Rotational [RRM] (allow controlled door movement)</v>
      </c>
      <c r="L193" s="2">
        <v>0</v>
      </c>
    </row>
    <row r="194" spans="1:12" x14ac:dyDescent="0.3">
      <c r="A194" s="2" t="str">
        <v>1.1 Status [SI] (door open detection)</v>
      </c>
      <c r="L194" s="2" t="str">
        <v>1.1 Status [SI]</v>
      </c>
    </row>
    <row r="195" spans="1:12" x14ac:dyDescent="0.3">
      <c r="A195" s="2">
        <v>0</v>
      </c>
      <c r="L195" s="2">
        <v>0</v>
      </c>
    </row>
    <row r="196" spans="1:12" x14ac:dyDescent="0.3">
      <c r="A196" s="2">
        <v>0</v>
      </c>
      <c r="L196" s="2">
        <v>0</v>
      </c>
    </row>
    <row r="197" spans="1:12" x14ac:dyDescent="0.3">
      <c r="A197" s="2" t="str">
        <v>1.1 Status [SI]</v>
      </c>
      <c r="L197" s="2" t="str">
        <v>4.1 Proximity [P]</v>
      </c>
    </row>
    <row r="198" spans="1:12" x14ac:dyDescent="0.3">
      <c r="A198" s="2" t="str">
        <v>1.2 Control [CI]</v>
      </c>
      <c r="L198" s="2">
        <v>0</v>
      </c>
    </row>
    <row r="199" spans="1:12" x14ac:dyDescent="0.3">
      <c r="A199" s="2" t="str">
        <v>4.1 Proximity [P]</v>
      </c>
      <c r="L199" s="2">
        <v>0</v>
      </c>
    </row>
    <row r="200" spans="1:12" x14ac:dyDescent="0.3">
      <c r="A200" s="2" t="str">
        <v>1.1 Status [SI]</v>
      </c>
      <c r="L200" s="2" t="str">
        <v>2.3 Liquid [LM]</v>
      </c>
    </row>
    <row r="201" spans="1:12" x14ac:dyDescent="0.3">
      <c r="A201" s="2" t="str">
        <v>1.2 Control [CI] (activation triggered by door state)</v>
      </c>
      <c r="L201" s="2" t="str">
        <v>3.8 Mechanical [ME]</v>
      </c>
    </row>
    <row r="202" spans="1:12" x14ac:dyDescent="0.3">
      <c r="A202" s="2">
        <v>0</v>
      </c>
      <c r="L202" s="2">
        <v>0</v>
      </c>
    </row>
    <row r="203" spans="1:12" x14ac:dyDescent="0.3">
      <c r="A203" s="2" t="str">
        <v>1.1 Status [SI] (sensing open state)</v>
      </c>
      <c r="L203" s="2" t="str">
        <v>4.1 Proximity [P]</v>
      </c>
    </row>
    <row r="204" spans="1:12" x14ac:dyDescent="0.3">
      <c r="A204" s="2">
        <v>0</v>
      </c>
      <c r="L204" s="2" t="str">
        <v>2.2 Gas [GM]</v>
      </c>
    </row>
    <row r="205" spans="1:12" x14ac:dyDescent="0.3">
      <c r="A205" s="2">
        <v>0</v>
      </c>
      <c r="L205" s="2">
        <v>0</v>
      </c>
    </row>
    <row r="206" spans="1:12" x14ac:dyDescent="0.3">
      <c r="A206" s="2" t="str">
        <v>3.12 Thermal [TE] (air movement changes when door opens)</v>
      </c>
    </row>
    <row r="207" spans="1:12" x14ac:dyDescent="0.3">
      <c r="A207" s="2">
        <v>0</v>
      </c>
    </row>
    <row r="208" spans="1:12" x14ac:dyDescent="0.3">
      <c r="A208" s="2">
        <v>0</v>
      </c>
    </row>
    <row r="209" spans="1:1" x14ac:dyDescent="0.3">
      <c r="A209" s="2" t="str">
        <v>3.12 Thermal [TE]</v>
      </c>
    </row>
    <row r="210" spans="1:1" x14ac:dyDescent="0.3">
      <c r="A210" s="2" t="str">
        <v>2.6 Mixture [MM]</v>
      </c>
    </row>
    <row r="211" spans="1:1" x14ac:dyDescent="0.3">
      <c r="A211" s="2" t="str">
        <v>4.1 Proximity [P] (heater prevents freezing at hole)</v>
      </c>
    </row>
    <row r="212" spans="1:1" x14ac:dyDescent="0.3">
      <c r="A212" s="2" t="str">
        <v>3.12 Thermal [TE]</v>
      </c>
    </row>
    <row r="213" spans="1:1" x14ac:dyDescent="0.3">
      <c r="A213" s="2" t="str">
        <v>2.6 Mixture [MM] (prevents re-freezing of melted water)</v>
      </c>
    </row>
    <row r="214" spans="1:1" x14ac:dyDescent="0.3">
      <c r="A214" s="2">
        <v>0</v>
      </c>
    </row>
    <row r="215" spans="1:1" x14ac:dyDescent="0.3">
      <c r="A215" s="2" t="str">
        <v>3.12 Thermal [TE]</v>
      </c>
    </row>
    <row r="216" spans="1:1" x14ac:dyDescent="0.3">
      <c r="A216" s="2" t="str">
        <v>2.6 Mixture [MM] (prevents re-freezing of melted water)</v>
      </c>
    </row>
    <row r="217" spans="1:1" x14ac:dyDescent="0.3">
      <c r="A217" s="2">
        <v>0</v>
      </c>
    </row>
    <row r="218" spans="1:1" x14ac:dyDescent="0.3">
      <c r="A218" s="2" t="str">
        <v>1.2 Control [CI]</v>
      </c>
    </row>
    <row r="219" spans="1:1" x14ac:dyDescent="0.3">
      <c r="A219" s="2" t="str">
        <v>3.5 Electrical [EE] (controlled activation)</v>
      </c>
    </row>
    <row r="220" spans="1:1" x14ac:dyDescent="0.3">
      <c r="A220" s="2">
        <v>0</v>
      </c>
    </row>
    <row r="221" spans="1:1" x14ac:dyDescent="0.3">
      <c r="A221" s="2" t="str">
        <v>1.2 Control [CI]</v>
      </c>
    </row>
    <row r="222" spans="1:1" x14ac:dyDescent="0.3">
      <c r="A222" s="2">
        <v>0</v>
      </c>
    </row>
    <row r="223" spans="1:1" x14ac:dyDescent="0.3">
      <c r="A223" s="2">
        <v>0</v>
      </c>
    </row>
    <row r="224" spans="1:1" x14ac:dyDescent="0.3">
      <c r="A224" s="2" t="str">
        <v>3.5 Electrical [EE]</v>
      </c>
    </row>
    <row r="225" spans="1:1" x14ac:dyDescent="0.3">
      <c r="A225" s="2">
        <v>0</v>
      </c>
    </row>
    <row r="226" spans="1:1" x14ac:dyDescent="0.3">
      <c r="A226" s="2">
        <v>0</v>
      </c>
    </row>
    <row r="227" spans="1:1" x14ac:dyDescent="0.3">
      <c r="A227" s="2" t="str">
        <v>1.2 Control [CI]</v>
      </c>
    </row>
    <row r="228" spans="1:1" x14ac:dyDescent="0.3">
      <c r="A228" s="2" t="str">
        <v>3.5 Electrical [EE]</v>
      </c>
    </row>
    <row r="229" spans="1:1" x14ac:dyDescent="0.3">
      <c r="A229" s="2">
        <v>0</v>
      </c>
    </row>
    <row r="230" spans="1:1" x14ac:dyDescent="0.3">
      <c r="A230" s="2" t="str">
        <v>2.6 Mixture [MM]</v>
      </c>
    </row>
    <row r="231" spans="1:1" x14ac:dyDescent="0.3">
      <c r="A231" s="2" t="str">
        <v>4.2 Alignment [A] (melted water flows through hole to pan)</v>
      </c>
    </row>
    <row r="232" spans="1:1" x14ac:dyDescent="0.3">
      <c r="A232" s="2">
        <v>0</v>
      </c>
    </row>
    <row r="233" spans="1:1" x14ac:dyDescent="0.3">
      <c r="A233" s="2" t="str">
        <v>2.2 Gas [GM]</v>
      </c>
    </row>
    <row r="234" spans="1:1" x14ac:dyDescent="0.3">
      <c r="A234" s="2" t="str">
        <v>3.12 Thermal [TE]</v>
      </c>
    </row>
    <row r="235" spans="1:1" x14ac:dyDescent="0.3">
      <c r="A235" s="2">
        <v>0</v>
      </c>
    </row>
    <row r="236" spans="1:1" x14ac:dyDescent="0.3">
      <c r="A236" s="2" t="str">
        <v>4.1 Proximity [P]</v>
      </c>
    </row>
    <row r="237" spans="1:1" x14ac:dyDescent="0.3">
      <c r="A237" s="2" t="str">
        <v>2.6 Mixture [MM]</v>
      </c>
    </row>
    <row r="238" spans="1:1" x14ac:dyDescent="0.3">
      <c r="A238" s="2" t="str">
        <v>2.3 Liquid [LM] (located below coil to collect defrost water)</v>
      </c>
    </row>
    <row r="239" spans="1:1" x14ac:dyDescent="0.3">
      <c r="A239" s="2" t="str">
        <v>4.1 Proximity [P]</v>
      </c>
    </row>
    <row r="240" spans="1:1" x14ac:dyDescent="0.3">
      <c r="A240" s="2" t="str">
        <v>2.6 Mixture [MM] (integrated into liner floor)</v>
      </c>
    </row>
    <row r="241" spans="1:1" x14ac:dyDescent="0.3">
      <c r="A241" s="2">
        <v>0</v>
      </c>
    </row>
    <row r="242" spans="1:1" x14ac:dyDescent="0.3">
      <c r="A242" s="2" t="str">
        <v>3.12 Thermal [TE]</v>
      </c>
    </row>
    <row r="243" spans="1:1" x14ac:dyDescent="0.3">
      <c r="A243" s="2" t="str">
        <v>2.6 Mixture [MM]</v>
      </c>
    </row>
    <row r="244" spans="1:1" x14ac:dyDescent="0.3">
      <c r="A244" s="2" t="str">
        <v>4.1 Proximity [P] (heater prevents freezing at hole)</v>
      </c>
    </row>
    <row r="245" spans="1:1" x14ac:dyDescent="0.3">
      <c r="A245" s="2" t="str">
        <v>3.12 Thermal [TE]</v>
      </c>
    </row>
    <row r="246" spans="1:1" x14ac:dyDescent="0.3">
      <c r="A246" s="2" t="str">
        <v xml:space="preserve">2.6 Mixture [MM] </v>
      </c>
    </row>
    <row r="247" spans="1:1" x14ac:dyDescent="0.3">
      <c r="A247" s="2">
        <v>0</v>
      </c>
    </row>
    <row r="248" spans="1:1" x14ac:dyDescent="0.3">
      <c r="A248" s="2" t="str">
        <v>2.6 Mixture [MM]</v>
      </c>
    </row>
    <row r="249" spans="1:1" x14ac:dyDescent="0.3">
      <c r="A249" s="2" t="str">
        <v xml:space="preserve">4.2 Alignment [A] (melted water flows through hole to pan) </v>
      </c>
    </row>
    <row r="250" spans="1:1" x14ac:dyDescent="0.3">
      <c r="A250" s="2">
        <v>0</v>
      </c>
    </row>
    <row r="251" spans="1:1" x14ac:dyDescent="0.3">
      <c r="A251" s="2" t="str">
        <v>2.6 Mixture [MM]</v>
      </c>
    </row>
    <row r="252" spans="1:1" x14ac:dyDescent="0.3">
      <c r="A252" s="2" t="str">
        <v>4.1 Proximity [P] (intermediate containment to evaporate water)</v>
      </c>
    </row>
    <row r="253" spans="1:1" x14ac:dyDescent="0.3">
      <c r="A253" s="2">
        <v>0</v>
      </c>
    </row>
    <row r="254" spans="1:1" x14ac:dyDescent="0.3">
      <c r="A254" s="2" t="str">
        <v>3.12 Thermal [TE]</v>
      </c>
    </row>
    <row r="255" spans="1:1" x14ac:dyDescent="0.3">
      <c r="A255" s="2" t="str">
        <v>2.6 Mixture [MM] (thermal energy from defrost aids evaporation)</v>
      </c>
    </row>
    <row r="256" spans="1:1" x14ac:dyDescent="0.3">
      <c r="A256" s="2">
        <v>0</v>
      </c>
    </row>
    <row r="257" spans="1:1" x14ac:dyDescent="0.3">
      <c r="A257" s="2" t="str">
        <v>3.12 Thermal [TE]</v>
      </c>
    </row>
    <row r="258" spans="1:1" x14ac:dyDescent="0.3">
      <c r="A258" s="2" t="str">
        <v>4.1 Proximity [P] (heat from compressor speeds evaporation)</v>
      </c>
    </row>
    <row r="259" spans="1:1" x14ac:dyDescent="0.3">
      <c r="A259" s="2">
        <v>0</v>
      </c>
    </row>
    <row r="260" spans="1:1" x14ac:dyDescent="0.3">
      <c r="A260" s="2" t="str">
        <v>4.1 Proximity [P] (mounted at rear/base of unit)</v>
      </c>
    </row>
    <row r="261" spans="1:1" x14ac:dyDescent="0.3">
      <c r="A261" s="2">
        <v>0</v>
      </c>
    </row>
    <row r="262" spans="1:1" x14ac:dyDescent="0.3">
      <c r="A262" s="2">
        <v>0</v>
      </c>
    </row>
    <row r="263" spans="1:1" x14ac:dyDescent="0.3">
      <c r="A263" s="2" t="str">
        <v>3.12 Thermal [TE]</v>
      </c>
    </row>
    <row r="264" spans="1:1" x14ac:dyDescent="0.3">
      <c r="A264" s="2" t="str">
        <v>2.6 Mixture [MM]</v>
      </c>
    </row>
    <row r="265" spans="1:1" x14ac:dyDescent="0.3">
      <c r="A265" s="2">
        <v>0</v>
      </c>
    </row>
    <row r="266" spans="1:1" x14ac:dyDescent="0.3">
      <c r="A266" s="2" t="str">
        <v>2.6 Mixture [MM]</v>
      </c>
    </row>
    <row r="267" spans="1:1" x14ac:dyDescent="0.3">
      <c r="A267" s="2" t="str">
        <v>4.1 Proximity [P] (intermediate containment to evaporate water)</v>
      </c>
    </row>
    <row r="268" spans="1:1" x14ac:dyDescent="0.3">
      <c r="A268" s="2">
        <v>0</v>
      </c>
    </row>
    <row r="269" spans="1:1" x14ac:dyDescent="0.3">
      <c r="A269" s="2" t="str">
        <v>2.6 Mixture [MM]</v>
      </c>
    </row>
    <row r="270" spans="1:1" x14ac:dyDescent="0.3">
      <c r="A270" s="2" t="str">
        <v>2.2 Gas [GM] (facilitates moisture release to surrounding air)</v>
      </c>
    </row>
    <row r="271" spans="1:1" x14ac:dyDescent="0.3">
      <c r="A271" s="2">
        <v>0</v>
      </c>
    </row>
    <row r="272" spans="1:1" x14ac:dyDescent="0.3">
      <c r="A272" s="2" t="str">
        <v>3.12 Thermal [TE]</v>
      </c>
    </row>
    <row r="273" spans="1:1" x14ac:dyDescent="0.3">
      <c r="A273" s="2" t="str">
        <v>2.6 Mixture [MM]</v>
      </c>
    </row>
    <row r="274" spans="1:1" x14ac:dyDescent="0.3">
      <c r="A274" s="2">
        <v>0</v>
      </c>
    </row>
    <row r="275" spans="1:1" x14ac:dyDescent="0.3">
      <c r="A275" s="2" t="str">
        <v xml:space="preserve">3.12 Thermal [TE] </v>
      </c>
    </row>
    <row r="276" spans="1:1" x14ac:dyDescent="0.3">
      <c r="A276" s="2" t="str">
        <v>2.6 Mixture [MM]</v>
      </c>
    </row>
    <row r="277" spans="1:1" x14ac:dyDescent="0.3">
      <c r="A277" s="2">
        <v>0</v>
      </c>
    </row>
    <row r="278" spans="1:1" x14ac:dyDescent="0.3">
      <c r="A278" s="2" t="str">
        <v>4.1 Proximity [P] (moisture equilibrium proximity in some designs)</v>
      </c>
    </row>
    <row r="279" spans="1:1" x14ac:dyDescent="0.3">
      <c r="A279" s="2">
        <v>0</v>
      </c>
    </row>
    <row r="280" spans="1:1" x14ac:dyDescent="0.3">
      <c r="A280" s="2">
        <v>0</v>
      </c>
    </row>
    <row r="281" spans="1:1" x14ac:dyDescent="0.3">
      <c r="A281" s="2" t="str">
        <v>2.3 Liquid [LM]</v>
      </c>
    </row>
    <row r="282" spans="1:1" x14ac:dyDescent="0.3">
      <c r="A282" s="2" t="str">
        <v>3.12 Thermal [TE]</v>
      </c>
    </row>
    <row r="283" spans="1:1" x14ac:dyDescent="0.3">
      <c r="A283" s="2">
        <v>0</v>
      </c>
    </row>
    <row r="284" spans="1:1" x14ac:dyDescent="0.3">
      <c r="A284" s="2" t="str">
        <v>2.3 Liquid [LM]</v>
      </c>
    </row>
    <row r="285" spans="1:1" x14ac:dyDescent="0.3">
      <c r="A285" s="2" t="str">
        <v>3.12 Thermal [TE]</v>
      </c>
    </row>
    <row r="286" spans="1:1" x14ac:dyDescent="0.3">
      <c r="A286" s="2">
        <v>0</v>
      </c>
    </row>
    <row r="287" spans="1:1" x14ac:dyDescent="0.3">
      <c r="A287" s="2" t="str">
        <v>4.1 Proximity [P]</v>
      </c>
    </row>
    <row r="288" spans="1:1" x14ac:dyDescent="0.3">
      <c r="A288" s="2" t="str">
        <v>2.3 Liquid [LM]</v>
      </c>
    </row>
    <row r="289" spans="1:1" x14ac:dyDescent="0.3">
      <c r="A289" s="2">
        <v>0</v>
      </c>
    </row>
    <row r="290" spans="1:1" x14ac:dyDescent="0.3">
      <c r="A290" s="2" t="str">
        <v>3.12 Thermal [TE]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2" t="str">
        <v>4.1 Proximity [P]</v>
      </c>
    </row>
    <row r="294" spans="1:1" x14ac:dyDescent="0.3">
      <c r="A294" s="2" t="str">
        <v>3.12 Thermal [TE]</v>
      </c>
    </row>
    <row r="295" spans="1:1" x14ac:dyDescent="0.3">
      <c r="A295" s="2">
        <v>0</v>
      </c>
    </row>
    <row r="296" spans="1:1" x14ac:dyDescent="0.3">
      <c r="A296" s="2" t="str">
        <v>3.12 Thermal [TE]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2" t="str">
        <v>3.12 Thermal [TE]</v>
      </c>
    </row>
    <row r="300" spans="1:1" x14ac:dyDescent="0.3">
      <c r="A300" s="2" t="str">
        <v>4.1 Proximity [P]</v>
      </c>
    </row>
    <row r="301" spans="1:1" x14ac:dyDescent="0.3">
      <c r="A301" s="2">
        <v>0</v>
      </c>
    </row>
    <row r="302" spans="1:1" x14ac:dyDescent="0.3">
      <c r="A302" s="2" t="str">
        <v>4.1 Proximity [P]</v>
      </c>
    </row>
    <row r="303" spans="1:1" x14ac:dyDescent="0.3">
      <c r="A303" s="2" t="str">
        <v>2.6 Mixture [MM]</v>
      </c>
    </row>
    <row r="304" spans="1:1" x14ac:dyDescent="0.3">
      <c r="A304" s="2" t="str">
        <v>2.3 Liquid [LM]</v>
      </c>
    </row>
    <row r="305" spans="1:1" x14ac:dyDescent="0.3">
      <c r="A305" s="2" t="str">
        <v>1.1 Status [SI]</v>
      </c>
    </row>
    <row r="306" spans="1:1" x14ac:dyDescent="0.3">
      <c r="A306" s="2">
        <v>0</v>
      </c>
    </row>
    <row r="307" spans="1:1" x14ac:dyDescent="0.3">
      <c r="A307" s="2">
        <v>0</v>
      </c>
    </row>
    <row r="308" spans="1:1" x14ac:dyDescent="0.3">
      <c r="A308" s="2" t="str">
        <v>4.1 Proximity [P]</v>
      </c>
    </row>
    <row r="309" spans="1:1" x14ac:dyDescent="0.3">
      <c r="A309" s="2" t="str">
        <v>1.1 Status [SI]</v>
      </c>
    </row>
    <row r="310" spans="1:1" x14ac:dyDescent="0.3">
      <c r="A310" s="2">
        <v>0</v>
      </c>
    </row>
    <row r="311" spans="1:1" x14ac:dyDescent="0.3">
      <c r="A311" s="2" t="str">
        <v>4.1 Proximity [P]</v>
      </c>
    </row>
    <row r="312" spans="1:1" x14ac:dyDescent="0.3">
      <c r="A312" s="2" t="str">
        <v>4.2 Alignment [A]</v>
      </c>
    </row>
    <row r="313" spans="1:1" x14ac:dyDescent="0.3">
      <c r="A313" s="2">
        <v>0</v>
      </c>
    </row>
    <row r="314" spans="1:1" x14ac:dyDescent="0.3">
      <c r="A314" s="2" t="str">
        <v>2.2 Gas [GM]</v>
      </c>
    </row>
    <row r="315" spans="1:1" x14ac:dyDescent="0.3">
      <c r="A315" s="2" t="str">
        <v>2.6 Mixture [MM]</v>
      </c>
    </row>
    <row r="316" spans="1:1" x14ac:dyDescent="0.3">
      <c r="A316" s="2">
        <v>0</v>
      </c>
    </row>
    <row r="317" spans="1:1" x14ac:dyDescent="0.3">
      <c r="A317" s="2" t="str">
        <v>4.1 Proximity [P]</v>
      </c>
    </row>
    <row r="318" spans="1:1" x14ac:dyDescent="0.3">
      <c r="A318" s="2" t="str">
        <v>2.2 Gas [GM]</v>
      </c>
    </row>
    <row r="319" spans="1:1" x14ac:dyDescent="0.3">
      <c r="A319" s="2" t="str">
        <v>3.12 Thermal [TE]</v>
      </c>
    </row>
    <row r="320" spans="1:1" x14ac:dyDescent="0.3">
      <c r="A320" s="2" t="str">
        <v>4.1 Proximity [P]</v>
      </c>
    </row>
    <row r="321" spans="1:1" x14ac:dyDescent="0.3">
      <c r="A321" s="2" t="str">
        <v>2.2 Gas [GM]</v>
      </c>
    </row>
    <row r="322" spans="1:1" x14ac:dyDescent="0.3">
      <c r="A322" s="2" t="str">
        <v>3.12 Thermal [TE]</v>
      </c>
    </row>
    <row r="323" spans="1:1" x14ac:dyDescent="0.3">
      <c r="A323" s="2" t="str">
        <v>4.1 Proximity [P]</v>
      </c>
    </row>
    <row r="324" spans="1:1" x14ac:dyDescent="0.3">
      <c r="A324" s="2">
        <v>0</v>
      </c>
    </row>
    <row r="325" spans="1:1" x14ac:dyDescent="0.3">
      <c r="A325" s="2">
        <v>0</v>
      </c>
    </row>
    <row r="326" spans="1:1" x14ac:dyDescent="0.3">
      <c r="A326" s="2" t="str">
        <v>4.1 Proximity [P]</v>
      </c>
    </row>
    <row r="327" spans="1:1" x14ac:dyDescent="0.3">
      <c r="A327" s="2" t="str">
        <v>2.2 Gas [GM]</v>
      </c>
    </row>
    <row r="328" spans="1:1" x14ac:dyDescent="0.3">
      <c r="A328" s="2">
        <v>0</v>
      </c>
    </row>
    <row r="329" spans="1:1" x14ac:dyDescent="0.3">
      <c r="A329" s="2" t="str">
        <v>1.1 Status [SI]</v>
      </c>
    </row>
    <row r="330" spans="1:1" x14ac:dyDescent="0.3">
      <c r="A330" s="2">
        <v>0</v>
      </c>
    </row>
    <row r="331" spans="1:1" x14ac:dyDescent="0.3">
      <c r="A331" s="2">
        <v>0</v>
      </c>
    </row>
    <row r="332" spans="1:1" x14ac:dyDescent="0.3">
      <c r="A332" s="2" t="str">
        <v>1.2 Control [CI]</v>
      </c>
    </row>
    <row r="333" spans="1:1" x14ac:dyDescent="0.3">
      <c r="A333" s="2" t="str">
        <v>1.1 Status [SI]</v>
      </c>
    </row>
    <row r="334" spans="1:1" x14ac:dyDescent="0.3">
      <c r="A334" s="2">
        <v>0</v>
      </c>
    </row>
    <row r="335" spans="1:1" x14ac:dyDescent="0.3">
      <c r="A335" s="2" t="str">
        <v>2.2 Gas [GM]</v>
      </c>
    </row>
    <row r="336" spans="1:1" x14ac:dyDescent="0.3">
      <c r="A336" s="2" t="str">
        <v>3.12 Thermal [TE]</v>
      </c>
    </row>
    <row r="337" spans="1:1" x14ac:dyDescent="0.3">
      <c r="A337" s="2" t="str">
        <v>4.1 Proximity [P]</v>
      </c>
    </row>
    <row r="338" spans="1:1" x14ac:dyDescent="0.3">
      <c r="A338" s="2" t="str">
        <v>4.1 Proximity [P]</v>
      </c>
    </row>
    <row r="339" spans="1:1" x14ac:dyDescent="0.3">
      <c r="A339" s="2" t="str">
        <v>3.12 Thermal [TE]</v>
      </c>
    </row>
    <row r="340" spans="1:1" x14ac:dyDescent="0.3">
      <c r="A340" s="2">
        <v>0</v>
      </c>
    </row>
    <row r="341" spans="1:1" x14ac:dyDescent="0.3">
      <c r="A341" s="2" t="str">
        <v>3.12 Thermal [TE] (air movement changes when door opens)</v>
      </c>
    </row>
    <row r="342" spans="1:1" x14ac:dyDescent="0.3">
      <c r="A342" s="2">
        <v>0</v>
      </c>
    </row>
    <row r="343" spans="1:1" x14ac:dyDescent="0.3">
      <c r="A343" s="2">
        <v>0</v>
      </c>
    </row>
    <row r="344" spans="1:1" x14ac:dyDescent="0.3">
      <c r="A344" s="2" t="str">
        <v>2.2 Gas [GM]</v>
      </c>
    </row>
    <row r="345" spans="1:1" x14ac:dyDescent="0.3">
      <c r="A345" s="2" t="str">
        <v>3.12 Thermal [TE]</v>
      </c>
    </row>
    <row r="346" spans="1:1" x14ac:dyDescent="0.3">
      <c r="A346" s="2">
        <v>0</v>
      </c>
    </row>
    <row r="347" spans="1:1" x14ac:dyDescent="0.3">
      <c r="A347" s="2" t="str">
        <v>1.1 Status [SI]</v>
      </c>
    </row>
    <row r="348" spans="1:1" x14ac:dyDescent="0.3">
      <c r="A348" s="2" t="str">
        <v>4.1 Proximity [P]</v>
      </c>
    </row>
    <row r="349" spans="1:1" x14ac:dyDescent="0.3">
      <c r="A349" s="2">
        <v>0</v>
      </c>
    </row>
    <row r="350" spans="1:1" x14ac:dyDescent="0.3">
      <c r="A350" s="2" t="str">
        <v>1.2 Control [CI] (fan disabled during defrost)</v>
      </c>
    </row>
    <row r="351" spans="1:1" x14ac:dyDescent="0.3">
      <c r="A351" s="2">
        <v>0</v>
      </c>
    </row>
    <row r="352" spans="1:1" x14ac:dyDescent="0.3">
      <c r="A352" s="2">
        <v>0</v>
      </c>
    </row>
    <row r="353" spans="1:1" x14ac:dyDescent="0.3">
      <c r="A353" s="2" t="str">
        <v>2.2 Gas [GM]</v>
      </c>
    </row>
    <row r="354" spans="1:1" x14ac:dyDescent="0.3">
      <c r="A354" s="2" t="str">
        <v>3.12 Thermal [TE]</v>
      </c>
    </row>
    <row r="355" spans="1:1" x14ac:dyDescent="0.3">
      <c r="A355" s="2">
        <v>0</v>
      </c>
    </row>
    <row r="356" spans="1:1" x14ac:dyDescent="0.3">
      <c r="A356" s="2" t="str">
        <v>2.2 Gas [GM]</v>
      </c>
    </row>
    <row r="357" spans="1:1" x14ac:dyDescent="0.3">
      <c r="A357" t="str">
        <v>2.6 Mixture [MM]</v>
      </c>
    </row>
    <row r="358" spans="1:1" x14ac:dyDescent="0.3">
      <c r="A358">
        <v>0</v>
      </c>
    </row>
    <row r="359" spans="1:1" x14ac:dyDescent="0.3">
      <c r="A359" t="str">
        <v>2.3 Liquid [LM]</v>
      </c>
    </row>
    <row r="360" spans="1:1" x14ac:dyDescent="0.3">
      <c r="A360" t="str">
        <v>3.12 Thermal [TE]</v>
      </c>
    </row>
    <row r="361" spans="1:1" x14ac:dyDescent="0.3">
      <c r="A361">
        <v>0</v>
      </c>
    </row>
    <row r="362" spans="1:1" x14ac:dyDescent="0.3">
      <c r="A362" t="str">
        <v>2.3 Liquid [LM]</v>
      </c>
    </row>
    <row r="363" spans="1:1" x14ac:dyDescent="0.3">
      <c r="A363" t="str">
        <v>3.12 Thermal [TE]</v>
      </c>
    </row>
    <row r="364" spans="1:1" x14ac:dyDescent="0.3">
      <c r="A364">
        <v>0</v>
      </c>
    </row>
    <row r="365" spans="1:1" x14ac:dyDescent="0.3">
      <c r="A365" t="str">
        <v>2.3 Liquid [LM]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 t="str">
        <v>4.1 Proximity [P]</v>
      </c>
    </row>
    <row r="369" spans="1:1" x14ac:dyDescent="0.3">
      <c r="A369" t="str">
        <v>2.3 Liquid [LM]</v>
      </c>
    </row>
    <row r="370" spans="1:1" x14ac:dyDescent="0.3">
      <c r="A370">
        <v>0</v>
      </c>
    </row>
    <row r="371" spans="1:1" x14ac:dyDescent="0.3">
      <c r="A371" t="str">
        <v>1.2 Control [CI]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 t="str">
        <v>3.5 Electrical [EE]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t="str">
        <v>3.5 Electrical [EE]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 t="str">
        <v>1.2 Control [CI]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 t="str">
        <v>4.1 Proximity [P]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 t="str">
        <v>3.8 Mechanical [ME]</v>
      </c>
    </row>
    <row r="387" spans="1:1" x14ac:dyDescent="0.3">
      <c r="A387" t="str">
        <v>4.2 Alignment [A] (fixed to frame for structure support)</v>
      </c>
    </row>
    <row r="388" spans="1:1" x14ac:dyDescent="0.3">
      <c r="A388">
        <v>0</v>
      </c>
    </row>
    <row r="389" spans="1:1" x14ac:dyDescent="0.3">
      <c r="A389" t="str">
        <v>3.8 Mechanical [ME]</v>
      </c>
    </row>
    <row r="390" spans="1:1" x14ac:dyDescent="0.3">
      <c r="A390" t="str">
        <v>4.2 Alignment [A]</v>
      </c>
    </row>
    <row r="391" spans="1:1" x14ac:dyDescent="0.3">
      <c r="A391" t="str">
        <v>5.2 Rotational [RRM] (allow controlled door movement)</v>
      </c>
    </row>
    <row r="392" spans="1:1" x14ac:dyDescent="0.3">
      <c r="A392" t="str">
        <v>3.8 Mechanical [ME] (some designs support shelf weight)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 t="str">
        <v>3.8 Mechanical [ME] (sometimes mounted inside to support internal trays or drawers)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 t="str">
        <v>4.1 Proximity [P]</v>
      </c>
    </row>
    <row r="399" spans="1:1" x14ac:dyDescent="0.3">
      <c r="A399" t="str">
        <v>4.2 Alignment [A]</v>
      </c>
    </row>
    <row r="400" spans="1:1" x14ac:dyDescent="0.3">
      <c r="A400" t="str">
        <v>3.8 Mechanical [ME]</v>
      </c>
    </row>
    <row r="401" spans="1:1" x14ac:dyDescent="0.3">
      <c r="A401" t="str">
        <v>4.1 Proximity [P]</v>
      </c>
    </row>
    <row r="402" spans="1:1" x14ac:dyDescent="0.3">
      <c r="A402" t="str">
        <v>4.2 Alignment [A]</v>
      </c>
    </row>
    <row r="403" spans="1:1" x14ac:dyDescent="0.3">
      <c r="A403" t="str">
        <v>3.12 Thermal [TE]</v>
      </c>
    </row>
    <row r="404" spans="1:1" x14ac:dyDescent="0.3">
      <c r="A404" t="str">
        <v>3.8 Mechanical [ME]</v>
      </c>
    </row>
    <row r="405" spans="1:1" x14ac:dyDescent="0.3">
      <c r="A405" t="str">
        <v>4.1 Proximity [P]  (interface with shelf brackets, etc.)</v>
      </c>
    </row>
    <row r="406" spans="1:1" x14ac:dyDescent="0.3">
      <c r="A406">
        <v>0</v>
      </c>
    </row>
    <row r="407" spans="1:1" x14ac:dyDescent="0.3">
      <c r="A407" t="str">
        <v>3.8 Mechanical [ME]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 t="str">
        <v>4.1 Proximity [P]</v>
      </c>
    </row>
    <row r="411" spans="1:1" x14ac:dyDescent="0.3">
      <c r="A411" t="str">
        <v>3.12 Thermal [TE]</v>
      </c>
    </row>
    <row r="412" spans="1:1" x14ac:dyDescent="0.3">
      <c r="A412" t="str">
        <v>3.8 Mechanical [ME]  (helps contain insulation foam)</v>
      </c>
    </row>
    <row r="413" spans="1:1" x14ac:dyDescent="0.3">
      <c r="A413" t="str">
        <v>3.12 Thermal [TE]</v>
      </c>
    </row>
    <row r="414" spans="1:1" x14ac:dyDescent="0.3">
      <c r="A414" t="str">
        <v xml:space="preserve">4.1 Proximity [P] </v>
      </c>
    </row>
    <row r="415" spans="1:1" x14ac:dyDescent="0.3">
      <c r="A415">
        <v>0</v>
      </c>
    </row>
    <row r="416" spans="1:1" x14ac:dyDescent="0.3">
      <c r="A416" t="str">
        <v>4.1 Proximity [P]</v>
      </c>
    </row>
    <row r="417" spans="1:1" x14ac:dyDescent="0.3">
      <c r="A417" t="str">
        <v>3.12 Thermal [TE] (exposed to cold air flow / mounting zone)</v>
      </c>
    </row>
    <row r="418" spans="1:1" x14ac:dyDescent="0.3">
      <c r="A418">
        <v>0</v>
      </c>
    </row>
    <row r="419" spans="1:1" x14ac:dyDescent="0.3">
      <c r="A419" t="str">
        <v>4.1 Proximity [P]</v>
      </c>
    </row>
    <row r="420" spans="1:1" x14ac:dyDescent="0.3">
      <c r="A420" t="str">
        <v>3.8 Mechanical [ME] (light mounting; enclosure)</v>
      </c>
    </row>
    <row r="421" spans="1:1" x14ac:dyDescent="0.3">
      <c r="A421">
        <v>0</v>
      </c>
    </row>
    <row r="422" spans="1:1" x14ac:dyDescent="0.3">
      <c r="A422" t="str">
        <v>4.1 Proximity [P]</v>
      </c>
    </row>
    <row r="423" spans="1:1" x14ac:dyDescent="0.3">
      <c r="A423" t="str">
        <v>3.8 Mechanical [ME]</v>
      </c>
    </row>
    <row r="424" spans="1:1" x14ac:dyDescent="0.3">
      <c r="A424">
        <v>0</v>
      </c>
    </row>
    <row r="425" spans="1:1" x14ac:dyDescent="0.3">
      <c r="A425" t="str">
        <v>4.1 Proximity [P]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 t="str">
        <v>4.1 Proximity [P]</v>
      </c>
    </row>
    <row r="429" spans="1:1" x14ac:dyDescent="0.3">
      <c r="A429" t="str">
        <v>1.1 Status [SI] (sensor embedded in liner wall in some designs)</v>
      </c>
    </row>
    <row r="430" spans="1:1" x14ac:dyDescent="0.3">
      <c r="A430">
        <v>0</v>
      </c>
    </row>
    <row r="431" spans="1:1" x14ac:dyDescent="0.3">
      <c r="A431" t="str">
        <v>4.1 Proximity [P]</v>
      </c>
    </row>
    <row r="432" spans="1:1" x14ac:dyDescent="0.3">
      <c r="A432" t="str">
        <v>3.12 Thermal [TE] (sealing to the insulated body)</v>
      </c>
    </row>
    <row r="433" spans="1:1" x14ac:dyDescent="0.3">
      <c r="A433">
        <v>0</v>
      </c>
    </row>
    <row r="434" spans="1:1" x14ac:dyDescent="0.3">
      <c r="A434" t="str">
        <v>4.1 Proximity [P]</v>
      </c>
    </row>
    <row r="435" spans="1:1" x14ac:dyDescent="0.3">
      <c r="A435" t="str">
        <v>3.12 Thermal [TE]</v>
      </c>
    </row>
    <row r="436" spans="1:1" x14ac:dyDescent="0.3">
      <c r="A436">
        <v>0</v>
      </c>
    </row>
    <row r="437" spans="1:1" x14ac:dyDescent="0.3">
      <c r="A437" t="str">
        <v>4.1 Proximity [P]</v>
      </c>
    </row>
    <row r="438" spans="1:1" x14ac:dyDescent="0.3">
      <c r="A438" t="str">
        <v>2.6 Mixture [MM]</v>
      </c>
    </row>
    <row r="439" spans="1:1" x14ac:dyDescent="0.3">
      <c r="A439">
        <v>0</v>
      </c>
    </row>
    <row r="440" spans="1:1" x14ac:dyDescent="0.3">
      <c r="A440" t="str">
        <v>4.1 Proximity [P]</v>
      </c>
    </row>
    <row r="441" spans="1:1" x14ac:dyDescent="0.3">
      <c r="A441" t="str">
        <v>2.2 Gas [GM]</v>
      </c>
    </row>
    <row r="442" spans="1:1" x14ac:dyDescent="0.3">
      <c r="A442">
        <v>0</v>
      </c>
    </row>
    <row r="443" spans="1:1" x14ac:dyDescent="0.3">
      <c r="A443" t="str">
        <v>1.2 Control [CI]</v>
      </c>
    </row>
    <row r="444" spans="1:1" x14ac:dyDescent="0.3">
      <c r="A444" t="str">
        <v xml:space="preserve">3.5 Electrical [EE] </v>
      </c>
    </row>
    <row r="445" spans="1:1" x14ac:dyDescent="0.3">
      <c r="A445">
        <v>0</v>
      </c>
    </row>
    <row r="446" spans="1:1" x14ac:dyDescent="0.3">
      <c r="A446" t="str">
        <v>1.2 Control [CI]</v>
      </c>
    </row>
    <row r="447" spans="1:1" x14ac:dyDescent="0.3">
      <c r="A447" t="str">
        <v>1.1 Status [SI]</v>
      </c>
    </row>
    <row r="448" spans="1:1" x14ac:dyDescent="0.3">
      <c r="A448" t="str">
        <v>3.5 Electrical [EE] (activates or interrupts current flow)</v>
      </c>
    </row>
    <row r="449" spans="1:1" x14ac:dyDescent="0.3">
      <c r="A449" t="str">
        <v>1.1 Status [SI]</v>
      </c>
    </row>
    <row r="450" spans="1:1" x14ac:dyDescent="0.3">
      <c r="A450" t="str">
        <v>1.2 Control [CI]</v>
      </c>
    </row>
    <row r="451" spans="1:1" x14ac:dyDescent="0.3">
      <c r="A451" t="str">
        <v>4.1 Proximity [P] (triggered by door position)</v>
      </c>
    </row>
    <row r="452" spans="1:1" x14ac:dyDescent="0.3">
      <c r="A452" t="str">
        <v>1.2 Control [CI]</v>
      </c>
    </row>
    <row r="453" spans="1:1" x14ac:dyDescent="0.3">
      <c r="A453" t="str">
        <v>3.5 Electrical [EE]</v>
      </c>
    </row>
    <row r="454" spans="1:1" x14ac:dyDescent="0.3">
      <c r="A454">
        <v>0</v>
      </c>
    </row>
    <row r="455" spans="1:1" x14ac:dyDescent="0.3">
      <c r="A455" t="str">
        <v>1.1 Status [SI]</v>
      </c>
    </row>
    <row r="456" spans="1:1" x14ac:dyDescent="0.3">
      <c r="A456" t="str">
        <v>3.5 Electrical [EE] (status reporting logic input)</v>
      </c>
    </row>
    <row r="457" spans="1:1" x14ac:dyDescent="0.3">
      <c r="A457">
        <v>0</v>
      </c>
    </row>
    <row r="458" spans="1:1" x14ac:dyDescent="0.3">
      <c r="A458" t="str">
        <v>4.1 Proximity [P]</v>
      </c>
    </row>
    <row r="459" spans="1:1" x14ac:dyDescent="0.3">
      <c r="A459" t="str">
        <v>3.8 Mechanical [ME]</v>
      </c>
    </row>
    <row r="460" spans="1:1" x14ac:dyDescent="0.3">
      <c r="A460">
        <v>0</v>
      </c>
    </row>
    <row r="461" spans="1:1" x14ac:dyDescent="0.3">
      <c r="A461" t="str">
        <v>4.1 Proximity [P]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 t="str">
        <v>3.5 Electrical [EE]</v>
      </c>
    </row>
    <row r="465" spans="1:1" x14ac:dyDescent="0.3">
      <c r="A465" t="str">
        <v>3.12 Thermal [TE] (draws power and produces heat/light)</v>
      </c>
    </row>
    <row r="466" spans="1:1" x14ac:dyDescent="0.3">
      <c r="A466">
        <v>0</v>
      </c>
    </row>
    <row r="467" spans="1:1" x14ac:dyDescent="0.3">
      <c r="A467" t="str">
        <v>1.2 Control [CI]</v>
      </c>
    </row>
    <row r="468" spans="1:1" x14ac:dyDescent="0.3">
      <c r="A468" t="str">
        <v>3.5 Electrical [EE] (controlled on/off state)</v>
      </c>
    </row>
    <row r="469" spans="1:1" x14ac:dyDescent="0.3">
      <c r="A469">
        <v>0</v>
      </c>
    </row>
    <row r="470" spans="1:1" x14ac:dyDescent="0.3">
      <c r="A470" t="str">
        <v>3.5 Electrical [EE]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 t="str">
        <v>1.2 Control [CI]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 t="str">
        <v>1.2 Control [CI]</v>
      </c>
    </row>
    <row r="477" spans="1:1" x14ac:dyDescent="0.3">
      <c r="A477" t="str">
        <v>3.5 Electrical [EE]</v>
      </c>
    </row>
    <row r="478" spans="1:1" x14ac:dyDescent="0.3">
      <c r="A478">
        <v>0</v>
      </c>
    </row>
    <row r="479" spans="1:1" x14ac:dyDescent="0.3">
      <c r="A479" t="str">
        <v>3.5 Electrical [EE] (receives power from control system)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 t="str">
        <v>4.1 Proximity [P]</v>
      </c>
    </row>
    <row r="483" spans="1:1" x14ac:dyDescent="0.3">
      <c r="A483" t="str">
        <v>3.8 Mechanical [ME] (mounted to liner)</v>
      </c>
    </row>
    <row r="484" spans="1:1" x14ac:dyDescent="0.3">
      <c r="A484">
        <v>0</v>
      </c>
    </row>
    <row r="485" spans="1:1" x14ac:dyDescent="0.3">
      <c r="A485" t="str">
        <v>4.1 Proximity [P]</v>
      </c>
    </row>
    <row r="486" spans="1:1" x14ac:dyDescent="0.3">
      <c r="A486" t="str">
        <v>3.6 Electromagnetic [EME] (illumination)</v>
      </c>
    </row>
    <row r="487" spans="1:1" x14ac:dyDescent="0.3">
      <c r="A487">
        <v>0</v>
      </c>
    </row>
    <row r="488" spans="1:1" x14ac:dyDescent="0.3">
      <c r="A488" t="str">
        <v>1.1 Status [SI]</v>
      </c>
    </row>
    <row r="489" spans="1:1" x14ac:dyDescent="0.3">
      <c r="A489" t="str">
        <v>1.2 Control [CI] (activation upon door opening)</v>
      </c>
    </row>
    <row r="490" spans="1:1" x14ac:dyDescent="0.3">
      <c r="A490">
        <v>0</v>
      </c>
    </row>
    <row r="491" spans="1:1" x14ac:dyDescent="0.3">
      <c r="A491" t="str">
        <v>3.5 Electrical [EE]</v>
      </c>
    </row>
    <row r="492" spans="1:1" x14ac:dyDescent="0.3">
      <c r="A492" t="str">
        <v>3.12 Thermal [TE]</v>
      </c>
    </row>
    <row r="493" spans="1:1" x14ac:dyDescent="0.3">
      <c r="A493">
        <v>0</v>
      </c>
    </row>
    <row r="494" spans="1:1" x14ac:dyDescent="0.3">
      <c r="A494" t="str">
        <v>1.2 Control [CI]</v>
      </c>
    </row>
    <row r="495" spans="1:1" x14ac:dyDescent="0.3">
      <c r="A495" t="str">
        <v>1.1 Status [SI]</v>
      </c>
    </row>
    <row r="496" spans="1:1" x14ac:dyDescent="0.3">
      <c r="A496" t="str">
        <v>3.5 Electrical [EE] (activates or interrupts current flow)</v>
      </c>
    </row>
    <row r="497" spans="1:1" x14ac:dyDescent="0.3">
      <c r="A497" t="str">
        <v>4.1 Proximity [P]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 t="str">
        <v>3.5 Electrical [EE] (receives power line voltage)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 t="str">
        <v>4.1 Proximity [P]</v>
      </c>
    </row>
    <row r="504" spans="1:1" x14ac:dyDescent="0.3">
      <c r="A504" t="str">
        <v>3.8 Mechanical [ME]</v>
      </c>
    </row>
    <row r="505" spans="1:1" x14ac:dyDescent="0.3">
      <c r="A505">
        <v>0</v>
      </c>
    </row>
    <row r="506" spans="1:1" x14ac:dyDescent="0.3">
      <c r="A506" t="str">
        <v>1.2 Control [CI] (manual light control in advanced models)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 t="str">
        <v>1.2 Control [CI]</v>
      </c>
    </row>
    <row r="510" spans="1:1" x14ac:dyDescent="0.3">
      <c r="A510" t="str">
        <v>3.5 Electrical [EE]</v>
      </c>
    </row>
    <row r="511" spans="1:1" x14ac:dyDescent="0.3">
      <c r="A511">
        <v>0</v>
      </c>
    </row>
    <row r="512" spans="1:1" x14ac:dyDescent="0.3">
      <c r="A512" t="str">
        <v>3.5 Electrical [EE]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 t="str">
        <v>1.2 Control [CI]</v>
      </c>
    </row>
    <row r="516" spans="1:1" x14ac:dyDescent="0.3">
      <c r="A516" t="str">
        <v>3.5 Electrical [EE]</v>
      </c>
    </row>
    <row r="517" spans="1:1" x14ac:dyDescent="0.3">
      <c r="A517">
        <v>0</v>
      </c>
    </row>
    <row r="518" spans="1:1" x14ac:dyDescent="0.3">
      <c r="A518" t="str">
        <v>1.2 Control [CI] (if electronically actuated)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 t="str">
        <v>1.1 Status [SI]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 t="str">
        <v>1.2 Control [CI]</v>
      </c>
    </row>
    <row r="525" spans="1:1" x14ac:dyDescent="0.3">
      <c r="A525" t="str">
        <v>3.5 Electrical [EE]</v>
      </c>
    </row>
    <row r="526" spans="1:1" x14ac:dyDescent="0.3">
      <c r="A526">
        <v>0</v>
      </c>
    </row>
    <row r="527" spans="1:1" x14ac:dyDescent="0.3">
      <c r="A527" t="str">
        <v>1.1 Status [SI]</v>
      </c>
    </row>
    <row r="528" spans="1:1" x14ac:dyDescent="0.3">
      <c r="A528" t="str">
        <v>3.5 Electrical [EE] (status reporting logic input)</v>
      </c>
    </row>
    <row r="529" spans="1:1" x14ac:dyDescent="0.3">
      <c r="A529">
        <v>0</v>
      </c>
    </row>
    <row r="530" spans="1:1" x14ac:dyDescent="0.3">
      <c r="A530" t="str">
        <v>1.2 Control [CI]</v>
      </c>
    </row>
    <row r="531" spans="1:1" x14ac:dyDescent="0.3">
      <c r="A531" t="str">
        <v>3.5 Electrical [EE]</v>
      </c>
    </row>
    <row r="532" spans="1:1" x14ac:dyDescent="0.3">
      <c r="A532">
        <v>0</v>
      </c>
    </row>
    <row r="533" spans="1:1" x14ac:dyDescent="0.3">
      <c r="A533" t="str">
        <v>1.2 Control [CI]</v>
      </c>
    </row>
    <row r="534" spans="1:1" x14ac:dyDescent="0.3">
      <c r="A534" t="str">
        <v>3.5 Electrical [EE]</v>
      </c>
    </row>
    <row r="535" spans="1:1" x14ac:dyDescent="0.3">
      <c r="A535">
        <v>0</v>
      </c>
    </row>
    <row r="536" spans="1:1" x14ac:dyDescent="0.3">
      <c r="A536" t="str">
        <v>1.1 Status [SI]</v>
      </c>
    </row>
    <row r="537" spans="1:1" x14ac:dyDescent="0.3">
      <c r="A537" t="str">
        <v>3.5 Electrical [EE]</v>
      </c>
    </row>
    <row r="538" spans="1:1" x14ac:dyDescent="0.3">
      <c r="A538">
        <v>0</v>
      </c>
    </row>
    <row r="539" spans="1:1" x14ac:dyDescent="0.3">
      <c r="A539" t="str">
        <v>1.1 Status [SI]</v>
      </c>
    </row>
    <row r="540" spans="1:1" x14ac:dyDescent="0.3">
      <c r="A540" t="str">
        <v>1.2 Control [CI]</v>
      </c>
    </row>
    <row r="541" spans="1:1" x14ac:dyDescent="0.3">
      <c r="A541" t="str">
        <v>3.5 Electrical [EE]</v>
      </c>
    </row>
    <row r="542" spans="1:1" x14ac:dyDescent="0.3">
      <c r="A542" t="str">
        <v>1.1 Status [SI]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 t="str">
        <v>1.2 Control [CI] (if present)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 t="str">
        <v>1.1 Status [SI]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 t="str">
        <v>1.2 Control [CI]</v>
      </c>
    </row>
    <row r="552" spans="1:1" x14ac:dyDescent="0.3">
      <c r="A552" t="str">
        <v>1.1 Status [SI]</v>
      </c>
    </row>
    <row r="553" spans="1:1" x14ac:dyDescent="0.3">
      <c r="A553">
        <v>0</v>
      </c>
    </row>
    <row r="554" spans="1:1" x14ac:dyDescent="0.3">
      <c r="A554" t="str">
        <v>2.2 Gas [GM]</v>
      </c>
    </row>
    <row r="555" spans="1:1" x14ac:dyDescent="0.3">
      <c r="A555" t="str">
        <v>2.6 Mixture [MM]</v>
      </c>
    </row>
    <row r="556" spans="1:1" x14ac:dyDescent="0.3">
      <c r="A556">
        <v>0</v>
      </c>
    </row>
    <row r="557" spans="1:1" x14ac:dyDescent="0.3">
      <c r="A557" t="str">
        <v>4.1 Proximity [P]</v>
      </c>
    </row>
    <row r="558" spans="1:1" x14ac:dyDescent="0.3">
      <c r="A558" t="str">
        <v>2.2 Gas [GM] (mounted on liner to regulate humidity)</v>
      </c>
    </row>
    <row r="559" spans="1:1" x14ac:dyDescent="0.3">
      <c r="A559">
        <v>0</v>
      </c>
    </row>
    <row r="560" spans="1:1" x14ac:dyDescent="0.3">
      <c r="A560" t="str">
        <v>1.1 Status [SI] (influences humidity reading)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 t="str">
        <v>2.2 Gas [GM]</v>
      </c>
    </row>
    <row r="564" spans="1:1" x14ac:dyDescent="0.3">
      <c r="A564" t="str">
        <v>2.6 Mixture [MM] (manage airflow and moisture cycling)</v>
      </c>
    </row>
    <row r="565" spans="1:1" x14ac:dyDescent="0.3">
      <c r="A565">
        <v>0</v>
      </c>
    </row>
    <row r="566" spans="1:1" x14ac:dyDescent="0.3">
      <c r="A566" t="str">
        <v>2.6 Mixture [MM]</v>
      </c>
    </row>
    <row r="567" spans="1:1" x14ac:dyDescent="0.3">
      <c r="A567" t="str">
        <v>2.2 Gas [GM] (facilitates moisture release to surrounding air)</v>
      </c>
    </row>
    <row r="568" spans="1:1" x14ac:dyDescent="0.3">
      <c r="A568">
        <v>0</v>
      </c>
    </row>
    <row r="569" spans="1:1" x14ac:dyDescent="0.3">
      <c r="A569" t="str">
        <v>4.1 Proximity [P]</v>
      </c>
    </row>
    <row r="570" spans="1:1" x14ac:dyDescent="0.3">
      <c r="A570" t="str">
        <v>4.2 Alignment [A]</v>
      </c>
    </row>
    <row r="571" spans="1:1" x14ac:dyDescent="0.3">
      <c r="A571" t="str">
        <v>3.8 Mechanical [ME]</v>
      </c>
    </row>
    <row r="572" spans="1:1" x14ac:dyDescent="0.3">
      <c r="A572" t="str">
        <v>4.1 Proximity [P]</v>
      </c>
    </row>
    <row r="573" spans="1:1" x14ac:dyDescent="0.3">
      <c r="A573" t="str">
        <v>3.12 Thermal [TE]</v>
      </c>
    </row>
    <row r="574" spans="1:1" x14ac:dyDescent="0.3">
      <c r="A574" t="str">
        <v>3.8 Mechanical [ME]</v>
      </c>
    </row>
    <row r="575" spans="1:1" x14ac:dyDescent="0.3">
      <c r="A575" t="str">
        <v>3.8 Mechanical [ME]</v>
      </c>
    </row>
    <row r="576" spans="1:1" x14ac:dyDescent="0.3">
      <c r="A576" t="str">
        <v>4.2 Alignment [A]</v>
      </c>
    </row>
    <row r="577" spans="1:1" x14ac:dyDescent="0.3">
      <c r="A577">
        <v>0</v>
      </c>
    </row>
    <row r="578" spans="1:1" x14ac:dyDescent="0.3">
      <c r="A578" t="str">
        <v>3.8 Mechanical [ME]</v>
      </c>
    </row>
    <row r="579" spans="1:1" x14ac:dyDescent="0.3">
      <c r="A579" t="str">
        <v>4.2 Alignment [A] (mounting and alignment of doors)</v>
      </c>
    </row>
    <row r="580" spans="1:1" x14ac:dyDescent="0.3">
      <c r="A580">
        <v>0</v>
      </c>
    </row>
    <row r="581" spans="1:1" x14ac:dyDescent="0.3">
      <c r="A581" t="str">
        <v>3.8 Mechanical [ME]</v>
      </c>
    </row>
    <row r="582" spans="1:1" x14ac:dyDescent="0.3">
      <c r="A582" t="str">
        <v>4.1 Proximity [P]</v>
      </c>
    </row>
    <row r="583" spans="1:1" x14ac:dyDescent="0.3">
      <c r="A583">
        <v>0</v>
      </c>
    </row>
    <row r="584" spans="1:1" x14ac:dyDescent="0.3">
      <c r="A584" t="str">
        <v>4.1 Proximity [P]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 t="str">
        <v>4.1 Proximity [P]</v>
      </c>
    </row>
    <row r="588" spans="1:1" x14ac:dyDescent="0.3">
      <c r="A588" t="str">
        <v>3.8 Mechanical [ME]</v>
      </c>
    </row>
    <row r="589" spans="1:1" x14ac:dyDescent="0.3">
      <c r="A589">
        <v>0</v>
      </c>
    </row>
    <row r="590" spans="1:1" x14ac:dyDescent="0.3">
      <c r="A590" t="str">
        <v>4.1 Proximity [P] (mounted at rear/base of unit)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t="str">
        <v>4.1 Proximity [P]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 t="str">
        <v>4.1 Proximity [P]</v>
      </c>
    </row>
    <row r="597" spans="1:1" x14ac:dyDescent="0.3">
      <c r="A597" t="str">
        <v>4.2 Alignment [A]</v>
      </c>
    </row>
    <row r="598" spans="1:1" x14ac:dyDescent="0.3">
      <c r="A598">
        <v>0</v>
      </c>
    </row>
    <row r="599" spans="1:1" x14ac:dyDescent="0.3">
      <c r="A599" t="str">
        <v>4.1 Proximity [P]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 t="str">
        <v>4.1 Proximity [P]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 t="str">
        <v>4.1 Proximity [P]</v>
      </c>
    </row>
    <row r="606" spans="1:1" x14ac:dyDescent="0.3">
      <c r="A606" t="str">
        <v>3.8 Mechanical [ME]</v>
      </c>
    </row>
    <row r="607" spans="1:1" x14ac:dyDescent="0.3">
      <c r="A607">
        <v>0</v>
      </c>
    </row>
    <row r="608" spans="1:1" x14ac:dyDescent="0.3">
      <c r="A608" t="str">
        <v>4.1 Proximity [P]</v>
      </c>
    </row>
    <row r="609" spans="1:1" x14ac:dyDescent="0.3">
      <c r="A609" t="str">
        <v>2.3 Liquid [LM]</v>
      </c>
    </row>
    <row r="610" spans="1:1" x14ac:dyDescent="0.3">
      <c r="A610">
        <v>0</v>
      </c>
    </row>
    <row r="611" spans="1:1" x14ac:dyDescent="0.3">
      <c r="A611" t="str">
        <v>4.1 Proximity [P]</v>
      </c>
    </row>
    <row r="612" spans="1:1" x14ac:dyDescent="0.3">
      <c r="A612" t="str">
        <v>2.3 Liquid [LM]</v>
      </c>
    </row>
    <row r="613" spans="1:1" x14ac:dyDescent="0.3">
      <c r="A613">
        <v>0</v>
      </c>
    </row>
    <row r="614" spans="1:1" x14ac:dyDescent="0.3">
      <c r="A614" t="str">
        <v>4.1 Proximity [P]</v>
      </c>
    </row>
    <row r="615" spans="1:1" x14ac:dyDescent="0.3">
      <c r="A615" t="str">
        <v>2.3 Liquid [LM]</v>
      </c>
    </row>
    <row r="616" spans="1:1" x14ac:dyDescent="0.3">
      <c r="A616">
        <v>0</v>
      </c>
    </row>
    <row r="617" spans="1:1" x14ac:dyDescent="0.3">
      <c r="A617" t="str">
        <v>4.1 Proximity [P]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t="str">
        <v>2.3 Liquid [LM]</v>
      </c>
    </row>
    <row r="621" spans="1:1" x14ac:dyDescent="0.3">
      <c r="A621" t="str">
        <v>4.1 Proximity [P]</v>
      </c>
    </row>
    <row r="622" spans="1:1" x14ac:dyDescent="0.3">
      <c r="A622">
        <v>0</v>
      </c>
    </row>
    <row r="623" spans="1:1" x14ac:dyDescent="0.3">
      <c r="A623" t="str">
        <v>4.1 Proximity [P]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 t="str">
        <v>4.1 Proximity [P]</v>
      </c>
    </row>
    <row r="627" spans="1:1" x14ac:dyDescent="0.3">
      <c r="A627" t="str">
        <v>3.12 Thermal [TE]</v>
      </c>
    </row>
    <row r="628" spans="1:1" x14ac:dyDescent="0.3">
      <c r="A628">
        <v>0</v>
      </c>
    </row>
    <row r="629" spans="1:1" x14ac:dyDescent="0.3">
      <c r="A629" t="str">
        <v>3.5 Electrical [EE]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 t="str">
        <v>3.5 Electrical [EE]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 t="str">
        <v>3.5 Electrical [EE]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 t="str">
        <v>3.5 Electrical [EE]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 t="str">
        <v>3.5 Electrical [EE] (if electric)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 t="str">
        <v>3.5 Electrical [EE]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t="str">
        <v>3.5 Electrical [EE]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 t="str">
        <v xml:space="preserve">3.5 Electrical [EE] 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 t="str">
        <v>3.5 Electrical [EE]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 t="str">
        <v>3.5 Electrical [EE] (if present)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 t="str">
        <v>2.3 Liquid [LM]</v>
      </c>
    </row>
    <row r="660" spans="1:1" x14ac:dyDescent="0.3">
      <c r="A660" t="str">
        <v>3.12 Thermal [TE]</v>
      </c>
    </row>
    <row r="661" spans="1:1" x14ac:dyDescent="0.3">
      <c r="A661">
        <v>0</v>
      </c>
    </row>
    <row r="662" spans="1:1" x14ac:dyDescent="0.3">
      <c r="A662" t="str">
        <v>2.3 Liquid [LM]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 t="str">
        <v>2.3 Liquid [LM]</v>
      </c>
    </row>
    <row r="666" spans="1:1" x14ac:dyDescent="0.3">
      <c r="A666" t="str">
        <v>3.12 Thermal [TE]</v>
      </c>
    </row>
    <row r="667" spans="1:1" x14ac:dyDescent="0.3">
      <c r="A667">
        <v>0</v>
      </c>
    </row>
    <row r="668" spans="1:1" x14ac:dyDescent="0.3">
      <c r="A668" t="str">
        <v>2.3 Liquid [LM]</v>
      </c>
    </row>
    <row r="669" spans="1:1" x14ac:dyDescent="0.3">
      <c r="A669" t="str">
        <v>4.1 Proximity [P]</v>
      </c>
    </row>
    <row r="670" spans="1:1" x14ac:dyDescent="0.3">
      <c r="A670">
        <v>0</v>
      </c>
    </row>
    <row r="671" spans="1:1" x14ac:dyDescent="0.3">
      <c r="A671" t="str">
        <v>1.1 Status [SI]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t="str">
        <v>1.1 Status [SI]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 t="str">
        <v>4.1 Proximity [P]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 t="str">
        <v>2.3 Liquid [LM]</v>
      </c>
    </row>
    <row r="681" spans="1:1" x14ac:dyDescent="0.3">
      <c r="A681" t="str">
        <v>3.8 Mechanical [ME]</v>
      </c>
    </row>
    <row r="682" spans="1:1" x14ac:dyDescent="0.3">
      <c r="A682">
        <v>0</v>
      </c>
    </row>
    <row r="683" spans="1:1" x14ac:dyDescent="0.3">
      <c r="A683" t="str">
        <v>4.1 Proximity [P]</v>
      </c>
    </row>
    <row r="684" spans="1:1" x14ac:dyDescent="0.3">
      <c r="A684" t="str">
        <v>2.2 Gas [GM]</v>
      </c>
    </row>
    <row r="685" spans="1:1" x14ac:dyDescent="0.3">
      <c r="A685">
        <v>0</v>
      </c>
    </row>
    <row r="686" spans="1:1" x14ac:dyDescent="0.3">
      <c r="A686" t="str">
        <v>3.5 Electrical [EE]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 t="str">
        <v>3.5 Electrical [EE]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 t="str">
        <v>3.5 Electrical [EE] (e.g. solenoid-actuated valve)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 t="str">
        <v xml:space="preserve">1.2 Control [CI] 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 t="str">
        <v>1.2 Control [CI]</v>
      </c>
    </row>
    <row r="699" spans="1:1" x14ac:dyDescent="0.3">
      <c r="A699" t="str">
        <v xml:space="preserve">3.5 Electrical [EE] </v>
      </c>
    </row>
    <row r="700" spans="1:1" x14ac:dyDescent="0.3">
      <c r="A700">
        <v>0</v>
      </c>
    </row>
    <row r="701" spans="1:1" x14ac:dyDescent="0.3">
      <c r="A701" t="str">
        <v>3.5 Electrical [EE]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 t="str">
        <v>3.5 Electrical [EE]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 t="str">
        <v>3.8 Mechanical [ME]</v>
      </c>
    </row>
    <row r="708" spans="1:1" x14ac:dyDescent="0.3">
      <c r="A708" t="str">
        <v>4.1 Proximity [P] (sliding/mounting interfaces)</v>
      </c>
    </row>
    <row r="709" spans="1:1" x14ac:dyDescent="0.3">
      <c r="A709">
        <v>0</v>
      </c>
    </row>
    <row r="710" spans="1:1" x14ac:dyDescent="0.3">
      <c r="A710" t="str">
        <v>4.1 Proximity [P] (clearance or collision when opening)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 t="str">
        <v>3.8 Mechanical [ME]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 t="str">
        <v>4.1 Proximity [P]</v>
      </c>
    </row>
    <row r="717" spans="1:1" x14ac:dyDescent="0.3">
      <c r="A717" t="str">
        <v xml:space="preserve">3.6 Electromagnetic [EME]  </v>
      </c>
    </row>
    <row r="718" spans="1:1" x14ac:dyDescent="0.3">
      <c r="A718">
        <v>0</v>
      </c>
    </row>
    <row r="719" spans="1:1" x14ac:dyDescent="0.3">
      <c r="A719" t="str">
        <v>4.1 Proximity [P]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 t="str">
        <v>4.1 Proximity [P]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 t="str">
        <v>2.2 Gas [GM]</v>
      </c>
    </row>
    <row r="726" spans="1:1" x14ac:dyDescent="0.3">
      <c r="A726" t="str">
        <v>3.12 Thermal [TE]</v>
      </c>
    </row>
    <row r="727" spans="1:1" x14ac:dyDescent="0.3">
      <c r="A727" t="str">
        <v>4.1 Proximity [P]</v>
      </c>
    </row>
    <row r="728" spans="1:1" x14ac:dyDescent="0.3">
      <c r="A728" t="str">
        <v>4.1 Proximity [P]</v>
      </c>
    </row>
    <row r="729" spans="1:1" x14ac:dyDescent="0.3">
      <c r="A729" t="str">
        <v>3.12 Thermal [TE] (sealing to the insulated body)</v>
      </c>
    </row>
    <row r="730" spans="1:1" x14ac:dyDescent="0.3">
      <c r="A730">
        <v>0</v>
      </c>
    </row>
    <row r="731" spans="1:1" x14ac:dyDescent="0.3">
      <c r="A731" t="str">
        <v>4.1 Proximity [P]</v>
      </c>
    </row>
    <row r="732" spans="1:1" x14ac:dyDescent="0.3">
      <c r="A732" t="str">
        <v>3.12 Thermal [TE]</v>
      </c>
    </row>
    <row r="733" spans="1:1" x14ac:dyDescent="0.3">
      <c r="A733">
        <v>0</v>
      </c>
    </row>
    <row r="734" spans="1:1" x14ac:dyDescent="0.3">
      <c r="A734" t="str">
        <v>4.1 Proximity [P]</v>
      </c>
    </row>
    <row r="735" spans="1:1" x14ac:dyDescent="0.3">
      <c r="A735" t="str">
        <v>3.12 Thermal [TE]</v>
      </c>
    </row>
    <row r="736" spans="1:1" x14ac:dyDescent="0.3">
      <c r="A736">
        <v>0</v>
      </c>
    </row>
    <row r="737" spans="1:1" x14ac:dyDescent="0.3">
      <c r="A737" t="str">
        <v>3.12 Thermal [TE]</v>
      </c>
    </row>
    <row r="738" spans="1:1" x14ac:dyDescent="0.3">
      <c r="A738" t="str">
        <v>4.1 Proximity [P] (interfaces to form full thermal envelope)</v>
      </c>
    </row>
    <row r="739" spans="1:1" x14ac:dyDescent="0.3">
      <c r="A739">
        <v>0</v>
      </c>
    </row>
    <row r="740" spans="1:1" x14ac:dyDescent="0.3">
      <c r="A740" t="str">
        <v>3.12 Thermal [TE] (indirect—minimizes thermal load on coil)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 t="str">
        <v>4.1 Proximity [P]</v>
      </c>
    </row>
    <row r="744" spans="1:1" x14ac:dyDescent="0.3">
      <c r="A744" t="str">
        <v>3.12 Thermal [TE]</v>
      </c>
    </row>
    <row r="745" spans="1:1" x14ac:dyDescent="0.3">
      <c r="A745">
        <v>0</v>
      </c>
    </row>
    <row r="746" spans="1:1" x14ac:dyDescent="0.3">
      <c r="A746" t="str">
        <v>1.1 Status [SI]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 t="str">
        <v>1.2 Control [CI]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 t="str">
        <v>3.5 Electrical [EE] (indirect – sensor power)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t="str">
        <v>1.1 Status [SI]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 t="str">
        <v>1.1 Status [SI]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 t="str">
        <v>1.1 Status [SI] (temperature sensing of refrigerant)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 t="str">
        <v>1.2 Control [CI]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 t="str">
        <v>1.2 Control [CI] (e.g.  internal light based on door or temp logic)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 t="str">
        <v>1.1 Status [SI] (sensing open state)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 t="str">
        <v>1.1 Status [SI]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 t="str">
        <v>4.1 Proximity [P]</v>
      </c>
    </row>
    <row r="777" spans="1:1" x14ac:dyDescent="0.3">
      <c r="A777" t="str">
        <v xml:space="preserve">1.1 Status [SI] </v>
      </c>
    </row>
    <row r="778" spans="1:1" x14ac:dyDescent="0.3">
      <c r="A778">
        <v>0</v>
      </c>
    </row>
    <row r="779" spans="1:1" x14ac:dyDescent="0.3">
      <c r="A779" t="str">
        <v>1.1 Status [SI] (influences humidity reading)</v>
      </c>
    </row>
    <row r="780" spans="1:1" x14ac:dyDescent="0.3">
      <c r="A780">
        <v>0</v>
      </c>
    </row>
    <row r="781" spans="1:1" x14ac:dyDescent="0.3">
      <c r="A781">
        <v>0</v>
      </c>
    </row>
  </sheetData>
  <autoFilter ref="L1:AE78" xr:uid="{7DF0196C-D54D-4E1D-BF79-8DD559824AA5}"/>
  <sortState xmlns:xlrd2="http://schemas.microsoft.com/office/spreadsheetml/2017/richdata2" ref="F1:F18">
    <sortCondition ref="F1:F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8C9C-AB68-4BF1-8B90-AFD134785D3F}">
  <dimension ref="A1:S43"/>
  <sheetViews>
    <sheetView workbookViewId="0">
      <selection activeCell="C8" sqref="C8"/>
    </sheetView>
  </sheetViews>
  <sheetFormatPr defaultRowHeight="14.4" x14ac:dyDescent="0.3"/>
  <cols>
    <col min="1" max="1" width="46.6640625" bestFit="1" customWidth="1"/>
    <col min="2" max="2" width="14" bestFit="1" customWidth="1"/>
    <col min="3" max="3" width="20.5546875" bestFit="1" customWidth="1"/>
    <col min="4" max="4" width="5.44140625" bestFit="1" customWidth="1"/>
  </cols>
  <sheetData>
    <row r="1" spans="1:19" x14ac:dyDescent="0.3">
      <c r="A1" t="s">
        <v>151</v>
      </c>
      <c r="B1">
        <f>COUNTA(_xlfn.UNIQUE(Data!H2:H261))</f>
        <v>7</v>
      </c>
    </row>
    <row r="2" spans="1:19" x14ac:dyDescent="0.3">
      <c r="A2" t="s">
        <v>144</v>
      </c>
      <c r="B2">
        <f>COUNTA(_xlfn.UNIQUE(Data!C2:C261))</f>
        <v>31</v>
      </c>
    </row>
    <row r="3" spans="1:19" x14ac:dyDescent="0.3">
      <c r="A3" t="s">
        <v>152</v>
      </c>
      <c r="B3">
        <f>B2^2-B2</f>
        <v>930</v>
      </c>
    </row>
    <row r="4" spans="1:19" x14ac:dyDescent="0.3">
      <c r="A4" t="s">
        <v>156</v>
      </c>
      <c r="B4">
        <f>COUNTA(Data!C2:C261)</f>
        <v>260</v>
      </c>
    </row>
    <row r="5" spans="1:19" x14ac:dyDescent="0.3">
      <c r="A5" t="s">
        <v>157</v>
      </c>
      <c r="B5">
        <f>B3-B4</f>
        <v>670</v>
      </c>
    </row>
    <row r="6" spans="1:19" x14ac:dyDescent="0.3">
      <c r="A6" t="s">
        <v>158</v>
      </c>
      <c r="B6">
        <f>COUNTA(Data!E2:G261)</f>
        <v>442</v>
      </c>
      <c r="C6">
        <f>B6/B4</f>
        <v>1.7</v>
      </c>
    </row>
    <row r="7" spans="1:19" x14ac:dyDescent="0.3">
      <c r="A7" t="s">
        <v>153</v>
      </c>
      <c r="B7" s="5">
        <f>B4/(B3-B2)*100%</f>
        <v>0.28921023359288101</v>
      </c>
      <c r="L7" s="5"/>
    </row>
    <row r="8" spans="1:19" x14ac:dyDescent="0.3">
      <c r="A8" t="s">
        <v>145</v>
      </c>
      <c r="B8">
        <f>COUNTA('Interaction types'!C2:C14)</f>
        <v>12</v>
      </c>
    </row>
    <row r="12" spans="1:19" ht="15.6" x14ac:dyDescent="0.3">
      <c r="B12" t="s">
        <v>146</v>
      </c>
      <c r="C12" t="s">
        <v>147</v>
      </c>
      <c r="D12" t="s">
        <v>149</v>
      </c>
      <c r="M12" s="6"/>
      <c r="N12" s="6"/>
      <c r="O12" s="6"/>
      <c r="P12" s="6"/>
      <c r="Q12" s="6"/>
      <c r="R12" s="6"/>
      <c r="S12" s="6"/>
    </row>
    <row r="13" spans="1:19" x14ac:dyDescent="0.3">
      <c r="A13" t="s">
        <v>20</v>
      </c>
      <c r="B13">
        <f>COUNTA([1]Data!C$2:C$32)-1</f>
        <v>11</v>
      </c>
      <c r="C13">
        <f>COUNTIF(Data!C:C,Overview!A13)</f>
        <v>11</v>
      </c>
      <c r="D13">
        <f>B13-C13</f>
        <v>0</v>
      </c>
    </row>
    <row r="14" spans="1:19" x14ac:dyDescent="0.3">
      <c r="A14" t="s">
        <v>21</v>
      </c>
      <c r="B14">
        <f>COUNTA([1]Data!D$2:D$32)-1</f>
        <v>5</v>
      </c>
      <c r="C14">
        <f>COUNTIF(Data!C:C,Overview!A14)</f>
        <v>5</v>
      </c>
      <c r="D14">
        <f t="shared" ref="D14:D43" si="0">B14-C14</f>
        <v>0</v>
      </c>
    </row>
    <row r="15" spans="1:19" x14ac:dyDescent="0.3">
      <c r="A15" t="s">
        <v>63</v>
      </c>
      <c r="B15">
        <f>COUNTA([1]Data!E$2:E$32)-1</f>
        <v>9</v>
      </c>
      <c r="C15">
        <f>COUNTIF(Data!C:C,Overview!A15)</f>
        <v>9</v>
      </c>
      <c r="D15">
        <f t="shared" si="0"/>
        <v>0</v>
      </c>
      <c r="K15" s="8"/>
    </row>
    <row r="16" spans="1:19" x14ac:dyDescent="0.3">
      <c r="A16" t="s">
        <v>24</v>
      </c>
      <c r="B16">
        <f>COUNTA([1]Data!F$2:F$32)-1</f>
        <v>13</v>
      </c>
      <c r="C16">
        <f>COUNTIF(Data!C:C,Overview!A16)</f>
        <v>13</v>
      </c>
      <c r="D16">
        <f t="shared" si="0"/>
        <v>0</v>
      </c>
      <c r="K16" s="8"/>
    </row>
    <row r="17" spans="1:11" x14ac:dyDescent="0.3">
      <c r="A17" t="s">
        <v>0</v>
      </c>
      <c r="B17">
        <f>COUNTA([1]Data!G$2:G$32)-1</f>
        <v>13</v>
      </c>
      <c r="C17">
        <f>COUNTIF(Data!C:C,Overview!A17)</f>
        <v>13</v>
      </c>
      <c r="D17">
        <f t="shared" si="0"/>
        <v>0</v>
      </c>
      <c r="K17" s="8"/>
    </row>
    <row r="18" spans="1:11" x14ac:dyDescent="0.3">
      <c r="A18" t="s">
        <v>22</v>
      </c>
      <c r="B18">
        <f>COUNTA([1]Data!H$2:H$32)-1</f>
        <v>9</v>
      </c>
      <c r="C18">
        <f>COUNTIF(Data!C:C,Overview!A18)</f>
        <v>9</v>
      </c>
      <c r="D18">
        <f t="shared" si="0"/>
        <v>0</v>
      </c>
      <c r="K18" s="8"/>
    </row>
    <row r="19" spans="1:11" x14ac:dyDescent="0.3">
      <c r="A19" t="s">
        <v>23</v>
      </c>
      <c r="B19">
        <f>COUNTA([1]Data!I$2:I$32)-1</f>
        <v>8</v>
      </c>
      <c r="C19">
        <f>COUNTIF(Data!C:C,Overview!A19)</f>
        <v>8</v>
      </c>
      <c r="D19">
        <f t="shared" si="0"/>
        <v>0</v>
      </c>
      <c r="K19" s="8"/>
    </row>
    <row r="20" spans="1:11" x14ac:dyDescent="0.3">
      <c r="A20" s="2" t="s">
        <v>1</v>
      </c>
      <c r="B20">
        <f>COUNTA([1]Data!J$2:J$32)-1</f>
        <v>12</v>
      </c>
      <c r="C20">
        <f>COUNTIF(Data!C:C,Overview!A20)</f>
        <v>12</v>
      </c>
      <c r="D20">
        <f t="shared" si="0"/>
        <v>0</v>
      </c>
      <c r="K20" s="8"/>
    </row>
    <row r="21" spans="1:11" x14ac:dyDescent="0.3">
      <c r="A21" t="s">
        <v>4</v>
      </c>
      <c r="B21">
        <f>COUNTA([1]Data!K$2:K$32)-1</f>
        <v>15</v>
      </c>
      <c r="C21">
        <f>COUNTIF(Data!C:C,Overview!A21)</f>
        <v>15</v>
      </c>
      <c r="D21">
        <f t="shared" si="0"/>
        <v>0</v>
      </c>
      <c r="K21" s="8"/>
    </row>
    <row r="22" spans="1:11" x14ac:dyDescent="0.3">
      <c r="A22" t="s">
        <v>26</v>
      </c>
      <c r="B22">
        <f>COUNTA([1]Data!L$2:L$32)-1</f>
        <v>7</v>
      </c>
      <c r="C22">
        <f>COUNTIF(Data!C:C,Overview!A22)</f>
        <v>7</v>
      </c>
      <c r="D22">
        <f t="shared" si="0"/>
        <v>0</v>
      </c>
      <c r="K22" s="8"/>
    </row>
    <row r="23" spans="1:11" x14ac:dyDescent="0.3">
      <c r="A23" t="s">
        <v>27</v>
      </c>
      <c r="B23">
        <f>COUNTA([1]Data!M$2:M$32)-1</f>
        <v>10</v>
      </c>
      <c r="C23">
        <f>COUNTIF(Data!C:C,Overview!A23)</f>
        <v>10</v>
      </c>
      <c r="D23">
        <f t="shared" si="0"/>
        <v>0</v>
      </c>
      <c r="K23" s="8"/>
    </row>
    <row r="24" spans="1:11" x14ac:dyDescent="0.3">
      <c r="A24" t="s">
        <v>7</v>
      </c>
      <c r="B24">
        <f>COUNTA([1]Data!N$2:N$32)-1</f>
        <v>13</v>
      </c>
      <c r="C24">
        <f>COUNTIF(Data!C:C,Overview!A24)</f>
        <v>13</v>
      </c>
      <c r="D24">
        <f t="shared" si="0"/>
        <v>0</v>
      </c>
      <c r="K24" s="8"/>
    </row>
    <row r="25" spans="1:11" x14ac:dyDescent="0.3">
      <c r="A25" t="s">
        <v>9</v>
      </c>
      <c r="B25">
        <f>COUNTA([1]Data!O$2:O$32)-1</f>
        <v>5</v>
      </c>
      <c r="C25">
        <f>COUNTIF(Data!C:C,Overview!A25)</f>
        <v>5</v>
      </c>
      <c r="D25">
        <f t="shared" si="0"/>
        <v>0</v>
      </c>
      <c r="K25" s="8"/>
    </row>
    <row r="26" spans="1:11" x14ac:dyDescent="0.3">
      <c r="A26" t="s">
        <v>56</v>
      </c>
      <c r="B26">
        <f>COUNTA([1]Data!P$2:P$32)-1</f>
        <v>1</v>
      </c>
      <c r="C26">
        <f>COUNTIF(Data!C:C,Overview!A26)</f>
        <v>1</v>
      </c>
      <c r="D26">
        <f t="shared" si="0"/>
        <v>0</v>
      </c>
      <c r="K26" s="8"/>
    </row>
    <row r="27" spans="1:11" x14ac:dyDescent="0.3">
      <c r="A27" t="s">
        <v>30</v>
      </c>
      <c r="B27">
        <f>COUNTA([1]Data!Q$2:Q$32)-1</f>
        <v>9</v>
      </c>
      <c r="C27">
        <f>COUNTIF(Data!C:C,Overview!A27)</f>
        <v>9</v>
      </c>
      <c r="D27">
        <f t="shared" si="0"/>
        <v>0</v>
      </c>
      <c r="K27" s="8"/>
    </row>
    <row r="28" spans="1:11" x14ac:dyDescent="0.3">
      <c r="A28" t="s">
        <v>28</v>
      </c>
      <c r="B28">
        <f>COUNTA([1]Data!R$2:R$32)-1</f>
        <v>12</v>
      </c>
      <c r="C28">
        <f>COUNTIF(Data!C:C,Overview!A28)</f>
        <v>12</v>
      </c>
      <c r="D28">
        <f t="shared" si="0"/>
        <v>0</v>
      </c>
    </row>
    <row r="29" spans="1:11" x14ac:dyDescent="0.3">
      <c r="A29" t="s">
        <v>33</v>
      </c>
      <c r="B29">
        <f>COUNTA([1]Data!S$2:S$32)-1</f>
        <v>15</v>
      </c>
      <c r="C29">
        <f>COUNTIF(Data!C:C,Overview!A29)</f>
        <v>15</v>
      </c>
      <c r="D29">
        <f t="shared" si="0"/>
        <v>0</v>
      </c>
    </row>
    <row r="30" spans="1:11" x14ac:dyDescent="0.3">
      <c r="A30" t="s">
        <v>34</v>
      </c>
      <c r="B30">
        <f>COUNTA([1]Data!T$2:T$32)-1</f>
        <v>6</v>
      </c>
      <c r="C30">
        <f>COUNTIF(Data!C:C,Overview!A30)</f>
        <v>6</v>
      </c>
      <c r="D30">
        <f t="shared" si="0"/>
        <v>0</v>
      </c>
    </row>
    <row r="31" spans="1:11" x14ac:dyDescent="0.3">
      <c r="A31" t="s">
        <v>5</v>
      </c>
      <c r="B31">
        <f>COUNTA([1]Data!U$2:U$32)-1</f>
        <v>7</v>
      </c>
      <c r="C31">
        <f>COUNTIF(Data!C:C,Overview!A31)</f>
        <v>7</v>
      </c>
      <c r="D31">
        <f t="shared" si="0"/>
        <v>0</v>
      </c>
    </row>
    <row r="32" spans="1:11" x14ac:dyDescent="0.3">
      <c r="A32" t="s">
        <v>58</v>
      </c>
      <c r="B32">
        <f>COUNTA([1]Data!V$2:V$32)-1</f>
        <v>4</v>
      </c>
      <c r="C32">
        <f>COUNTIF(Data!C:C,Overview!A32)</f>
        <v>4</v>
      </c>
      <c r="D32">
        <f t="shared" si="0"/>
        <v>0</v>
      </c>
    </row>
    <row r="33" spans="1:4" x14ac:dyDescent="0.3">
      <c r="A33" t="s">
        <v>10</v>
      </c>
      <c r="B33">
        <f>COUNTA([1]Data!W$2:W$32)-1</f>
        <v>14</v>
      </c>
      <c r="C33">
        <f>COUNTIF(Data!C:C,Overview!A33)</f>
        <v>14</v>
      </c>
      <c r="D33">
        <f t="shared" si="0"/>
        <v>0</v>
      </c>
    </row>
    <row r="34" spans="1:4" x14ac:dyDescent="0.3">
      <c r="A34" t="s">
        <v>12</v>
      </c>
      <c r="B34">
        <f>COUNTA([1]Data!X$2:X$32)-1</f>
        <v>7</v>
      </c>
      <c r="C34">
        <f>COUNTIF(Data!C:C,Overview!A34)</f>
        <v>7</v>
      </c>
      <c r="D34">
        <f t="shared" si="0"/>
        <v>0</v>
      </c>
    </row>
    <row r="35" spans="1:4" x14ac:dyDescent="0.3">
      <c r="A35" t="s">
        <v>47</v>
      </c>
      <c r="B35">
        <f>COUNTA([1]Data!Y$2:Y$32)-1</f>
        <v>7</v>
      </c>
      <c r="C35">
        <f>COUNTIF(Data!C:C,Overview!A35)</f>
        <v>7</v>
      </c>
      <c r="D35">
        <f t="shared" si="0"/>
        <v>0</v>
      </c>
    </row>
    <row r="36" spans="1:4" x14ac:dyDescent="0.3">
      <c r="A36" t="s">
        <v>35</v>
      </c>
      <c r="B36">
        <f>COUNTA([1]Data!Z$2:Z$32)-1</f>
        <v>4</v>
      </c>
      <c r="C36">
        <f>COUNTIF(Data!C:C,Overview!A36)</f>
        <v>4</v>
      </c>
      <c r="D36">
        <f t="shared" si="0"/>
        <v>0</v>
      </c>
    </row>
    <row r="37" spans="1:4" x14ac:dyDescent="0.3">
      <c r="A37" s="3" t="s">
        <v>41</v>
      </c>
      <c r="B37">
        <f>COUNTA([1]Data!AA$2:AA$32)-1</f>
        <v>9</v>
      </c>
      <c r="C37">
        <f>COUNTIF(Data!C:C,Overview!A37)</f>
        <v>9</v>
      </c>
      <c r="D37">
        <f t="shared" si="0"/>
        <v>0</v>
      </c>
    </row>
    <row r="38" spans="1:4" x14ac:dyDescent="0.3">
      <c r="A38" t="s">
        <v>46</v>
      </c>
      <c r="B38">
        <f>COUNTA([1]Data!AB$2:AB$32)-1</f>
        <v>7</v>
      </c>
      <c r="C38">
        <f>COUNTIF(Data!C:C,Overview!A38)</f>
        <v>7</v>
      </c>
      <c r="D38">
        <f t="shared" si="0"/>
        <v>0</v>
      </c>
    </row>
    <row r="39" spans="1:4" x14ac:dyDescent="0.3">
      <c r="A39" t="s">
        <v>53</v>
      </c>
      <c r="B39">
        <f>COUNTA([1]Data!AC$2:AC$32)-1</f>
        <v>6</v>
      </c>
      <c r="C39">
        <f>COUNTIF(Data!C:C,Overview!A39)</f>
        <v>6</v>
      </c>
      <c r="D39">
        <f t="shared" si="0"/>
        <v>0</v>
      </c>
    </row>
    <row r="40" spans="1:4" x14ac:dyDescent="0.3">
      <c r="A40" t="s">
        <v>14</v>
      </c>
      <c r="B40">
        <f>COUNTA([1]Data!AD$2:AD$32)-1</f>
        <v>6</v>
      </c>
      <c r="C40">
        <f>COUNTIF(Data!C:C,Overview!A40)</f>
        <v>6</v>
      </c>
      <c r="D40">
        <f t="shared" si="0"/>
        <v>0</v>
      </c>
    </row>
    <row r="41" spans="1:4" x14ac:dyDescent="0.3">
      <c r="A41" t="s">
        <v>29</v>
      </c>
      <c r="B41">
        <f>COUNTA([1]Data!AE$2:AE$32)-1</f>
        <v>6</v>
      </c>
      <c r="C41">
        <f>COUNTIF(Data!C:C,Overview!A41)</f>
        <v>6</v>
      </c>
      <c r="D41">
        <f t="shared" si="0"/>
        <v>0</v>
      </c>
    </row>
    <row r="42" spans="1:4" x14ac:dyDescent="0.3">
      <c r="A42" t="s">
        <v>71</v>
      </c>
      <c r="B42">
        <f>COUNTA([1]Data!AF$2:AF$32)-1</f>
        <v>5</v>
      </c>
      <c r="C42">
        <f>COUNTIF(Data!C:C,Overview!A42)</f>
        <v>5</v>
      </c>
      <c r="D42">
        <f t="shared" si="0"/>
        <v>0</v>
      </c>
    </row>
    <row r="43" spans="1:4" x14ac:dyDescent="0.3">
      <c r="A43" t="s">
        <v>15</v>
      </c>
      <c r="B43">
        <f>COUNTA([1]Data!AG$2:AG$32)-1</f>
        <v>5</v>
      </c>
      <c r="C43">
        <f>COUNTIF(Data!C:C,Overview!A43)</f>
        <v>5</v>
      </c>
      <c r="D43">
        <f t="shared" si="0"/>
        <v>0</v>
      </c>
    </row>
  </sheetData>
  <mergeCells count="3">
    <mergeCell ref="K15:K18"/>
    <mergeCell ref="K19:K22"/>
    <mergeCell ref="K23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2AB-6C99-4778-A79B-5A58DF9FE3E7}">
  <dimension ref="A2:J30"/>
  <sheetViews>
    <sheetView topLeftCell="A13" workbookViewId="0">
      <selection activeCell="G18" sqref="G18"/>
    </sheetView>
  </sheetViews>
  <sheetFormatPr defaultRowHeight="14.4" x14ac:dyDescent="0.3"/>
  <cols>
    <col min="1" max="1" width="15" bestFit="1" customWidth="1"/>
    <col min="2" max="2" width="21" bestFit="1" customWidth="1"/>
    <col min="3" max="3" width="12.6640625" customWidth="1"/>
    <col min="4" max="9" width="12" bestFit="1" customWidth="1"/>
  </cols>
  <sheetData>
    <row r="2" spans="1:10" x14ac:dyDescent="0.3">
      <c r="A2" t="str">
        <f>Overview!A1</f>
        <v>Subsystems</v>
      </c>
      <c r="B2">
        <f>Overview!B1</f>
        <v>7</v>
      </c>
    </row>
    <row r="3" spans="1:10" x14ac:dyDescent="0.3">
      <c r="A3" t="str">
        <f>Overview!A2</f>
        <v>Components</v>
      </c>
      <c r="B3">
        <f>Overview!B2</f>
        <v>31</v>
      </c>
    </row>
    <row r="4" spans="1:10" x14ac:dyDescent="0.3">
      <c r="A4" t="str">
        <f>Overview!A3</f>
        <v>Entries</v>
      </c>
      <c r="B4">
        <f>Overview!B3</f>
        <v>930</v>
      </c>
    </row>
    <row r="5" spans="1:10" x14ac:dyDescent="0.3">
      <c r="A5" t="str">
        <f>Overview!A4</f>
        <v>Active links</v>
      </c>
      <c r="B5">
        <f>Overview!B4</f>
        <v>260</v>
      </c>
    </row>
    <row r="6" spans="1:10" x14ac:dyDescent="0.3">
      <c r="A6" t="str">
        <f>Overview!A5</f>
        <v>Inactive links</v>
      </c>
      <c r="B6">
        <f>Overview!B5</f>
        <v>670</v>
      </c>
    </row>
    <row r="7" spans="1:10" x14ac:dyDescent="0.3">
      <c r="A7" t="str">
        <f>Overview!A6</f>
        <v>Total # Interactions</v>
      </c>
      <c r="B7">
        <f>Overview!B6</f>
        <v>442</v>
      </c>
    </row>
    <row r="8" spans="1:10" x14ac:dyDescent="0.3">
      <c r="A8" t="str">
        <f>Overview!A7</f>
        <v>Dependency Density (DD)</v>
      </c>
      <c r="B8">
        <f>Overview!B7</f>
        <v>0.28921023359288101</v>
      </c>
    </row>
    <row r="9" spans="1:10" x14ac:dyDescent="0.3">
      <c r="A9" t="str">
        <f>Overview!A8</f>
        <v>Interaction types</v>
      </c>
      <c r="B9">
        <f>Overview!B8</f>
        <v>12</v>
      </c>
    </row>
    <row r="15" spans="1:10" ht="62.4" x14ac:dyDescent="0.3">
      <c r="B15" s="6" t="s">
        <v>167</v>
      </c>
      <c r="C15" s="6" t="s">
        <v>40</v>
      </c>
      <c r="D15" s="6" t="s">
        <v>3</v>
      </c>
      <c r="E15" s="6" t="s">
        <v>159</v>
      </c>
      <c r="F15" s="6" t="s">
        <v>6</v>
      </c>
      <c r="G15" s="6" t="s">
        <v>11</v>
      </c>
      <c r="H15" s="6" t="s">
        <v>42</v>
      </c>
      <c r="I15" s="6" t="s">
        <v>49</v>
      </c>
      <c r="J15" s="6"/>
    </row>
    <row r="16" spans="1:10" x14ac:dyDescent="0.3">
      <c r="A16" s="10" t="s">
        <v>168</v>
      </c>
      <c r="B16" t="s">
        <v>144</v>
      </c>
      <c r="C16">
        <v>7</v>
      </c>
      <c r="D16">
        <v>4</v>
      </c>
      <c r="E16">
        <v>4</v>
      </c>
      <c r="F16">
        <v>5</v>
      </c>
      <c r="G16">
        <v>4</v>
      </c>
      <c r="H16">
        <v>3</v>
      </c>
      <c r="I16">
        <v>4</v>
      </c>
    </row>
    <row r="17" spans="1:9" x14ac:dyDescent="0.3">
      <c r="A17" s="10"/>
      <c r="B17" t="s">
        <v>169</v>
      </c>
      <c r="C17">
        <f>C16*C16-C16</f>
        <v>42</v>
      </c>
      <c r="D17">
        <f t="shared" ref="D17:I17" si="0">D16*D16-D16</f>
        <v>12</v>
      </c>
      <c r="E17">
        <f t="shared" si="0"/>
        <v>12</v>
      </c>
      <c r="F17">
        <f t="shared" si="0"/>
        <v>20</v>
      </c>
      <c r="G17">
        <f t="shared" si="0"/>
        <v>12</v>
      </c>
      <c r="H17">
        <f t="shared" si="0"/>
        <v>6</v>
      </c>
      <c r="I17">
        <f t="shared" si="0"/>
        <v>12</v>
      </c>
    </row>
    <row r="18" spans="1:9" x14ac:dyDescent="0.3">
      <c r="A18" s="9" t="s">
        <v>163</v>
      </c>
      <c r="B18" t="s">
        <v>156</v>
      </c>
      <c r="C18">
        <f>37-C16</f>
        <v>30</v>
      </c>
      <c r="D18">
        <f>16-D16</f>
        <v>12</v>
      </c>
      <c r="E18">
        <f>10-E16</f>
        <v>6</v>
      </c>
      <c r="F18">
        <f>19-F16</f>
        <v>14</v>
      </c>
      <c r="G18">
        <f>14-G16</f>
        <v>10</v>
      </c>
      <c r="H18">
        <f>9-H16</f>
        <v>6</v>
      </c>
      <c r="I18">
        <f>10-I16</f>
        <v>6</v>
      </c>
    </row>
    <row r="19" spans="1:9" x14ac:dyDescent="0.3">
      <c r="A19" s="9"/>
      <c r="B19" t="s">
        <v>157</v>
      </c>
      <c r="C19">
        <f t="shared" ref="C19:I19" si="1">C17-C18</f>
        <v>12</v>
      </c>
      <c r="D19">
        <f t="shared" si="1"/>
        <v>0</v>
      </c>
      <c r="E19">
        <f t="shared" si="1"/>
        <v>6</v>
      </c>
      <c r="F19">
        <f t="shared" si="1"/>
        <v>6</v>
      </c>
      <c r="G19">
        <f t="shared" si="1"/>
        <v>2</v>
      </c>
      <c r="H19">
        <f t="shared" si="1"/>
        <v>0</v>
      </c>
      <c r="I19">
        <f t="shared" si="1"/>
        <v>6</v>
      </c>
    </row>
    <row r="20" spans="1:9" x14ac:dyDescent="0.3">
      <c r="A20" s="9"/>
      <c r="B20" t="s">
        <v>162</v>
      </c>
      <c r="C20">
        <f>C18/(C18+C19)*100</f>
        <v>71.428571428571431</v>
      </c>
      <c r="D20">
        <f t="shared" ref="D20:I20" si="2">D18/(D18+D19)*100</f>
        <v>100</v>
      </c>
      <c r="E20">
        <f t="shared" si="2"/>
        <v>50</v>
      </c>
      <c r="F20">
        <f t="shared" si="2"/>
        <v>70</v>
      </c>
      <c r="G20">
        <f t="shared" si="2"/>
        <v>83.333333333333343</v>
      </c>
      <c r="H20">
        <f t="shared" si="2"/>
        <v>100</v>
      </c>
      <c r="I20">
        <f t="shared" si="2"/>
        <v>50</v>
      </c>
    </row>
    <row r="22" spans="1:9" x14ac:dyDescent="0.3">
      <c r="A22" s="9" t="s">
        <v>164</v>
      </c>
      <c r="B22" t="s">
        <v>156</v>
      </c>
      <c r="C22">
        <f t="shared" ref="C22:I22" si="3">C26-C18</f>
        <v>38</v>
      </c>
      <c r="D22">
        <f t="shared" si="3"/>
        <v>32</v>
      </c>
      <c r="E22">
        <f t="shared" si="3"/>
        <v>22</v>
      </c>
      <c r="F22">
        <f t="shared" si="3"/>
        <v>30</v>
      </c>
      <c r="G22">
        <f t="shared" si="3"/>
        <v>16</v>
      </c>
      <c r="H22">
        <f t="shared" si="3"/>
        <v>16</v>
      </c>
      <c r="I22">
        <f t="shared" si="3"/>
        <v>16</v>
      </c>
    </row>
    <row r="23" spans="1:9" x14ac:dyDescent="0.3">
      <c r="A23" s="9"/>
      <c r="B23" t="s">
        <v>157</v>
      </c>
      <c r="C23">
        <f t="shared" ref="C23:I23" si="4">$B$4-C17-C22</f>
        <v>850</v>
      </c>
      <c r="D23">
        <f t="shared" si="4"/>
        <v>886</v>
      </c>
      <c r="E23">
        <f t="shared" si="4"/>
        <v>896</v>
      </c>
      <c r="F23">
        <f t="shared" si="4"/>
        <v>880</v>
      </c>
      <c r="G23">
        <f t="shared" si="4"/>
        <v>902</v>
      </c>
      <c r="H23">
        <f t="shared" si="4"/>
        <v>908</v>
      </c>
      <c r="I23">
        <f t="shared" si="4"/>
        <v>902</v>
      </c>
    </row>
    <row r="24" spans="1:9" x14ac:dyDescent="0.3">
      <c r="A24" s="9"/>
      <c r="B24" t="s">
        <v>162</v>
      </c>
      <c r="C24">
        <f>C22/(C22+C23)*100</f>
        <v>4.2792792792792795</v>
      </c>
      <c r="D24">
        <f t="shared" ref="D24:I24" si="5">D22/(D22+D23)*100</f>
        <v>3.4858387799564272</v>
      </c>
      <c r="E24">
        <f t="shared" si="5"/>
        <v>2.3965141612200433</v>
      </c>
      <c r="F24">
        <f t="shared" si="5"/>
        <v>3.296703296703297</v>
      </c>
      <c r="G24">
        <f t="shared" si="5"/>
        <v>1.7429193899782136</v>
      </c>
      <c r="H24">
        <f t="shared" si="5"/>
        <v>1.7316017316017316</v>
      </c>
      <c r="I24">
        <f t="shared" si="5"/>
        <v>1.7429193899782136</v>
      </c>
    </row>
    <row r="26" spans="1:9" x14ac:dyDescent="0.3">
      <c r="A26" s="9" t="s">
        <v>165</v>
      </c>
      <c r="B26" t="s">
        <v>156</v>
      </c>
      <c r="C26">
        <f>75-C16</f>
        <v>68</v>
      </c>
      <c r="D26">
        <f>48-D16</f>
        <v>44</v>
      </c>
      <c r="E26">
        <f>32-E16</f>
        <v>28</v>
      </c>
      <c r="F26">
        <f>49-F16</f>
        <v>44</v>
      </c>
      <c r="G26">
        <f>30-G16</f>
        <v>26</v>
      </c>
      <c r="H26">
        <f>25-H16</f>
        <v>22</v>
      </c>
      <c r="I26">
        <f>26-I16</f>
        <v>22</v>
      </c>
    </row>
    <row r="27" spans="1:9" x14ac:dyDescent="0.3">
      <c r="A27" s="9"/>
      <c r="B27" t="s">
        <v>157</v>
      </c>
      <c r="C27">
        <f>$B$4-C26</f>
        <v>862</v>
      </c>
      <c r="D27">
        <f t="shared" ref="D27:I27" si="6">$B$4-D26</f>
        <v>886</v>
      </c>
      <c r="E27">
        <f t="shared" si="6"/>
        <v>902</v>
      </c>
      <c r="F27">
        <f t="shared" si="6"/>
        <v>886</v>
      </c>
      <c r="G27">
        <f t="shared" si="6"/>
        <v>904</v>
      </c>
      <c r="H27">
        <f t="shared" si="6"/>
        <v>908</v>
      </c>
      <c r="I27">
        <f t="shared" si="6"/>
        <v>908</v>
      </c>
    </row>
    <row r="28" spans="1:9" x14ac:dyDescent="0.3">
      <c r="A28" s="9"/>
      <c r="B28" t="s">
        <v>158</v>
      </c>
      <c r="C28">
        <v>128</v>
      </c>
      <c r="D28">
        <v>60</v>
      </c>
      <c r="E28">
        <v>53</v>
      </c>
      <c r="F28">
        <v>90</v>
      </c>
      <c r="G28">
        <v>47</v>
      </c>
      <c r="H28">
        <v>43</v>
      </c>
      <c r="I28">
        <v>47</v>
      </c>
    </row>
    <row r="29" spans="1:9" x14ac:dyDescent="0.3">
      <c r="A29" s="9"/>
      <c r="B29" t="s">
        <v>162</v>
      </c>
      <c r="C29">
        <f>C26/(C26+C27)*100</f>
        <v>7.3118279569892479</v>
      </c>
      <c r="D29">
        <f t="shared" ref="D29:I29" si="7">D26/(D26+D27)*100</f>
        <v>4.731182795698925</v>
      </c>
      <c r="E29">
        <f t="shared" si="7"/>
        <v>3.010752688172043</v>
      </c>
      <c r="F29">
        <f t="shared" si="7"/>
        <v>4.731182795698925</v>
      </c>
      <c r="G29">
        <f t="shared" si="7"/>
        <v>2.795698924731183</v>
      </c>
      <c r="H29">
        <f t="shared" si="7"/>
        <v>2.3655913978494625</v>
      </c>
      <c r="I29">
        <f t="shared" si="7"/>
        <v>2.3655913978494625</v>
      </c>
    </row>
    <row r="30" spans="1:9" x14ac:dyDescent="0.3">
      <c r="A30" s="9"/>
      <c r="B30" t="s">
        <v>145</v>
      </c>
      <c r="C30">
        <f>COUNTA('Interaction types'!N2:N28)</f>
        <v>10</v>
      </c>
      <c r="D30">
        <f>COUNTA('Interaction types'!Q2:Q28)</f>
        <v>4</v>
      </c>
      <c r="E30">
        <f>COUNTA('Interaction types'!T2:T29)</f>
        <v>9</v>
      </c>
      <c r="F30">
        <f>COUNTA('Interaction types'!W2:W30)</f>
        <v>9</v>
      </c>
      <c r="G30">
        <f>COUNTA('Interaction types'!Z2:Z26)</f>
        <v>6</v>
      </c>
      <c r="H30">
        <f>COUNTA('Interaction types'!AC2:AC12)</f>
        <v>7</v>
      </c>
      <c r="I30">
        <f>COUNTA('Interaction types'!AF2:AF27)</f>
        <v>7</v>
      </c>
    </row>
  </sheetData>
  <mergeCells count="4">
    <mergeCell ref="A26:A30"/>
    <mergeCell ref="A18:A20"/>
    <mergeCell ref="A22:A2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Interaction types</vt:lpstr>
      <vt:lpstr>Overview</vt:lpstr>
      <vt:lpstr>Subsystem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Potters, Niels</dc:creator>
  <cp:lastModifiedBy>Potters, Niels</cp:lastModifiedBy>
  <dcterms:created xsi:type="dcterms:W3CDTF">2025-04-18T11:49:50Z</dcterms:created>
  <dcterms:modified xsi:type="dcterms:W3CDTF">2025-08-08T11:15:41Z</dcterms:modified>
</cp:coreProperties>
</file>