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20" windowWidth="33600" windowHeight="20540" tabRatio="500"/>
  </bookViews>
  <sheets>
    <sheet name="table&amp;first graph" sheetId="1" r:id="rId1"/>
    <sheet name="bounds in mem or regs graph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51" i="1"/>
  <c r="A58" i="1"/>
  <c r="C22" i="1"/>
  <c r="C21" i="1"/>
  <c r="C25" i="1"/>
  <c r="C52" i="1"/>
  <c r="B58" i="1"/>
  <c r="C19" i="1"/>
  <c r="C53" i="1"/>
  <c r="C58" i="1"/>
  <c r="C23" i="1"/>
  <c r="C26" i="1"/>
  <c r="C54" i="1"/>
  <c r="D58" i="1"/>
  <c r="D18" i="1"/>
  <c r="D51" i="1"/>
  <c r="A59" i="1"/>
  <c r="D22" i="1"/>
  <c r="D21" i="1"/>
  <c r="D25" i="1"/>
  <c r="D52" i="1"/>
  <c r="B59" i="1"/>
  <c r="D19" i="1"/>
  <c r="D53" i="1"/>
  <c r="C59" i="1"/>
  <c r="D23" i="1"/>
  <c r="D26" i="1"/>
  <c r="D54" i="1"/>
  <c r="D59" i="1"/>
  <c r="E18" i="1"/>
  <c r="E51" i="1"/>
  <c r="A60" i="1"/>
  <c r="E22" i="1"/>
  <c r="E21" i="1"/>
  <c r="E25" i="1"/>
  <c r="E52" i="1"/>
  <c r="B60" i="1"/>
  <c r="E19" i="1"/>
  <c r="E53" i="1"/>
  <c r="C60" i="1"/>
  <c r="E23" i="1"/>
  <c r="E26" i="1"/>
  <c r="E54" i="1"/>
  <c r="D60" i="1"/>
  <c r="F18" i="1"/>
  <c r="F51" i="1"/>
  <c r="A61" i="1"/>
  <c r="F22" i="1"/>
  <c r="F21" i="1"/>
  <c r="F25" i="1"/>
  <c r="F52" i="1"/>
  <c r="B61" i="1"/>
  <c r="F19" i="1"/>
  <c r="F53" i="1"/>
  <c r="C61" i="1"/>
  <c r="F23" i="1"/>
  <c r="F26" i="1"/>
  <c r="F54" i="1"/>
  <c r="D61" i="1"/>
  <c r="G18" i="1"/>
  <c r="G51" i="1"/>
  <c r="A62" i="1"/>
  <c r="G22" i="1"/>
  <c r="G21" i="1"/>
  <c r="G25" i="1"/>
  <c r="G52" i="1"/>
  <c r="B62" i="1"/>
  <c r="G19" i="1"/>
  <c r="G53" i="1"/>
  <c r="C62" i="1"/>
  <c r="G23" i="1"/>
  <c r="G26" i="1"/>
  <c r="G54" i="1"/>
  <c r="D62" i="1"/>
  <c r="H18" i="1"/>
  <c r="H51" i="1"/>
  <c r="A63" i="1"/>
  <c r="H22" i="1"/>
  <c r="H21" i="1"/>
  <c r="H25" i="1"/>
  <c r="H52" i="1"/>
  <c r="B63" i="1"/>
  <c r="H19" i="1"/>
  <c r="H53" i="1"/>
  <c r="C63" i="1"/>
  <c r="H23" i="1"/>
  <c r="H26" i="1"/>
  <c r="H54" i="1"/>
  <c r="D63" i="1"/>
  <c r="I18" i="1"/>
  <c r="I51" i="1"/>
  <c r="A64" i="1"/>
  <c r="I22" i="1"/>
  <c r="I21" i="1"/>
  <c r="I25" i="1"/>
  <c r="I52" i="1"/>
  <c r="B64" i="1"/>
  <c r="I19" i="1"/>
  <c r="I53" i="1"/>
  <c r="C64" i="1"/>
  <c r="I23" i="1"/>
  <c r="I26" i="1"/>
  <c r="I54" i="1"/>
  <c r="D64" i="1"/>
  <c r="J18" i="1"/>
  <c r="J51" i="1"/>
  <c r="A65" i="1"/>
  <c r="J22" i="1"/>
  <c r="J21" i="1"/>
  <c r="J25" i="1"/>
  <c r="J52" i="1"/>
  <c r="B65" i="1"/>
  <c r="J19" i="1"/>
  <c r="J53" i="1"/>
  <c r="C65" i="1"/>
  <c r="J23" i="1"/>
  <c r="J26" i="1"/>
  <c r="J54" i="1"/>
  <c r="D65" i="1"/>
  <c r="K18" i="1"/>
  <c r="K51" i="1"/>
  <c r="A66" i="1"/>
  <c r="K22" i="1"/>
  <c r="K21" i="1"/>
  <c r="K25" i="1"/>
  <c r="K52" i="1"/>
  <c r="B66" i="1"/>
  <c r="K19" i="1"/>
  <c r="K53" i="1"/>
  <c r="C66" i="1"/>
  <c r="K23" i="1"/>
  <c r="K26" i="1"/>
  <c r="K54" i="1"/>
  <c r="D66" i="1"/>
  <c r="L18" i="1"/>
  <c r="L51" i="1"/>
  <c r="A67" i="1"/>
  <c r="L22" i="1"/>
  <c r="L21" i="1"/>
  <c r="L25" i="1"/>
  <c r="L52" i="1"/>
  <c r="B67" i="1"/>
  <c r="L19" i="1"/>
  <c r="L53" i="1"/>
  <c r="C67" i="1"/>
  <c r="L23" i="1"/>
  <c r="L26" i="1"/>
  <c r="L54" i="1"/>
  <c r="D67" i="1"/>
  <c r="M18" i="1"/>
  <c r="M51" i="1"/>
  <c r="A68" i="1"/>
  <c r="M22" i="1"/>
  <c r="M21" i="1"/>
  <c r="M25" i="1"/>
  <c r="M52" i="1"/>
  <c r="B68" i="1"/>
  <c r="M19" i="1"/>
  <c r="M53" i="1"/>
  <c r="C68" i="1"/>
  <c r="M23" i="1"/>
  <c r="M26" i="1"/>
  <c r="M54" i="1"/>
  <c r="D68" i="1"/>
  <c r="N18" i="1"/>
  <c r="N51" i="1"/>
  <c r="A69" i="1"/>
  <c r="N22" i="1"/>
  <c r="N21" i="1"/>
  <c r="N25" i="1"/>
  <c r="N52" i="1"/>
  <c r="B69" i="1"/>
  <c r="N19" i="1"/>
  <c r="N53" i="1"/>
  <c r="C69" i="1"/>
  <c r="N23" i="1"/>
  <c r="N26" i="1"/>
  <c r="N54" i="1"/>
  <c r="D69" i="1"/>
  <c r="O18" i="1"/>
  <c r="O51" i="1"/>
  <c r="A70" i="1"/>
  <c r="O22" i="1"/>
  <c r="O21" i="1"/>
  <c r="O25" i="1"/>
  <c r="O52" i="1"/>
  <c r="B70" i="1"/>
  <c r="O19" i="1"/>
  <c r="O53" i="1"/>
  <c r="C70" i="1"/>
  <c r="O23" i="1"/>
  <c r="O26" i="1"/>
  <c r="O54" i="1"/>
  <c r="D70" i="1"/>
  <c r="B23" i="1"/>
  <c r="B21" i="1"/>
  <c r="B26" i="1"/>
  <c r="B22" i="1"/>
  <c r="B25" i="1"/>
  <c r="B54" i="1"/>
  <c r="D57" i="1"/>
  <c r="B19" i="1"/>
  <c r="B53" i="1"/>
  <c r="C57" i="1"/>
  <c r="B52" i="1"/>
  <c r="B57" i="1"/>
  <c r="B18" i="1"/>
  <c r="B51" i="1"/>
  <c r="A57" i="1"/>
  <c r="A53" i="1"/>
  <c r="A51" i="1"/>
  <c r="C7" i="2"/>
  <c r="C22" i="2"/>
  <c r="G30" i="2"/>
  <c r="C5" i="2"/>
  <c r="C10" i="2"/>
  <c r="C13" i="2"/>
  <c r="C16" i="2"/>
  <c r="C23" i="2"/>
  <c r="H30" i="2"/>
  <c r="C24" i="2"/>
  <c r="I30" i="2"/>
  <c r="D7" i="2"/>
  <c r="D22" i="2"/>
  <c r="G31" i="2"/>
  <c r="D5" i="2"/>
  <c r="D10" i="2"/>
  <c r="D13" i="2"/>
  <c r="D16" i="2"/>
  <c r="D23" i="2"/>
  <c r="H31" i="2"/>
  <c r="D24" i="2"/>
  <c r="I31" i="2"/>
  <c r="E7" i="2"/>
  <c r="E22" i="2"/>
  <c r="G32" i="2"/>
  <c r="E5" i="2"/>
  <c r="E10" i="2"/>
  <c r="E13" i="2"/>
  <c r="E16" i="2"/>
  <c r="E23" i="2"/>
  <c r="H32" i="2"/>
  <c r="E24" i="2"/>
  <c r="I32" i="2"/>
  <c r="F7" i="2"/>
  <c r="F22" i="2"/>
  <c r="G33" i="2"/>
  <c r="F5" i="2"/>
  <c r="F10" i="2"/>
  <c r="F13" i="2"/>
  <c r="F16" i="2"/>
  <c r="F23" i="2"/>
  <c r="H33" i="2"/>
  <c r="F24" i="2"/>
  <c r="I33" i="2"/>
  <c r="G7" i="2"/>
  <c r="G22" i="2"/>
  <c r="G34" i="2"/>
  <c r="G5" i="2"/>
  <c r="G10" i="2"/>
  <c r="G13" i="2"/>
  <c r="G16" i="2"/>
  <c r="G23" i="2"/>
  <c r="H34" i="2"/>
  <c r="G24" i="2"/>
  <c r="I34" i="2"/>
  <c r="H7" i="2"/>
  <c r="H22" i="2"/>
  <c r="G35" i="2"/>
  <c r="H5" i="2"/>
  <c r="H10" i="2"/>
  <c r="H13" i="2"/>
  <c r="H16" i="2"/>
  <c r="H23" i="2"/>
  <c r="H35" i="2"/>
  <c r="H24" i="2"/>
  <c r="I35" i="2"/>
  <c r="I7" i="2"/>
  <c r="I22" i="2"/>
  <c r="G36" i="2"/>
  <c r="I5" i="2"/>
  <c r="I10" i="2"/>
  <c r="I13" i="2"/>
  <c r="I16" i="2"/>
  <c r="I23" i="2"/>
  <c r="H36" i="2"/>
  <c r="I24" i="2"/>
  <c r="I36" i="2"/>
  <c r="J7" i="2"/>
  <c r="J22" i="2"/>
  <c r="G37" i="2"/>
  <c r="J5" i="2"/>
  <c r="J10" i="2"/>
  <c r="J13" i="2"/>
  <c r="J16" i="2"/>
  <c r="J23" i="2"/>
  <c r="H37" i="2"/>
  <c r="J24" i="2"/>
  <c r="I37" i="2"/>
  <c r="K7" i="2"/>
  <c r="K22" i="2"/>
  <c r="G38" i="2"/>
  <c r="K5" i="2"/>
  <c r="K10" i="2"/>
  <c r="K13" i="2"/>
  <c r="K16" i="2"/>
  <c r="K23" i="2"/>
  <c r="H38" i="2"/>
  <c r="K24" i="2"/>
  <c r="I38" i="2"/>
  <c r="L7" i="2"/>
  <c r="L22" i="2"/>
  <c r="G39" i="2"/>
  <c r="L5" i="2"/>
  <c r="L10" i="2"/>
  <c r="L13" i="2"/>
  <c r="L16" i="2"/>
  <c r="L23" i="2"/>
  <c r="H39" i="2"/>
  <c r="L24" i="2"/>
  <c r="I39" i="2"/>
  <c r="M7" i="2"/>
  <c r="M22" i="2"/>
  <c r="G40" i="2"/>
  <c r="M5" i="2"/>
  <c r="M10" i="2"/>
  <c r="M13" i="2"/>
  <c r="M16" i="2"/>
  <c r="M23" i="2"/>
  <c r="H40" i="2"/>
  <c r="M24" i="2"/>
  <c r="I40" i="2"/>
  <c r="N7" i="2"/>
  <c r="N22" i="2"/>
  <c r="G41" i="2"/>
  <c r="N5" i="2"/>
  <c r="N10" i="2"/>
  <c r="N13" i="2"/>
  <c r="N16" i="2"/>
  <c r="N23" i="2"/>
  <c r="H41" i="2"/>
  <c r="N24" i="2"/>
  <c r="I41" i="2"/>
  <c r="O7" i="2"/>
  <c r="O22" i="2"/>
  <c r="G42" i="2"/>
  <c r="O5" i="2"/>
  <c r="O10" i="2"/>
  <c r="O13" i="2"/>
  <c r="O16" i="2"/>
  <c r="O23" i="2"/>
  <c r="H42" i="2"/>
  <c r="O24" i="2"/>
  <c r="I42" i="2"/>
  <c r="B7" i="2"/>
  <c r="B5" i="2"/>
  <c r="B10" i="2"/>
  <c r="B13" i="2"/>
  <c r="B16" i="2"/>
  <c r="B23" i="2"/>
  <c r="H29" i="2"/>
  <c r="B22" i="2"/>
  <c r="B24" i="2"/>
  <c r="I29" i="2"/>
  <c r="G29" i="2"/>
  <c r="C6" i="2"/>
  <c r="C18" i="2"/>
  <c r="B30" i="2"/>
  <c r="C9" i="2"/>
  <c r="C12" i="2"/>
  <c r="C15" i="2"/>
  <c r="C19" i="2"/>
  <c r="C30" i="2"/>
  <c r="C20" i="2"/>
  <c r="D30" i="2"/>
  <c r="D6" i="2"/>
  <c r="D18" i="2"/>
  <c r="B31" i="2"/>
  <c r="D9" i="2"/>
  <c r="D12" i="2"/>
  <c r="D15" i="2"/>
  <c r="D19" i="2"/>
  <c r="C31" i="2"/>
  <c r="D20" i="2"/>
  <c r="D31" i="2"/>
  <c r="E6" i="2"/>
  <c r="E18" i="2"/>
  <c r="B32" i="2"/>
  <c r="E9" i="2"/>
  <c r="E12" i="2"/>
  <c r="E15" i="2"/>
  <c r="E19" i="2"/>
  <c r="C32" i="2"/>
  <c r="E20" i="2"/>
  <c r="D32" i="2"/>
  <c r="F6" i="2"/>
  <c r="F18" i="2"/>
  <c r="B33" i="2"/>
  <c r="F9" i="2"/>
  <c r="F12" i="2"/>
  <c r="F15" i="2"/>
  <c r="F19" i="2"/>
  <c r="C33" i="2"/>
  <c r="F20" i="2"/>
  <c r="D33" i="2"/>
  <c r="G6" i="2"/>
  <c r="G18" i="2"/>
  <c r="B34" i="2"/>
  <c r="G9" i="2"/>
  <c r="G12" i="2"/>
  <c r="G15" i="2"/>
  <c r="G19" i="2"/>
  <c r="C34" i="2"/>
  <c r="G20" i="2"/>
  <c r="D34" i="2"/>
  <c r="H6" i="2"/>
  <c r="H18" i="2"/>
  <c r="B35" i="2"/>
  <c r="H9" i="2"/>
  <c r="H12" i="2"/>
  <c r="H15" i="2"/>
  <c r="H19" i="2"/>
  <c r="C35" i="2"/>
  <c r="H20" i="2"/>
  <c r="D35" i="2"/>
  <c r="I6" i="2"/>
  <c r="I18" i="2"/>
  <c r="B36" i="2"/>
  <c r="I9" i="2"/>
  <c r="I12" i="2"/>
  <c r="I15" i="2"/>
  <c r="I19" i="2"/>
  <c r="C36" i="2"/>
  <c r="I20" i="2"/>
  <c r="D36" i="2"/>
  <c r="J6" i="2"/>
  <c r="J18" i="2"/>
  <c r="B37" i="2"/>
  <c r="J9" i="2"/>
  <c r="J12" i="2"/>
  <c r="J15" i="2"/>
  <c r="J19" i="2"/>
  <c r="C37" i="2"/>
  <c r="J20" i="2"/>
  <c r="D37" i="2"/>
  <c r="K6" i="2"/>
  <c r="K18" i="2"/>
  <c r="B38" i="2"/>
  <c r="K9" i="2"/>
  <c r="K12" i="2"/>
  <c r="K15" i="2"/>
  <c r="K19" i="2"/>
  <c r="C38" i="2"/>
  <c r="K20" i="2"/>
  <c r="D38" i="2"/>
  <c r="L6" i="2"/>
  <c r="L18" i="2"/>
  <c r="B39" i="2"/>
  <c r="L9" i="2"/>
  <c r="L12" i="2"/>
  <c r="L15" i="2"/>
  <c r="L19" i="2"/>
  <c r="C39" i="2"/>
  <c r="L20" i="2"/>
  <c r="D39" i="2"/>
  <c r="M6" i="2"/>
  <c r="M18" i="2"/>
  <c r="B40" i="2"/>
  <c r="M9" i="2"/>
  <c r="M12" i="2"/>
  <c r="M15" i="2"/>
  <c r="M19" i="2"/>
  <c r="C40" i="2"/>
  <c r="M20" i="2"/>
  <c r="D40" i="2"/>
  <c r="N6" i="2"/>
  <c r="N18" i="2"/>
  <c r="B41" i="2"/>
  <c r="N9" i="2"/>
  <c r="N12" i="2"/>
  <c r="N15" i="2"/>
  <c r="N19" i="2"/>
  <c r="C41" i="2"/>
  <c r="N20" i="2"/>
  <c r="D41" i="2"/>
  <c r="O6" i="2"/>
  <c r="O18" i="2"/>
  <c r="B42" i="2"/>
  <c r="O9" i="2"/>
  <c r="O12" i="2"/>
  <c r="O15" i="2"/>
  <c r="O19" i="2"/>
  <c r="C42" i="2"/>
  <c r="O20" i="2"/>
  <c r="D42" i="2"/>
  <c r="B6" i="2"/>
  <c r="B9" i="2"/>
  <c r="B12" i="2"/>
  <c r="B15" i="2"/>
  <c r="B19" i="2"/>
  <c r="B18" i="2"/>
  <c r="B20" i="2"/>
  <c r="D29" i="2"/>
  <c r="C29" i="2"/>
  <c r="B29" i="2"/>
  <c r="B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C36" i="1"/>
  <c r="D36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0" i="1"/>
  <c r="B28" i="1"/>
  <c r="B33" i="1"/>
  <c r="B29" i="1"/>
  <c r="B32" i="1"/>
</calcChain>
</file>

<file path=xl/sharedStrings.xml><?xml version="1.0" encoding="utf-8"?>
<sst xmlns="http://schemas.openxmlformats.org/spreadsheetml/2006/main" count="152" uniqueCount="75">
  <si>
    <t>TAKEN FROM sumsum-safety.txt</t>
  </si>
  <si>
    <t>4MARK_R11_P7_C1_A1_S1_G1</t>
  </si>
  <si>
    <t>4MARK_R11_P7_C1_A1_S1_G1_SAFE</t>
  </si>
  <si>
    <t>4MARK_R11_P7_C1_A1_S1_G1_SAFER</t>
  </si>
  <si>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</si>
  <si>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</si>
  <si>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</si>
  <si>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</si>
  <si>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</si>
  <si>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</si>
  <si>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</si>
  <si>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</si>
  <si>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</si>
  <si>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</si>
  <si>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</si>
  <si>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</si>
  <si>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</si>
  <si>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</si>
  <si>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PERF OVERHEAD</t>
  </si>
  <si>
    <t>SIZE OVERHEAD</t>
  </si>
  <si>
    <t>TABLE FOR THESIS</t>
  </si>
  <si>
    <t>PERFORMANCE OVERHEAD VS NATIVE C (\% of nat. C)</t>
  </si>
  <si>
    <t>PERFORMANCE OVERHEAD VS UNSAFE VM (\% of unsafe AOT)</t>
  </si>
  <si>
    <t>CODE SIZE OVERHEAD VS NATIVE C (\% of nat. C)</t>
  </si>
  <si>
    <t>CODE SIZE OVERHEAD VS UNSAFE VM (\% of unsafe AOT)</t>
  </si>
  <si>
    <t>average</t>
  </si>
  <si>
    <t>unsafe</t>
  </si>
  <si>
    <t>safe writes</t>
  </si>
  <si>
    <t>safe reads and writes</t>
  </si>
  <si>
    <t>TABLE FOR THESIS GRAPHS</t>
  </si>
  <si>
    <t>Title</t>
  </si>
  <si>
    <t xml:space="preserve">B.sort     </t>
  </si>
  <si>
    <t xml:space="preserve">H.sort    </t>
  </si>
  <si>
    <t xml:space="preserve">BinSearch  </t>
  </si>
  <si>
    <t xml:space="preserve">XXTEA      </t>
  </si>
  <si>
    <t xml:space="preserve">MD5        </t>
  </si>
  <si>
    <t xml:space="preserve">RC5        </t>
  </si>
  <si>
    <t xml:space="preserve">FFT        </t>
  </si>
  <si>
    <t xml:space="preserve">Outlier    </t>
  </si>
  <si>
    <t xml:space="preserve">LEC        </t>
  </si>
  <si>
    <t xml:space="preserve">CoreMark   </t>
  </si>
  <si>
    <t xml:space="preserve">MoteTrack  </t>
  </si>
  <si>
    <t xml:space="preserve">HeatCalib  </t>
  </si>
  <si>
    <t xml:space="preserve">HeatDetect </t>
  </si>
  <si>
    <t>offset</t>
  </si>
  <si>
    <t>TAKEN FROM main_summary__4MARK_R09_P5_C1_A1_S1_G1   :   performance with 2 register pairs less (to be used to keep heap bounds in registers)</t>
  </si>
  <si>
    <t>unsafe, 9 register pairs</t>
  </si>
  <si>
    <t>unsafe, 11 register pairs</t>
  </si>
  <si>
    <t>safe writes, 11 register pairs</t>
  </si>
  <si>
    <t>safe reads and writes, 11 register pairs</t>
  </si>
  <si>
    <t>PERFORMANCE FROM PREVIOUS SHEET</t>
  </si>
  <si>
    <t>COST OF SAFETY (safe - unsafe)</t>
  </si>
  <si>
    <t>safe writes, bounds in mem</t>
  </si>
  <si>
    <t>safe reads and writes, bounds in mem</t>
  </si>
  <si>
    <t>COST OF SAFETY / 22 * 14 (in mem func takes 22 cycles, in regs only 14)</t>
  </si>
  <si>
    <t>safe writes, bounds in regs</t>
  </si>
  <si>
    <t>safe reads and writes, bounds in regs</t>
  </si>
  <si>
    <t>ESTIMATED COST OF SAFETY WITH BOUNDS IN REGS (=performance with 2 pairs less for stack caching + 14/22th of the safety cost with bounds in mem)</t>
  </si>
  <si>
    <t>COMPARE PERFORMANCE WITH BOUNDS IN MEM AND ESTIMATED PERFORMANCE WITH BOUNDS IN REGS</t>
  </si>
  <si>
    <t>difference</t>
  </si>
  <si>
    <t>SAFE WRITES</t>
  </si>
  <si>
    <t>bounds in mem</t>
  </si>
  <si>
    <t>bounds in regs</t>
  </si>
  <si>
    <t>SAFE READS AND WRITES</t>
  </si>
  <si>
    <t>TAKEN FROM LINES 186,187 in main_summary__4MARK_R11_P7_C1_A1_S1_G1: JVM instr exec distribution</t>
  </si>
  <si>
    <t>02) Obj/arr ld</t>
  </si>
  <si>
    <t>03) Obj/arr st</t>
  </si>
  <si>
    <t>Array element/object field STORES</t>
  </si>
  <si>
    <t>Array element/object field LOADS</t>
  </si>
  <si>
    <t>EXECUTED JVM INSTRUCTIONS (\% of total executed JVM instructions)</t>
  </si>
  <si>
    <t>DATA FOR SCATTER PLOT</t>
  </si>
  <si>
    <t>Overhead of safe writes vs unsafe VM</t>
  </si>
  <si>
    <t>Overhead of safe reads and writes vs safe writes only</t>
  </si>
  <si>
    <t>TABLE FOR THESIS GRAPHS (copy</t>
  </si>
  <si>
    <t>UPDATED 20180305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</si>
</sst>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4" borderId="0" xfId="0" applyFill="1"/>
    <xf numFmtId="0" fontId="3" fillId="4" borderId="0" xfId="0" applyFont="1" applyFill="1"/>
    <xf numFmtId="0" fontId="0" fillId="0" borderId="0" xfId="0" applyFill="1"/>
    <xf numFmtId="0" fontId="0" fillId="5" borderId="0" xfId="0" applyFill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workbookViewId="0">
      <selection activeCell="A16" sqref="A16:O33"/>
    </sheetView>
  </sheetViews>
  <sheetFormatPr baseColWidth="10" defaultRowHeight="15" x14ac:dyDescent="0"/>
  <cols>
    <col min="1" max="1" width="53" customWidth="1"/>
  </cols>
  <sheetData>
    <row r="1" spans="1:18" s="2" customFormat="1">
      <c r="A1" s="2" t="s">
        <v>0</v>
      </c>
    </row>
    <row r="2" spans="1:18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</row>
    <row r="3" spans="1:18">
      <c r="A3" t="s">
        <v>1</v>
      </c>
    </row>
    <row r="4" spans="1:18">
      <c r="A4" t="s">
        <v>18</v>
      </c>
      <c r="B4">
        <v>101.2</v>
      </c>
      <c r="C4">
        <v>88.5</v>
      </c>
      <c r="D4">
        <v>65.2</v>
      </c>
      <c r="E4">
        <v>57.6</v>
      </c>
      <c r="F4">
        <v>45.7</v>
      </c>
      <c r="G4">
        <v>19.5</v>
      </c>
      <c r="H4">
        <v>17.7</v>
      </c>
      <c r="I4">
        <v>75.7</v>
      </c>
      <c r="J4">
        <v>84.6</v>
      </c>
      <c r="K4">
        <v>97</v>
      </c>
      <c r="L4">
        <v>156.30000000000001</v>
      </c>
      <c r="M4">
        <v>30.5</v>
      </c>
      <c r="N4">
        <v>73.400000000000006</v>
      </c>
      <c r="O4">
        <v>70.2</v>
      </c>
    </row>
    <row r="5" spans="1:18">
      <c r="A5" t="s">
        <v>19</v>
      </c>
      <c r="B5">
        <v>118.6</v>
      </c>
      <c r="C5">
        <v>100</v>
      </c>
      <c r="D5">
        <v>112.3</v>
      </c>
      <c r="E5">
        <v>55.1</v>
      </c>
      <c r="F5">
        <v>54.9</v>
      </c>
      <c r="G5">
        <v>121.8</v>
      </c>
      <c r="H5">
        <v>2.5</v>
      </c>
      <c r="I5">
        <v>110.5</v>
      </c>
      <c r="J5">
        <v>88.6</v>
      </c>
      <c r="K5">
        <v>50.7</v>
      </c>
      <c r="L5">
        <v>117.1</v>
      </c>
      <c r="M5">
        <v>-17.2</v>
      </c>
      <c r="N5">
        <v>107.7</v>
      </c>
      <c r="O5">
        <v>78.7</v>
      </c>
      <c r="Q5" s="7" t="s">
        <v>74</v>
      </c>
      <c r="R5" s="7"/>
    </row>
    <row r="6" spans="1:18">
      <c r="A6" t="s">
        <v>2</v>
      </c>
    </row>
    <row r="7" spans="1:18">
      <c r="A7" t="s">
        <v>18</v>
      </c>
      <c r="B7">
        <v>247.5</v>
      </c>
      <c r="C7">
        <v>153.9</v>
      </c>
      <c r="D7">
        <v>65.2</v>
      </c>
      <c r="E7">
        <v>68.2</v>
      </c>
      <c r="F7">
        <v>60.3</v>
      </c>
      <c r="G7">
        <v>22.2</v>
      </c>
      <c r="H7">
        <v>30.3</v>
      </c>
      <c r="I7">
        <v>128.4</v>
      </c>
      <c r="J7">
        <v>118.4</v>
      </c>
      <c r="K7">
        <v>124</v>
      </c>
      <c r="L7">
        <v>266.10000000000002</v>
      </c>
      <c r="M7">
        <v>33.9</v>
      </c>
      <c r="N7">
        <v>91.3</v>
      </c>
      <c r="O7">
        <v>108.4</v>
      </c>
    </row>
    <row r="8" spans="1:18">
      <c r="A8" t="s">
        <v>19</v>
      </c>
      <c r="B8">
        <v>125.4</v>
      </c>
      <c r="C8">
        <v>105.4</v>
      </c>
      <c r="D8">
        <v>112.3</v>
      </c>
      <c r="E8">
        <v>56.2</v>
      </c>
      <c r="F8">
        <v>55.7</v>
      </c>
      <c r="G8">
        <v>125.3</v>
      </c>
      <c r="H8">
        <v>5</v>
      </c>
      <c r="I8">
        <v>118.9</v>
      </c>
      <c r="J8">
        <v>94.3</v>
      </c>
      <c r="K8">
        <v>54.5</v>
      </c>
      <c r="L8">
        <v>125.4</v>
      </c>
      <c r="M8">
        <v>-16.399999999999999</v>
      </c>
      <c r="N8">
        <v>114.7</v>
      </c>
      <c r="O8">
        <v>82.8</v>
      </c>
    </row>
    <row r="9" spans="1:18">
      <c r="A9" t="s">
        <v>3</v>
      </c>
    </row>
    <row r="10" spans="1:18">
      <c r="A10" t="s">
        <v>18</v>
      </c>
      <c r="B10">
        <v>393.9</v>
      </c>
      <c r="C10">
        <v>287.8</v>
      </c>
      <c r="D10">
        <v>151.69999999999999</v>
      </c>
      <c r="E10">
        <v>100</v>
      </c>
      <c r="F10">
        <v>80.3</v>
      </c>
      <c r="G10">
        <v>33.4</v>
      </c>
      <c r="H10">
        <v>43</v>
      </c>
      <c r="I10">
        <v>226.6</v>
      </c>
      <c r="J10">
        <v>179.8</v>
      </c>
      <c r="K10">
        <v>202.2</v>
      </c>
      <c r="L10">
        <v>445.1</v>
      </c>
      <c r="M10">
        <v>43.9</v>
      </c>
      <c r="N10">
        <v>126.9</v>
      </c>
      <c r="O10">
        <v>178</v>
      </c>
    </row>
    <row r="11" spans="1:18">
      <c r="A11" t="s">
        <v>19</v>
      </c>
      <c r="B11">
        <v>132.19999999999999</v>
      </c>
      <c r="C11">
        <v>113.4</v>
      </c>
      <c r="D11">
        <v>117.8</v>
      </c>
      <c r="E11">
        <v>60.1</v>
      </c>
      <c r="F11">
        <v>59.1</v>
      </c>
      <c r="G11">
        <v>132.30000000000001</v>
      </c>
      <c r="H11">
        <v>8</v>
      </c>
      <c r="I11">
        <v>123.2</v>
      </c>
      <c r="J11">
        <v>102.9</v>
      </c>
      <c r="K11">
        <v>61.8</v>
      </c>
      <c r="L11">
        <v>145.30000000000001</v>
      </c>
      <c r="M11">
        <v>-13.9</v>
      </c>
      <c r="N11">
        <v>118.5</v>
      </c>
      <c r="O11">
        <v>89.3</v>
      </c>
    </row>
    <row r="12" spans="1:18" s="2" customFormat="1">
      <c r="A12" s="2" t="s">
        <v>64</v>
      </c>
    </row>
    <row r="13" spans="1:18">
      <c r="A13" t="s">
        <v>65</v>
      </c>
      <c r="B13">
        <v>18</v>
      </c>
      <c r="C13">
        <v>15.9</v>
      </c>
      <c r="D13">
        <v>7.1</v>
      </c>
      <c r="E13">
        <v>8.6</v>
      </c>
      <c r="F13">
        <v>6.2</v>
      </c>
      <c r="G13">
        <v>6.4</v>
      </c>
      <c r="H13">
        <v>7</v>
      </c>
      <c r="I13">
        <v>10.7</v>
      </c>
      <c r="J13">
        <v>7.9</v>
      </c>
      <c r="K13">
        <v>11.6</v>
      </c>
      <c r="L13">
        <v>21.4</v>
      </c>
      <c r="M13">
        <v>4.0999999999999996</v>
      </c>
      <c r="N13">
        <v>9.8000000000000007</v>
      </c>
      <c r="O13">
        <v>10.4</v>
      </c>
    </row>
    <row r="14" spans="1:18">
      <c r="A14" t="s">
        <v>66</v>
      </c>
      <c r="B14">
        <v>18</v>
      </c>
      <c r="C14">
        <v>7.8</v>
      </c>
      <c r="D14">
        <v>0</v>
      </c>
      <c r="E14">
        <v>2.9</v>
      </c>
      <c r="F14">
        <v>4.5</v>
      </c>
      <c r="G14">
        <v>1.5</v>
      </c>
      <c r="H14">
        <v>6.1</v>
      </c>
      <c r="I14">
        <v>5.8</v>
      </c>
      <c r="J14">
        <v>3.7</v>
      </c>
      <c r="K14">
        <v>2.6</v>
      </c>
      <c r="L14">
        <v>10</v>
      </c>
      <c r="M14">
        <v>1.4</v>
      </c>
      <c r="N14">
        <v>4.7</v>
      </c>
      <c r="O14">
        <v>5.3</v>
      </c>
    </row>
    <row r="15" spans="1:18" s="1" customFormat="1">
      <c r="A15" s="1" t="s">
        <v>20</v>
      </c>
    </row>
    <row r="16" spans="1:18">
      <c r="A16" s="3"/>
      <c r="B16" s="3" t="s">
        <v>5</v>
      </c>
      <c r="C16" s="3" t="s">
        <v>6</v>
      </c>
      <c r="D16" s="3" t="s">
        <v>7</v>
      </c>
      <c r="E16" s="3" t="s">
        <v>8</v>
      </c>
      <c r="F16" s="3" t="s">
        <v>9</v>
      </c>
      <c r="G16" s="3" t="s">
        <v>10</v>
      </c>
      <c r="H16" s="3" t="s">
        <v>11</v>
      </c>
      <c r="I16" s="3" t="s">
        <v>12</v>
      </c>
      <c r="J16" s="3" t="s">
        <v>13</v>
      </c>
      <c r="K16" s="3" t="s">
        <v>14</v>
      </c>
      <c r="L16" s="3" t="s">
        <v>15</v>
      </c>
      <c r="M16" s="3" t="s">
        <v>16</v>
      </c>
      <c r="N16" s="3" t="s">
        <v>17</v>
      </c>
      <c r="O16" s="3" t="s">
        <v>25</v>
      </c>
    </row>
    <row r="17" spans="1:15">
      <c r="A17" s="3" t="s">
        <v>69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 t="s">
        <v>67</v>
      </c>
      <c r="B18" s="3">
        <f>B14</f>
        <v>18</v>
      </c>
      <c r="C18" s="3">
        <f t="shared" ref="C18:O18" si="0">C14</f>
        <v>7.8</v>
      </c>
      <c r="D18" s="3">
        <f t="shared" si="0"/>
        <v>0</v>
      </c>
      <c r="E18" s="3">
        <f t="shared" si="0"/>
        <v>2.9</v>
      </c>
      <c r="F18" s="3">
        <f t="shared" si="0"/>
        <v>4.5</v>
      </c>
      <c r="G18" s="3">
        <f t="shared" si="0"/>
        <v>1.5</v>
      </c>
      <c r="H18" s="3">
        <f t="shared" si="0"/>
        <v>6.1</v>
      </c>
      <c r="I18" s="3">
        <f t="shared" si="0"/>
        <v>5.8</v>
      </c>
      <c r="J18" s="3">
        <f t="shared" si="0"/>
        <v>3.7</v>
      </c>
      <c r="K18" s="3">
        <f t="shared" si="0"/>
        <v>2.6</v>
      </c>
      <c r="L18" s="3">
        <f t="shared" si="0"/>
        <v>10</v>
      </c>
      <c r="M18" s="3">
        <f t="shared" si="0"/>
        <v>1.4</v>
      </c>
      <c r="N18" s="3">
        <f t="shared" si="0"/>
        <v>4.7</v>
      </c>
      <c r="O18" s="3">
        <f t="shared" si="0"/>
        <v>5.3</v>
      </c>
    </row>
    <row r="19" spans="1:15">
      <c r="A19" s="3" t="s">
        <v>68</v>
      </c>
      <c r="B19" s="3">
        <f>B13</f>
        <v>18</v>
      </c>
      <c r="C19" s="3">
        <f t="shared" ref="C19:O19" si="1">C13</f>
        <v>15.9</v>
      </c>
      <c r="D19" s="3">
        <f t="shared" si="1"/>
        <v>7.1</v>
      </c>
      <c r="E19" s="3">
        <f t="shared" si="1"/>
        <v>8.6</v>
      </c>
      <c r="F19" s="3">
        <f t="shared" si="1"/>
        <v>6.2</v>
      </c>
      <c r="G19" s="3">
        <f t="shared" si="1"/>
        <v>6.4</v>
      </c>
      <c r="H19" s="3">
        <f t="shared" si="1"/>
        <v>7</v>
      </c>
      <c r="I19" s="3">
        <f t="shared" si="1"/>
        <v>10.7</v>
      </c>
      <c r="J19" s="3">
        <f t="shared" si="1"/>
        <v>7.9</v>
      </c>
      <c r="K19" s="3">
        <f t="shared" si="1"/>
        <v>11.6</v>
      </c>
      <c r="L19" s="3">
        <f t="shared" si="1"/>
        <v>21.4</v>
      </c>
      <c r="M19" s="3">
        <f t="shared" si="1"/>
        <v>4.0999999999999996</v>
      </c>
      <c r="N19" s="3">
        <f t="shared" si="1"/>
        <v>9.8000000000000007</v>
      </c>
      <c r="O19" s="3">
        <f t="shared" si="1"/>
        <v>10.4</v>
      </c>
    </row>
    <row r="20" spans="1:15">
      <c r="A20" s="3" t="s">
        <v>21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 t="s">
        <v>26</v>
      </c>
      <c r="B21" s="3">
        <f t="shared" ref="B21:O21" si="2">B4</f>
        <v>101.2</v>
      </c>
      <c r="C21" s="3">
        <f t="shared" si="2"/>
        <v>88.5</v>
      </c>
      <c r="D21" s="3">
        <f t="shared" si="2"/>
        <v>65.2</v>
      </c>
      <c r="E21" s="3">
        <f t="shared" si="2"/>
        <v>57.6</v>
      </c>
      <c r="F21" s="3">
        <f t="shared" si="2"/>
        <v>45.7</v>
      </c>
      <c r="G21" s="3">
        <f t="shared" si="2"/>
        <v>19.5</v>
      </c>
      <c r="H21" s="3">
        <f t="shared" si="2"/>
        <v>17.7</v>
      </c>
      <c r="I21" s="3">
        <f t="shared" si="2"/>
        <v>75.7</v>
      </c>
      <c r="J21" s="3">
        <f t="shared" si="2"/>
        <v>84.6</v>
      </c>
      <c r="K21" s="3">
        <f t="shared" si="2"/>
        <v>97</v>
      </c>
      <c r="L21" s="3">
        <f t="shared" si="2"/>
        <v>156.30000000000001</v>
      </c>
      <c r="M21" s="3">
        <f t="shared" si="2"/>
        <v>30.5</v>
      </c>
      <c r="N21" s="3">
        <f t="shared" si="2"/>
        <v>73.400000000000006</v>
      </c>
      <c r="O21" s="3">
        <f t="shared" si="2"/>
        <v>70.2</v>
      </c>
    </row>
    <row r="22" spans="1:15">
      <c r="A22" s="3" t="s">
        <v>27</v>
      </c>
      <c r="B22" s="3">
        <f t="shared" ref="B22:O22" si="3">B7</f>
        <v>247.5</v>
      </c>
      <c r="C22" s="3">
        <f t="shared" si="3"/>
        <v>153.9</v>
      </c>
      <c r="D22" s="3">
        <f t="shared" si="3"/>
        <v>65.2</v>
      </c>
      <c r="E22" s="3">
        <f t="shared" si="3"/>
        <v>68.2</v>
      </c>
      <c r="F22" s="3">
        <f t="shared" si="3"/>
        <v>60.3</v>
      </c>
      <c r="G22" s="3">
        <f t="shared" si="3"/>
        <v>22.2</v>
      </c>
      <c r="H22" s="3">
        <f t="shared" si="3"/>
        <v>30.3</v>
      </c>
      <c r="I22" s="3">
        <f t="shared" si="3"/>
        <v>128.4</v>
      </c>
      <c r="J22" s="3">
        <f t="shared" si="3"/>
        <v>118.4</v>
      </c>
      <c r="K22" s="3">
        <f t="shared" si="3"/>
        <v>124</v>
      </c>
      <c r="L22" s="3">
        <f t="shared" si="3"/>
        <v>266.10000000000002</v>
      </c>
      <c r="M22" s="3">
        <f t="shared" si="3"/>
        <v>33.9</v>
      </c>
      <c r="N22" s="3">
        <f t="shared" si="3"/>
        <v>91.3</v>
      </c>
      <c r="O22" s="3">
        <f t="shared" si="3"/>
        <v>108.4</v>
      </c>
    </row>
    <row r="23" spans="1:15">
      <c r="A23" s="3" t="s">
        <v>28</v>
      </c>
      <c r="B23" s="3">
        <f t="shared" ref="B23:O23" si="4">B10</f>
        <v>393.9</v>
      </c>
      <c r="C23" s="3">
        <f t="shared" si="4"/>
        <v>287.8</v>
      </c>
      <c r="D23" s="3">
        <f t="shared" si="4"/>
        <v>151.69999999999999</v>
      </c>
      <c r="E23" s="3">
        <f t="shared" si="4"/>
        <v>100</v>
      </c>
      <c r="F23" s="3">
        <f t="shared" si="4"/>
        <v>80.3</v>
      </c>
      <c r="G23" s="3">
        <f t="shared" si="4"/>
        <v>33.4</v>
      </c>
      <c r="H23" s="3">
        <f t="shared" si="4"/>
        <v>43</v>
      </c>
      <c r="I23" s="3">
        <f t="shared" si="4"/>
        <v>226.6</v>
      </c>
      <c r="J23" s="3">
        <f t="shared" si="4"/>
        <v>179.8</v>
      </c>
      <c r="K23" s="3">
        <f t="shared" si="4"/>
        <v>202.2</v>
      </c>
      <c r="L23" s="3">
        <f t="shared" si="4"/>
        <v>445.1</v>
      </c>
      <c r="M23" s="3">
        <f t="shared" si="4"/>
        <v>43.9</v>
      </c>
      <c r="N23" s="3">
        <f t="shared" si="4"/>
        <v>126.9</v>
      </c>
      <c r="O23" s="3">
        <f t="shared" si="4"/>
        <v>178</v>
      </c>
    </row>
    <row r="24" spans="1:15">
      <c r="A24" s="3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 t="s">
        <v>27</v>
      </c>
      <c r="B25" s="3">
        <f>(100+B22)/(100+B21)*100-100</f>
        <v>72.713717693836998</v>
      </c>
      <c r="C25" s="3">
        <f t="shared" ref="C25:O25" si="5">(100+C22)/(100+C21)*100-100</f>
        <v>34.694960212201607</v>
      </c>
      <c r="D25" s="3">
        <f t="shared" si="5"/>
        <v>0</v>
      </c>
      <c r="E25" s="3">
        <f t="shared" si="5"/>
        <v>6.7258883248730825</v>
      </c>
      <c r="F25" s="3">
        <f t="shared" si="5"/>
        <v>10.02059025394648</v>
      </c>
      <c r="G25" s="3">
        <f t="shared" si="5"/>
        <v>2.2594142259414269</v>
      </c>
      <c r="H25" s="3">
        <f t="shared" si="5"/>
        <v>10.705182667799491</v>
      </c>
      <c r="I25" s="3">
        <f t="shared" si="5"/>
        <v>29.994308480364253</v>
      </c>
      <c r="J25" s="3">
        <f t="shared" si="5"/>
        <v>18.309859154929569</v>
      </c>
      <c r="K25" s="3">
        <f t="shared" si="5"/>
        <v>13.705583756345192</v>
      </c>
      <c r="L25" s="3">
        <f t="shared" si="5"/>
        <v>42.840421381193892</v>
      </c>
      <c r="M25" s="3">
        <f t="shared" si="5"/>
        <v>2.6053639846743266</v>
      </c>
      <c r="N25" s="3">
        <f t="shared" si="5"/>
        <v>10.322952710495969</v>
      </c>
      <c r="O25" s="3">
        <f t="shared" si="5"/>
        <v>22.444183313748539</v>
      </c>
    </row>
    <row r="26" spans="1:15">
      <c r="A26" s="3" t="s">
        <v>28</v>
      </c>
      <c r="B26" s="3">
        <f>(100+B23)/(100+B21)*100-100</f>
        <v>145.47713717693838</v>
      </c>
      <c r="C26" s="3">
        <f t="shared" ref="C26:O26" si="6">(100+C23)/(100+C21)*100-100</f>
        <v>105.7294429708223</v>
      </c>
      <c r="D26" s="3">
        <f t="shared" si="6"/>
        <v>52.360774818401921</v>
      </c>
      <c r="E26" s="3">
        <f t="shared" si="6"/>
        <v>26.903553299492387</v>
      </c>
      <c r="F26" s="3">
        <f t="shared" si="6"/>
        <v>23.74742621825672</v>
      </c>
      <c r="G26" s="3">
        <f t="shared" si="6"/>
        <v>11.631799163179906</v>
      </c>
      <c r="H26" s="3">
        <f t="shared" si="6"/>
        <v>21.495327102803728</v>
      </c>
      <c r="I26" s="3">
        <f t="shared" si="6"/>
        <v>85.885031303358033</v>
      </c>
      <c r="J26" s="3">
        <f t="shared" si="6"/>
        <v>51.570964247020584</v>
      </c>
      <c r="K26" s="3">
        <f t="shared" si="6"/>
        <v>53.401015228426388</v>
      </c>
      <c r="L26" s="3">
        <f t="shared" si="6"/>
        <v>112.68045259461567</v>
      </c>
      <c r="M26" s="3">
        <f t="shared" si="6"/>
        <v>10.268199233716473</v>
      </c>
      <c r="N26" s="3">
        <f t="shared" si="6"/>
        <v>30.853517877739336</v>
      </c>
      <c r="O26" s="3">
        <f t="shared" si="6"/>
        <v>63.33725029377203</v>
      </c>
    </row>
    <row r="27" spans="1:15">
      <c r="A27" s="3" t="s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 t="s">
        <v>26</v>
      </c>
      <c r="B28" s="3">
        <f t="shared" ref="B28:O28" si="7">B5</f>
        <v>118.6</v>
      </c>
      <c r="C28" s="3">
        <f t="shared" si="7"/>
        <v>100</v>
      </c>
      <c r="D28" s="3">
        <f t="shared" si="7"/>
        <v>112.3</v>
      </c>
      <c r="E28" s="3">
        <f t="shared" si="7"/>
        <v>55.1</v>
      </c>
      <c r="F28" s="3">
        <f t="shared" si="7"/>
        <v>54.9</v>
      </c>
      <c r="G28" s="3">
        <f t="shared" si="7"/>
        <v>121.8</v>
      </c>
      <c r="H28" s="3">
        <f t="shared" si="7"/>
        <v>2.5</v>
      </c>
      <c r="I28" s="3">
        <f t="shared" si="7"/>
        <v>110.5</v>
      </c>
      <c r="J28" s="3">
        <f t="shared" si="7"/>
        <v>88.6</v>
      </c>
      <c r="K28" s="3">
        <f t="shared" si="7"/>
        <v>50.7</v>
      </c>
      <c r="L28" s="3">
        <f t="shared" si="7"/>
        <v>117.1</v>
      </c>
      <c r="M28" s="3">
        <f t="shared" si="7"/>
        <v>-17.2</v>
      </c>
      <c r="N28" s="3">
        <f t="shared" si="7"/>
        <v>107.7</v>
      </c>
      <c r="O28" s="3">
        <f t="shared" si="7"/>
        <v>78.7</v>
      </c>
    </row>
    <row r="29" spans="1:15">
      <c r="A29" s="3" t="s">
        <v>27</v>
      </c>
      <c r="B29" s="3">
        <f t="shared" ref="B29:O29" si="8">B8</f>
        <v>125.4</v>
      </c>
      <c r="C29" s="3">
        <f t="shared" si="8"/>
        <v>105.4</v>
      </c>
      <c r="D29" s="3">
        <f t="shared" si="8"/>
        <v>112.3</v>
      </c>
      <c r="E29" s="3">
        <f t="shared" si="8"/>
        <v>56.2</v>
      </c>
      <c r="F29" s="3">
        <f t="shared" si="8"/>
        <v>55.7</v>
      </c>
      <c r="G29" s="3">
        <f t="shared" si="8"/>
        <v>125.3</v>
      </c>
      <c r="H29" s="3">
        <f t="shared" si="8"/>
        <v>5</v>
      </c>
      <c r="I29" s="3">
        <f t="shared" si="8"/>
        <v>118.9</v>
      </c>
      <c r="J29" s="3">
        <f t="shared" si="8"/>
        <v>94.3</v>
      </c>
      <c r="K29" s="3">
        <f t="shared" si="8"/>
        <v>54.5</v>
      </c>
      <c r="L29" s="3">
        <f t="shared" si="8"/>
        <v>125.4</v>
      </c>
      <c r="M29" s="3">
        <f t="shared" si="8"/>
        <v>-16.399999999999999</v>
      </c>
      <c r="N29" s="3">
        <f t="shared" si="8"/>
        <v>114.7</v>
      </c>
      <c r="O29" s="3">
        <f t="shared" si="8"/>
        <v>82.8</v>
      </c>
    </row>
    <row r="30" spans="1:15">
      <c r="A30" s="3" t="s">
        <v>28</v>
      </c>
      <c r="B30" s="3">
        <f t="shared" ref="B30:O30" si="9">B11</f>
        <v>132.19999999999999</v>
      </c>
      <c r="C30" s="3">
        <f t="shared" si="9"/>
        <v>113.4</v>
      </c>
      <c r="D30" s="3">
        <f t="shared" si="9"/>
        <v>117.8</v>
      </c>
      <c r="E30" s="3">
        <f t="shared" si="9"/>
        <v>60.1</v>
      </c>
      <c r="F30" s="3">
        <f t="shared" si="9"/>
        <v>59.1</v>
      </c>
      <c r="G30" s="3">
        <f t="shared" si="9"/>
        <v>132.30000000000001</v>
      </c>
      <c r="H30" s="3">
        <f t="shared" si="9"/>
        <v>8</v>
      </c>
      <c r="I30" s="3">
        <f t="shared" si="9"/>
        <v>123.2</v>
      </c>
      <c r="J30" s="3">
        <f t="shared" si="9"/>
        <v>102.9</v>
      </c>
      <c r="K30" s="3">
        <f t="shared" si="9"/>
        <v>61.8</v>
      </c>
      <c r="L30" s="3">
        <f t="shared" si="9"/>
        <v>145.30000000000001</v>
      </c>
      <c r="M30" s="3">
        <f t="shared" si="9"/>
        <v>-13.9</v>
      </c>
      <c r="N30" s="3">
        <f t="shared" si="9"/>
        <v>118.5</v>
      </c>
      <c r="O30" s="3">
        <f t="shared" si="9"/>
        <v>89.3</v>
      </c>
    </row>
    <row r="31" spans="1:15">
      <c r="A31" s="3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 t="s">
        <v>27</v>
      </c>
      <c r="B32" s="3">
        <f>(100+B29)/(100+B28)*100-100</f>
        <v>3.110704483074116</v>
      </c>
      <c r="C32" s="3">
        <f t="shared" ref="C32:O32" si="10">(100+C29)/(100+C28)*100-100</f>
        <v>2.7000000000000171</v>
      </c>
      <c r="D32" s="3">
        <f t="shared" si="10"/>
        <v>0</v>
      </c>
      <c r="E32" s="3">
        <f t="shared" si="10"/>
        <v>0.70921985815601829</v>
      </c>
      <c r="F32" s="3">
        <f t="shared" si="10"/>
        <v>0.51646223369914424</v>
      </c>
      <c r="G32" s="3">
        <f t="shared" si="10"/>
        <v>1.5779981965734891</v>
      </c>
      <c r="H32" s="3">
        <f t="shared" si="10"/>
        <v>2.4390243902439011</v>
      </c>
      <c r="I32" s="3">
        <f t="shared" si="10"/>
        <v>3.9904988123515466</v>
      </c>
      <c r="J32" s="3">
        <f t="shared" si="10"/>
        <v>3.0222693531283227</v>
      </c>
      <c r="K32" s="3">
        <f t="shared" si="10"/>
        <v>2.5215660252156766</v>
      </c>
      <c r="L32" s="3">
        <f t="shared" si="10"/>
        <v>3.8231229847996246</v>
      </c>
      <c r="M32" s="3">
        <f t="shared" si="10"/>
        <v>0.96618357487923845</v>
      </c>
      <c r="N32" s="3">
        <f t="shared" si="10"/>
        <v>3.3702455464612342</v>
      </c>
      <c r="O32" s="3">
        <f t="shared" si="10"/>
        <v>2.2943480693900682</v>
      </c>
    </row>
    <row r="33" spans="1:15">
      <c r="A33" s="3" t="s">
        <v>28</v>
      </c>
      <c r="B33" s="3">
        <f>(100+B30)/(100+B28)*100-100</f>
        <v>6.2214089661482177</v>
      </c>
      <c r="C33" s="3">
        <f t="shared" ref="C33:O33" si="11">(100+C30)/(100+C28)*100-100</f>
        <v>6.6999999999999886</v>
      </c>
      <c r="D33" s="3">
        <f t="shared" si="11"/>
        <v>2.5906735751295429</v>
      </c>
      <c r="E33" s="3">
        <f t="shared" si="11"/>
        <v>3.2237266279819323</v>
      </c>
      <c r="F33" s="3">
        <f t="shared" si="11"/>
        <v>2.7114267269205925</v>
      </c>
      <c r="G33" s="3">
        <f t="shared" si="11"/>
        <v>4.733994589720453</v>
      </c>
      <c r="H33" s="3">
        <f t="shared" si="11"/>
        <v>5.3658536585365937</v>
      </c>
      <c r="I33" s="3">
        <f t="shared" si="11"/>
        <v>6.033254156769587</v>
      </c>
      <c r="J33" s="3">
        <f t="shared" si="11"/>
        <v>7.5821845174973532</v>
      </c>
      <c r="K33" s="3">
        <f t="shared" si="11"/>
        <v>7.3656270736562846</v>
      </c>
      <c r="L33" s="3">
        <f t="shared" si="11"/>
        <v>12.989405803777075</v>
      </c>
      <c r="M33" s="3">
        <f t="shared" si="11"/>
        <v>3.9855072463768124</v>
      </c>
      <c r="N33" s="3">
        <f t="shared" si="11"/>
        <v>5.1998074145402029</v>
      </c>
      <c r="O33" s="3">
        <f t="shared" si="11"/>
        <v>5.9317291550084121</v>
      </c>
    </row>
    <row r="34" spans="1:15" s="1" customFormat="1">
      <c r="A34" s="1" t="s">
        <v>29</v>
      </c>
    </row>
    <row r="35" spans="1:15">
      <c r="A35" t="s">
        <v>30</v>
      </c>
      <c r="B35" t="s">
        <v>26</v>
      </c>
      <c r="C35" t="s">
        <v>27</v>
      </c>
      <c r="D35" t="s">
        <v>28</v>
      </c>
      <c r="J35" t="s">
        <v>44</v>
      </c>
    </row>
    <row r="36" spans="1:15">
      <c r="A36" t="s">
        <v>31</v>
      </c>
      <c r="B36">
        <f t="shared" ref="B36:B49" ca="1" si="12">OFFSET($B$21,0,$J36)</f>
        <v>101.2</v>
      </c>
      <c r="C36">
        <f t="shared" ref="C36:C49" ca="1" si="13">OFFSET($B$21,1,$J36)</f>
        <v>247.5</v>
      </c>
      <c r="D36">
        <f t="shared" ref="D36:D49" ca="1" si="14">OFFSET($B$21,2,$J36)</f>
        <v>393.9</v>
      </c>
      <c r="J36">
        <v>0</v>
      </c>
    </row>
    <row r="37" spans="1:15">
      <c r="A37" t="s">
        <v>32</v>
      </c>
      <c r="B37">
        <f t="shared" ca="1" si="12"/>
        <v>88.5</v>
      </c>
      <c r="C37">
        <f t="shared" ca="1" si="13"/>
        <v>153.9</v>
      </c>
      <c r="D37">
        <f t="shared" ca="1" si="14"/>
        <v>287.8</v>
      </c>
      <c r="J37">
        <v>1</v>
      </c>
    </row>
    <row r="38" spans="1:15">
      <c r="A38" t="s">
        <v>33</v>
      </c>
      <c r="B38">
        <f t="shared" ca="1" si="12"/>
        <v>65.2</v>
      </c>
      <c r="C38">
        <f t="shared" ca="1" si="13"/>
        <v>65.2</v>
      </c>
      <c r="D38">
        <f t="shared" ca="1" si="14"/>
        <v>151.69999999999999</v>
      </c>
      <c r="J38">
        <v>2</v>
      </c>
    </row>
    <row r="39" spans="1:15">
      <c r="A39" t="s">
        <v>34</v>
      </c>
      <c r="B39">
        <f t="shared" ca="1" si="12"/>
        <v>57.6</v>
      </c>
      <c r="C39">
        <f t="shared" ca="1" si="13"/>
        <v>68.2</v>
      </c>
      <c r="D39">
        <f t="shared" ca="1" si="14"/>
        <v>100</v>
      </c>
      <c r="J39">
        <v>3</v>
      </c>
    </row>
    <row r="40" spans="1:15">
      <c r="A40" t="s">
        <v>35</v>
      </c>
      <c r="B40">
        <f t="shared" ca="1" si="12"/>
        <v>45.7</v>
      </c>
      <c r="C40">
        <f t="shared" ca="1" si="13"/>
        <v>60.3</v>
      </c>
      <c r="D40">
        <f t="shared" ca="1" si="14"/>
        <v>80.3</v>
      </c>
      <c r="J40">
        <v>4</v>
      </c>
    </row>
    <row r="41" spans="1:15">
      <c r="A41" t="s">
        <v>36</v>
      </c>
      <c r="B41">
        <f t="shared" ca="1" si="12"/>
        <v>19.5</v>
      </c>
      <c r="C41">
        <f t="shared" ca="1" si="13"/>
        <v>22.2</v>
      </c>
      <c r="D41">
        <f t="shared" ca="1" si="14"/>
        <v>33.4</v>
      </c>
      <c r="J41">
        <v>5</v>
      </c>
    </row>
    <row r="42" spans="1:15">
      <c r="A42" t="s">
        <v>37</v>
      </c>
      <c r="B42">
        <f t="shared" ca="1" si="12"/>
        <v>17.7</v>
      </c>
      <c r="C42">
        <f t="shared" ca="1" si="13"/>
        <v>30.3</v>
      </c>
      <c r="D42">
        <f t="shared" ca="1" si="14"/>
        <v>43</v>
      </c>
      <c r="J42">
        <v>6</v>
      </c>
    </row>
    <row r="43" spans="1:15">
      <c r="A43" t="s">
        <v>38</v>
      </c>
      <c r="B43">
        <f t="shared" ca="1" si="12"/>
        <v>75.7</v>
      </c>
      <c r="C43">
        <f t="shared" ca="1" si="13"/>
        <v>128.4</v>
      </c>
      <c r="D43">
        <f t="shared" ca="1" si="14"/>
        <v>226.6</v>
      </c>
      <c r="J43">
        <v>7</v>
      </c>
    </row>
    <row r="44" spans="1:15">
      <c r="A44" t="s">
        <v>39</v>
      </c>
      <c r="B44">
        <f t="shared" ca="1" si="12"/>
        <v>84.6</v>
      </c>
      <c r="C44">
        <f t="shared" ca="1" si="13"/>
        <v>118.4</v>
      </c>
      <c r="D44">
        <f t="shared" ca="1" si="14"/>
        <v>179.8</v>
      </c>
      <c r="J44">
        <v>8</v>
      </c>
    </row>
    <row r="45" spans="1:15">
      <c r="A45" t="s">
        <v>40</v>
      </c>
      <c r="B45">
        <f t="shared" ca="1" si="12"/>
        <v>97</v>
      </c>
      <c r="C45">
        <f t="shared" ca="1" si="13"/>
        <v>124</v>
      </c>
      <c r="D45">
        <f t="shared" ca="1" si="14"/>
        <v>202.2</v>
      </c>
      <c r="J45">
        <v>9</v>
      </c>
    </row>
    <row r="46" spans="1:15">
      <c r="A46" t="s">
        <v>41</v>
      </c>
      <c r="B46">
        <f t="shared" ca="1" si="12"/>
        <v>156.30000000000001</v>
      </c>
      <c r="C46">
        <f t="shared" ca="1" si="13"/>
        <v>266.10000000000002</v>
      </c>
      <c r="D46">
        <f t="shared" ca="1" si="14"/>
        <v>445.1</v>
      </c>
      <c r="J46">
        <v>10</v>
      </c>
    </row>
    <row r="47" spans="1:15">
      <c r="A47" t="s">
        <v>42</v>
      </c>
      <c r="B47">
        <f t="shared" ca="1" si="12"/>
        <v>30.5</v>
      </c>
      <c r="C47">
        <f t="shared" ca="1" si="13"/>
        <v>33.9</v>
      </c>
      <c r="D47">
        <f t="shared" ca="1" si="14"/>
        <v>43.9</v>
      </c>
      <c r="J47">
        <v>11</v>
      </c>
    </row>
    <row r="48" spans="1:15">
      <c r="A48" t="s">
        <v>43</v>
      </c>
      <c r="B48">
        <f t="shared" ca="1" si="12"/>
        <v>73.400000000000006</v>
      </c>
      <c r="C48">
        <f t="shared" ca="1" si="13"/>
        <v>91.3</v>
      </c>
      <c r="D48">
        <f t="shared" ca="1" si="14"/>
        <v>126.9</v>
      </c>
      <c r="J48">
        <v>12</v>
      </c>
    </row>
    <row r="49" spans="1:18">
      <c r="A49" t="s">
        <v>25</v>
      </c>
      <c r="B49">
        <f t="shared" ca="1" si="12"/>
        <v>70.2</v>
      </c>
      <c r="C49">
        <f t="shared" ca="1" si="13"/>
        <v>108.4</v>
      </c>
      <c r="D49">
        <f t="shared" ca="1" si="14"/>
        <v>178</v>
      </c>
      <c r="J49">
        <v>13</v>
      </c>
    </row>
    <row r="50" spans="1:18" s="5" customFormat="1">
      <c r="A50" s="5" t="s">
        <v>70</v>
      </c>
    </row>
    <row r="51" spans="1:18">
      <c r="A51" t="str">
        <f>A18</f>
        <v>Array element/object field STORES</v>
      </c>
      <c r="B51">
        <f t="shared" ref="B51:O51" si="15">B18</f>
        <v>18</v>
      </c>
      <c r="C51">
        <f t="shared" si="15"/>
        <v>7.8</v>
      </c>
      <c r="D51">
        <f t="shared" si="15"/>
        <v>0</v>
      </c>
      <c r="E51">
        <f t="shared" si="15"/>
        <v>2.9</v>
      </c>
      <c r="F51">
        <f t="shared" si="15"/>
        <v>4.5</v>
      </c>
      <c r="G51">
        <f t="shared" si="15"/>
        <v>1.5</v>
      </c>
      <c r="H51">
        <f t="shared" si="15"/>
        <v>6.1</v>
      </c>
      <c r="I51">
        <f t="shared" si="15"/>
        <v>5.8</v>
      </c>
      <c r="J51">
        <f t="shared" si="15"/>
        <v>3.7</v>
      </c>
      <c r="K51">
        <f t="shared" si="15"/>
        <v>2.6</v>
      </c>
      <c r="L51">
        <f t="shared" si="15"/>
        <v>10</v>
      </c>
      <c r="M51">
        <f t="shared" si="15"/>
        <v>1.4</v>
      </c>
      <c r="N51">
        <f t="shared" si="15"/>
        <v>4.7</v>
      </c>
      <c r="O51">
        <f t="shared" si="15"/>
        <v>5.3</v>
      </c>
    </row>
    <row r="52" spans="1:18">
      <c r="A52" t="s">
        <v>71</v>
      </c>
      <c r="B52" s="3">
        <f>B25</f>
        <v>72.713717693836998</v>
      </c>
      <c r="C52" s="3">
        <f t="shared" ref="C52:O52" si="16">C25</f>
        <v>34.694960212201607</v>
      </c>
      <c r="D52" s="3">
        <f t="shared" si="16"/>
        <v>0</v>
      </c>
      <c r="E52" s="3">
        <f t="shared" si="16"/>
        <v>6.7258883248730825</v>
      </c>
      <c r="F52" s="3">
        <f t="shared" si="16"/>
        <v>10.02059025394648</v>
      </c>
      <c r="G52" s="3">
        <f t="shared" si="16"/>
        <v>2.2594142259414269</v>
      </c>
      <c r="H52" s="3">
        <f t="shared" si="16"/>
        <v>10.705182667799491</v>
      </c>
      <c r="I52" s="3">
        <f t="shared" si="16"/>
        <v>29.994308480364253</v>
      </c>
      <c r="J52" s="3">
        <f t="shared" si="16"/>
        <v>18.309859154929569</v>
      </c>
      <c r="K52" s="3">
        <f t="shared" si="16"/>
        <v>13.705583756345192</v>
      </c>
      <c r="L52" s="3">
        <f t="shared" si="16"/>
        <v>42.840421381193892</v>
      </c>
      <c r="M52" s="3">
        <f t="shared" si="16"/>
        <v>2.6053639846743266</v>
      </c>
      <c r="N52" s="3">
        <f t="shared" si="16"/>
        <v>10.322952710495969</v>
      </c>
      <c r="O52" s="3">
        <f t="shared" si="16"/>
        <v>22.444183313748539</v>
      </c>
    </row>
    <row r="53" spans="1:18">
      <c r="A53" t="str">
        <f>A19</f>
        <v>Array element/object field LOADS</v>
      </c>
      <c r="B53">
        <f t="shared" ref="B53:O53" si="17">B19</f>
        <v>18</v>
      </c>
      <c r="C53">
        <f t="shared" si="17"/>
        <v>15.9</v>
      </c>
      <c r="D53">
        <f t="shared" si="17"/>
        <v>7.1</v>
      </c>
      <c r="E53">
        <f t="shared" si="17"/>
        <v>8.6</v>
      </c>
      <c r="F53">
        <f t="shared" si="17"/>
        <v>6.2</v>
      </c>
      <c r="G53">
        <f t="shared" si="17"/>
        <v>6.4</v>
      </c>
      <c r="H53">
        <f t="shared" si="17"/>
        <v>7</v>
      </c>
      <c r="I53">
        <f t="shared" si="17"/>
        <v>10.7</v>
      </c>
      <c r="J53">
        <f t="shared" si="17"/>
        <v>7.9</v>
      </c>
      <c r="K53">
        <f t="shared" si="17"/>
        <v>11.6</v>
      </c>
      <c r="L53">
        <f t="shared" si="17"/>
        <v>21.4</v>
      </c>
      <c r="M53">
        <f t="shared" si="17"/>
        <v>4.0999999999999996</v>
      </c>
      <c r="N53">
        <f t="shared" si="17"/>
        <v>9.8000000000000007</v>
      </c>
      <c r="O53">
        <f t="shared" si="17"/>
        <v>10.4</v>
      </c>
    </row>
    <row r="54" spans="1:18">
      <c r="A54" t="s">
        <v>72</v>
      </c>
      <c r="B54" s="3">
        <f>B26-B25</f>
        <v>72.763419483101387</v>
      </c>
      <c r="C54" s="3">
        <f t="shared" ref="C54:O54" si="18">C26-C25</f>
        <v>71.034482758620697</v>
      </c>
      <c r="D54" s="3">
        <f t="shared" si="18"/>
        <v>52.360774818401921</v>
      </c>
      <c r="E54" s="3">
        <f t="shared" si="18"/>
        <v>20.177664974619304</v>
      </c>
      <c r="F54" s="3">
        <f t="shared" si="18"/>
        <v>13.72683596431024</v>
      </c>
      <c r="G54" s="3">
        <f t="shared" si="18"/>
        <v>9.3723849372384791</v>
      </c>
      <c r="H54" s="3">
        <f t="shared" si="18"/>
        <v>10.790144435004237</v>
      </c>
      <c r="I54" s="3">
        <f t="shared" si="18"/>
        <v>55.89072282299378</v>
      </c>
      <c r="J54" s="3">
        <f t="shared" si="18"/>
        <v>33.261105092091015</v>
      </c>
      <c r="K54" s="3">
        <f t="shared" si="18"/>
        <v>39.695431472081196</v>
      </c>
      <c r="L54" s="3">
        <f t="shared" si="18"/>
        <v>69.840031213421781</v>
      </c>
      <c r="M54" s="3">
        <f t="shared" si="18"/>
        <v>7.6628352490421463</v>
      </c>
      <c r="N54" s="3">
        <f t="shared" si="18"/>
        <v>20.530565167243367</v>
      </c>
      <c r="O54" s="3">
        <f t="shared" si="18"/>
        <v>40.893066980023491</v>
      </c>
    </row>
    <row r="55" spans="1:18" s="1" customFormat="1">
      <c r="A55" s="1" t="s">
        <v>73</v>
      </c>
    </row>
    <row r="56" spans="1:18">
      <c r="A56" t="s">
        <v>67</v>
      </c>
      <c r="B56" t="s">
        <v>71</v>
      </c>
      <c r="C56" t="s">
        <v>68</v>
      </c>
      <c r="D56" t="s">
        <v>72</v>
      </c>
      <c r="R56" t="s">
        <v>44</v>
      </c>
    </row>
    <row r="57" spans="1:18">
      <c r="A57" s="3">
        <f ca="1">OFFSET($B$51,0,$R57)</f>
        <v>18</v>
      </c>
      <c r="B57" s="3">
        <f ca="1">OFFSET($B$51,1,$R57)</f>
        <v>72.713717693836998</v>
      </c>
      <c r="C57" s="3">
        <f ca="1">OFFSET($B$51,2,$R57)</f>
        <v>18</v>
      </c>
      <c r="D57" s="3">
        <f ca="1">OFFSET($B$51,3,$R57)</f>
        <v>72.763419483101387</v>
      </c>
      <c r="R57">
        <v>0</v>
      </c>
    </row>
    <row r="58" spans="1:18">
      <c r="A58" s="3">
        <f t="shared" ref="A58:A70" ca="1" si="19">OFFSET($B$51,0,$R58)</f>
        <v>7.8</v>
      </c>
      <c r="B58" s="3">
        <f t="shared" ref="B58:B70" ca="1" si="20">OFFSET($B$51,1,$R58)</f>
        <v>34.694960212201607</v>
      </c>
      <c r="C58" s="3">
        <f t="shared" ref="C58:C70" ca="1" si="21">OFFSET($B$51,2,$R58)</f>
        <v>15.9</v>
      </c>
      <c r="D58" s="3">
        <f t="shared" ref="D58:D70" ca="1" si="22">OFFSET($B$51,3,$R58)</f>
        <v>71.034482758620697</v>
      </c>
      <c r="R58">
        <v>1</v>
      </c>
    </row>
    <row r="59" spans="1:18">
      <c r="A59" s="3">
        <f t="shared" ca="1" si="19"/>
        <v>0</v>
      </c>
      <c r="B59" s="3">
        <f t="shared" ca="1" si="20"/>
        <v>0</v>
      </c>
      <c r="C59" s="3">
        <f t="shared" ca="1" si="21"/>
        <v>7.1</v>
      </c>
      <c r="D59" s="3">
        <f t="shared" ca="1" si="22"/>
        <v>52.360774818401921</v>
      </c>
      <c r="R59">
        <v>2</v>
      </c>
    </row>
    <row r="60" spans="1:18">
      <c r="A60" s="3">
        <f t="shared" ca="1" si="19"/>
        <v>2.9</v>
      </c>
      <c r="B60" s="3">
        <f t="shared" ca="1" si="20"/>
        <v>6.7258883248730825</v>
      </c>
      <c r="C60" s="3">
        <f t="shared" ca="1" si="21"/>
        <v>8.6</v>
      </c>
      <c r="D60" s="3">
        <f t="shared" ca="1" si="22"/>
        <v>20.177664974619304</v>
      </c>
      <c r="R60">
        <v>3</v>
      </c>
    </row>
    <row r="61" spans="1:18">
      <c r="A61" s="3">
        <f t="shared" ca="1" si="19"/>
        <v>4.5</v>
      </c>
      <c r="B61" s="3">
        <f t="shared" ca="1" si="20"/>
        <v>10.02059025394648</v>
      </c>
      <c r="C61" s="3">
        <f t="shared" ca="1" si="21"/>
        <v>6.2</v>
      </c>
      <c r="D61" s="3">
        <f t="shared" ca="1" si="22"/>
        <v>13.72683596431024</v>
      </c>
      <c r="R61">
        <v>4</v>
      </c>
    </row>
    <row r="62" spans="1:18">
      <c r="A62" s="3">
        <f t="shared" ca="1" si="19"/>
        <v>1.5</v>
      </c>
      <c r="B62" s="3">
        <f t="shared" ca="1" si="20"/>
        <v>2.2594142259414269</v>
      </c>
      <c r="C62" s="3">
        <f t="shared" ca="1" si="21"/>
        <v>6.4</v>
      </c>
      <c r="D62" s="3">
        <f t="shared" ca="1" si="22"/>
        <v>9.3723849372384791</v>
      </c>
      <c r="R62">
        <v>5</v>
      </c>
    </row>
    <row r="63" spans="1:18">
      <c r="A63" s="3">
        <f t="shared" ca="1" si="19"/>
        <v>6.1</v>
      </c>
      <c r="B63" s="3">
        <f t="shared" ca="1" si="20"/>
        <v>10.705182667799491</v>
      </c>
      <c r="C63" s="3">
        <f t="shared" ca="1" si="21"/>
        <v>7</v>
      </c>
      <c r="D63" s="3">
        <f t="shared" ca="1" si="22"/>
        <v>10.790144435004237</v>
      </c>
      <c r="R63">
        <v>6</v>
      </c>
    </row>
    <row r="64" spans="1:18">
      <c r="A64" s="3">
        <f t="shared" ca="1" si="19"/>
        <v>5.8</v>
      </c>
      <c r="B64" s="3">
        <f t="shared" ca="1" si="20"/>
        <v>29.994308480364253</v>
      </c>
      <c r="C64" s="3">
        <f t="shared" ca="1" si="21"/>
        <v>10.7</v>
      </c>
      <c r="D64" s="3">
        <f t="shared" ca="1" si="22"/>
        <v>55.89072282299378</v>
      </c>
      <c r="R64">
        <v>7</v>
      </c>
    </row>
    <row r="65" spans="1:18">
      <c r="A65" s="3">
        <f t="shared" ca="1" si="19"/>
        <v>3.7</v>
      </c>
      <c r="B65" s="3">
        <f t="shared" ca="1" si="20"/>
        <v>18.309859154929569</v>
      </c>
      <c r="C65" s="3">
        <f t="shared" ca="1" si="21"/>
        <v>7.9</v>
      </c>
      <c r="D65" s="3">
        <f t="shared" ca="1" si="22"/>
        <v>33.261105092091015</v>
      </c>
      <c r="R65">
        <v>8</v>
      </c>
    </row>
    <row r="66" spans="1:18">
      <c r="A66" s="3">
        <f t="shared" ca="1" si="19"/>
        <v>2.6</v>
      </c>
      <c r="B66" s="3">
        <f t="shared" ca="1" si="20"/>
        <v>13.705583756345192</v>
      </c>
      <c r="C66" s="3">
        <f t="shared" ca="1" si="21"/>
        <v>11.6</v>
      </c>
      <c r="D66" s="3">
        <f t="shared" ca="1" si="22"/>
        <v>39.695431472081196</v>
      </c>
      <c r="R66">
        <v>9</v>
      </c>
    </row>
    <row r="67" spans="1:18">
      <c r="A67" s="3">
        <f t="shared" ca="1" si="19"/>
        <v>10</v>
      </c>
      <c r="B67" s="3">
        <f t="shared" ca="1" si="20"/>
        <v>42.840421381193892</v>
      </c>
      <c r="C67" s="3">
        <f t="shared" ca="1" si="21"/>
        <v>21.4</v>
      </c>
      <c r="D67" s="3">
        <f t="shared" ca="1" si="22"/>
        <v>69.840031213421781</v>
      </c>
      <c r="R67">
        <v>10</v>
      </c>
    </row>
    <row r="68" spans="1:18">
      <c r="A68" s="3">
        <f t="shared" ca="1" si="19"/>
        <v>1.4</v>
      </c>
      <c r="B68" s="3">
        <f t="shared" ca="1" si="20"/>
        <v>2.6053639846743266</v>
      </c>
      <c r="C68" s="3">
        <f t="shared" ca="1" si="21"/>
        <v>4.0999999999999996</v>
      </c>
      <c r="D68" s="3">
        <f t="shared" ca="1" si="22"/>
        <v>7.6628352490421463</v>
      </c>
      <c r="R68">
        <v>11</v>
      </c>
    </row>
    <row r="69" spans="1:18">
      <c r="A69" s="3">
        <f t="shared" ca="1" si="19"/>
        <v>4.7</v>
      </c>
      <c r="B69" s="3">
        <f t="shared" ca="1" si="20"/>
        <v>10.322952710495969</v>
      </c>
      <c r="C69" s="3">
        <f t="shared" ca="1" si="21"/>
        <v>9.8000000000000007</v>
      </c>
      <c r="D69" s="3">
        <f t="shared" ca="1" si="22"/>
        <v>20.530565167243367</v>
      </c>
      <c r="R69">
        <v>12</v>
      </c>
    </row>
    <row r="70" spans="1:18">
      <c r="A70" s="3">
        <f t="shared" ca="1" si="19"/>
        <v>5.3</v>
      </c>
      <c r="B70" s="3">
        <f t="shared" ca="1" si="20"/>
        <v>22.444183313748539</v>
      </c>
      <c r="C70" s="3">
        <f t="shared" ca="1" si="21"/>
        <v>10.4</v>
      </c>
      <c r="D70" s="3">
        <f t="shared" ca="1" si="22"/>
        <v>40.893066980023491</v>
      </c>
      <c r="R70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D42" sqref="B29:D42"/>
    </sheetView>
  </sheetViews>
  <sheetFormatPr baseColWidth="10" defaultRowHeight="15" x14ac:dyDescent="0"/>
  <cols>
    <col min="1" max="1" width="38.1640625" customWidth="1"/>
  </cols>
  <sheetData>
    <row r="1" spans="1:15" s="2" customFormat="1">
      <c r="A1" s="2" t="s">
        <v>45</v>
      </c>
    </row>
    <row r="2" spans="1: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25</v>
      </c>
    </row>
    <row r="3" spans="1:15">
      <c r="A3" t="s">
        <v>46</v>
      </c>
      <c r="B3">
        <v>114.5</v>
      </c>
      <c r="C3">
        <v>93.5</v>
      </c>
      <c r="D3">
        <v>78.7</v>
      </c>
      <c r="E3">
        <v>65.3</v>
      </c>
      <c r="F3">
        <v>45.7</v>
      </c>
      <c r="G3">
        <v>26.7</v>
      </c>
      <c r="H3">
        <v>19.5</v>
      </c>
      <c r="I3">
        <v>106.5</v>
      </c>
      <c r="J3">
        <v>85.5</v>
      </c>
      <c r="K3">
        <v>106</v>
      </c>
      <c r="L3">
        <v>156.30000000000001</v>
      </c>
      <c r="M3">
        <v>37.200000000000003</v>
      </c>
      <c r="N3">
        <v>74.5</v>
      </c>
      <c r="O3">
        <v>77.7</v>
      </c>
    </row>
    <row r="4" spans="1:15" s="4" customFormat="1">
      <c r="A4" s="4" t="s">
        <v>50</v>
      </c>
    </row>
    <row r="5" spans="1:15">
      <c r="A5" t="s">
        <v>47</v>
      </c>
      <c r="B5">
        <f>'table&amp;first graph'!B21</f>
        <v>101.2</v>
      </c>
      <c r="C5">
        <f>'table&amp;first graph'!C21</f>
        <v>88.5</v>
      </c>
      <c r="D5">
        <f>'table&amp;first graph'!D21</f>
        <v>65.2</v>
      </c>
      <c r="E5">
        <f>'table&amp;first graph'!E21</f>
        <v>57.6</v>
      </c>
      <c r="F5">
        <f>'table&amp;first graph'!F21</f>
        <v>45.7</v>
      </c>
      <c r="G5">
        <f>'table&amp;first graph'!G21</f>
        <v>19.5</v>
      </c>
      <c r="H5">
        <f>'table&amp;first graph'!H21</f>
        <v>17.7</v>
      </c>
      <c r="I5">
        <f>'table&amp;first graph'!I21</f>
        <v>75.7</v>
      </c>
      <c r="J5">
        <f>'table&amp;first graph'!J21</f>
        <v>84.6</v>
      </c>
      <c r="K5">
        <f>'table&amp;first graph'!K21</f>
        <v>97</v>
      </c>
      <c r="L5">
        <f>'table&amp;first graph'!L21</f>
        <v>156.30000000000001</v>
      </c>
      <c r="M5">
        <f>'table&amp;first graph'!M21</f>
        <v>30.5</v>
      </c>
      <c r="N5">
        <f>'table&amp;first graph'!N21</f>
        <v>73.400000000000006</v>
      </c>
      <c r="O5">
        <f>'table&amp;first graph'!O21</f>
        <v>70.2</v>
      </c>
    </row>
    <row r="6" spans="1:15">
      <c r="A6" t="s">
        <v>48</v>
      </c>
      <c r="B6">
        <f>'table&amp;first graph'!B22</f>
        <v>247.5</v>
      </c>
      <c r="C6">
        <f>'table&amp;first graph'!C22</f>
        <v>153.9</v>
      </c>
      <c r="D6">
        <f>'table&amp;first graph'!D22</f>
        <v>65.2</v>
      </c>
      <c r="E6">
        <f>'table&amp;first graph'!E22</f>
        <v>68.2</v>
      </c>
      <c r="F6">
        <f>'table&amp;first graph'!F22</f>
        <v>60.3</v>
      </c>
      <c r="G6">
        <f>'table&amp;first graph'!G22</f>
        <v>22.2</v>
      </c>
      <c r="H6">
        <f>'table&amp;first graph'!H22</f>
        <v>30.3</v>
      </c>
      <c r="I6">
        <f>'table&amp;first graph'!I22</f>
        <v>128.4</v>
      </c>
      <c r="J6">
        <f>'table&amp;first graph'!J22</f>
        <v>118.4</v>
      </c>
      <c r="K6">
        <f>'table&amp;first graph'!K22</f>
        <v>124</v>
      </c>
      <c r="L6">
        <f>'table&amp;first graph'!L22</f>
        <v>266.10000000000002</v>
      </c>
      <c r="M6">
        <f>'table&amp;first graph'!M22</f>
        <v>33.9</v>
      </c>
      <c r="N6">
        <f>'table&amp;first graph'!N22</f>
        <v>91.3</v>
      </c>
      <c r="O6">
        <f>'table&amp;first graph'!O22</f>
        <v>108.4</v>
      </c>
    </row>
    <row r="7" spans="1:15">
      <c r="A7" t="s">
        <v>49</v>
      </c>
      <c r="B7">
        <f>'table&amp;first graph'!B23</f>
        <v>393.9</v>
      </c>
      <c r="C7">
        <f>'table&amp;first graph'!C23</f>
        <v>287.8</v>
      </c>
      <c r="D7">
        <f>'table&amp;first graph'!D23</f>
        <v>151.69999999999999</v>
      </c>
      <c r="E7">
        <f>'table&amp;first graph'!E23</f>
        <v>100</v>
      </c>
      <c r="F7">
        <f>'table&amp;first graph'!F23</f>
        <v>80.3</v>
      </c>
      <c r="G7">
        <f>'table&amp;first graph'!G23</f>
        <v>33.4</v>
      </c>
      <c r="H7">
        <f>'table&amp;first graph'!H23</f>
        <v>43</v>
      </c>
      <c r="I7">
        <f>'table&amp;first graph'!I23</f>
        <v>226.6</v>
      </c>
      <c r="J7">
        <f>'table&amp;first graph'!J23</f>
        <v>179.8</v>
      </c>
      <c r="K7">
        <f>'table&amp;first graph'!K23</f>
        <v>202.2</v>
      </c>
      <c r="L7">
        <f>'table&amp;first graph'!L23</f>
        <v>445.1</v>
      </c>
      <c r="M7">
        <f>'table&amp;first graph'!M23</f>
        <v>43.9</v>
      </c>
      <c r="N7">
        <f>'table&amp;first graph'!N23</f>
        <v>126.9</v>
      </c>
      <c r="O7">
        <f>'table&amp;first graph'!O23</f>
        <v>178</v>
      </c>
    </row>
    <row r="8" spans="1:15" s="4" customFormat="1">
      <c r="A8" s="4" t="s">
        <v>51</v>
      </c>
    </row>
    <row r="9" spans="1:15">
      <c r="A9" t="s">
        <v>52</v>
      </c>
      <c r="B9">
        <f>B6-B$5</f>
        <v>146.30000000000001</v>
      </c>
      <c r="C9">
        <f t="shared" ref="C9:O9" si="0">C6-C$5</f>
        <v>65.400000000000006</v>
      </c>
      <c r="D9">
        <f t="shared" si="0"/>
        <v>0</v>
      </c>
      <c r="E9">
        <f t="shared" si="0"/>
        <v>10.600000000000001</v>
      </c>
      <c r="F9">
        <f t="shared" si="0"/>
        <v>14.599999999999994</v>
      </c>
      <c r="G9">
        <f t="shared" si="0"/>
        <v>2.6999999999999993</v>
      </c>
      <c r="H9">
        <f t="shared" si="0"/>
        <v>12.600000000000001</v>
      </c>
      <c r="I9">
        <f t="shared" si="0"/>
        <v>52.7</v>
      </c>
      <c r="J9">
        <f t="shared" si="0"/>
        <v>33.800000000000011</v>
      </c>
      <c r="K9">
        <f t="shared" si="0"/>
        <v>27</v>
      </c>
      <c r="L9">
        <f t="shared" si="0"/>
        <v>109.80000000000001</v>
      </c>
      <c r="M9">
        <f t="shared" si="0"/>
        <v>3.3999999999999986</v>
      </c>
      <c r="N9">
        <f t="shared" si="0"/>
        <v>17.899999999999991</v>
      </c>
      <c r="O9">
        <f t="shared" si="0"/>
        <v>38.200000000000003</v>
      </c>
    </row>
    <row r="10" spans="1:15">
      <c r="A10" t="s">
        <v>53</v>
      </c>
      <c r="B10">
        <f>B7-B$5</f>
        <v>292.7</v>
      </c>
      <c r="C10">
        <f t="shared" ref="C10:O10" si="1">C7-C$5</f>
        <v>199.3</v>
      </c>
      <c r="D10">
        <f t="shared" si="1"/>
        <v>86.499999999999986</v>
      </c>
      <c r="E10">
        <f t="shared" si="1"/>
        <v>42.4</v>
      </c>
      <c r="F10">
        <f t="shared" si="1"/>
        <v>34.599999999999994</v>
      </c>
      <c r="G10">
        <f t="shared" si="1"/>
        <v>13.899999999999999</v>
      </c>
      <c r="H10">
        <f t="shared" si="1"/>
        <v>25.3</v>
      </c>
      <c r="I10">
        <f t="shared" si="1"/>
        <v>150.89999999999998</v>
      </c>
      <c r="J10">
        <f t="shared" si="1"/>
        <v>95.200000000000017</v>
      </c>
      <c r="K10">
        <f t="shared" si="1"/>
        <v>105.19999999999999</v>
      </c>
      <c r="L10">
        <f t="shared" si="1"/>
        <v>288.8</v>
      </c>
      <c r="M10">
        <f t="shared" si="1"/>
        <v>13.399999999999999</v>
      </c>
      <c r="N10">
        <f t="shared" si="1"/>
        <v>53.5</v>
      </c>
      <c r="O10">
        <f t="shared" si="1"/>
        <v>107.8</v>
      </c>
    </row>
    <row r="11" spans="1:15" s="4" customFormat="1">
      <c r="A11" s="4" t="s">
        <v>54</v>
      </c>
    </row>
    <row r="12" spans="1:15">
      <c r="A12" t="s">
        <v>55</v>
      </c>
      <c r="B12" s="3">
        <f>B9/22*14</f>
        <v>93.100000000000009</v>
      </c>
      <c r="C12" s="3">
        <f t="shared" ref="C12:O12" si="2">C9/22*14</f>
        <v>41.618181818181824</v>
      </c>
      <c r="D12" s="3">
        <f t="shared" si="2"/>
        <v>0</v>
      </c>
      <c r="E12" s="3">
        <f t="shared" si="2"/>
        <v>6.745454545454546</v>
      </c>
      <c r="F12" s="3">
        <f t="shared" si="2"/>
        <v>9.2909090909090875</v>
      </c>
      <c r="G12" s="3">
        <f t="shared" si="2"/>
        <v>1.7181818181818178</v>
      </c>
      <c r="H12" s="3">
        <f t="shared" si="2"/>
        <v>8.0181818181818194</v>
      </c>
      <c r="I12" s="3">
        <f t="shared" si="2"/>
        <v>33.536363636363639</v>
      </c>
      <c r="J12" s="3">
        <f t="shared" si="2"/>
        <v>21.509090909090915</v>
      </c>
      <c r="K12" s="3">
        <f t="shared" si="2"/>
        <v>17.181818181818183</v>
      </c>
      <c r="L12" s="3">
        <f t="shared" si="2"/>
        <v>69.872727272727275</v>
      </c>
      <c r="M12" s="3">
        <f t="shared" si="2"/>
        <v>2.1636363636363627</v>
      </c>
      <c r="N12" s="3">
        <f t="shared" si="2"/>
        <v>11.390909090909085</v>
      </c>
      <c r="O12" s="3">
        <f t="shared" si="2"/>
        <v>24.309090909090912</v>
      </c>
    </row>
    <row r="13" spans="1:15">
      <c r="A13" t="s">
        <v>56</v>
      </c>
      <c r="B13" s="3">
        <f>B10/22*14</f>
        <v>186.26363636363635</v>
      </c>
      <c r="C13" s="3">
        <f t="shared" ref="C13:O13" si="3">C10/22*14</f>
        <v>126.82727272727274</v>
      </c>
      <c r="D13" s="3">
        <f t="shared" si="3"/>
        <v>55.04545454545454</v>
      </c>
      <c r="E13" s="3">
        <f t="shared" si="3"/>
        <v>26.981818181818181</v>
      </c>
      <c r="F13" s="3">
        <f t="shared" si="3"/>
        <v>22.018181818181816</v>
      </c>
      <c r="G13" s="3">
        <f t="shared" si="3"/>
        <v>8.8454545454545439</v>
      </c>
      <c r="H13" s="3">
        <f t="shared" si="3"/>
        <v>16.100000000000001</v>
      </c>
      <c r="I13" s="3">
        <f t="shared" si="3"/>
        <v>96.027272727272717</v>
      </c>
      <c r="J13" s="3">
        <f t="shared" si="3"/>
        <v>60.581818181818193</v>
      </c>
      <c r="K13" s="3">
        <f t="shared" si="3"/>
        <v>66.945454545454538</v>
      </c>
      <c r="L13" s="3">
        <f t="shared" si="3"/>
        <v>183.78181818181818</v>
      </c>
      <c r="M13" s="3">
        <f t="shared" si="3"/>
        <v>8.5272727272727256</v>
      </c>
      <c r="N13" s="3">
        <f t="shared" si="3"/>
        <v>34.045454545454547</v>
      </c>
      <c r="O13" s="3">
        <f t="shared" si="3"/>
        <v>68.599999999999994</v>
      </c>
    </row>
    <row r="14" spans="1:15" s="4" customFormat="1">
      <c r="A14" s="4" t="s">
        <v>57</v>
      </c>
    </row>
    <row r="15" spans="1:15">
      <c r="A15" t="s">
        <v>27</v>
      </c>
      <c r="B15" s="3">
        <f>B$3+B12</f>
        <v>207.60000000000002</v>
      </c>
      <c r="C15" s="3">
        <f t="shared" ref="C15:O15" si="4">C$3+C12</f>
        <v>135.11818181818182</v>
      </c>
      <c r="D15" s="3">
        <f t="shared" si="4"/>
        <v>78.7</v>
      </c>
      <c r="E15" s="3">
        <f t="shared" si="4"/>
        <v>72.045454545454547</v>
      </c>
      <c r="F15" s="3">
        <f t="shared" si="4"/>
        <v>54.990909090909092</v>
      </c>
      <c r="G15" s="3">
        <f t="shared" si="4"/>
        <v>28.418181818181818</v>
      </c>
      <c r="H15" s="3">
        <f t="shared" si="4"/>
        <v>27.518181818181819</v>
      </c>
      <c r="I15" s="3">
        <f t="shared" si="4"/>
        <v>140.03636363636363</v>
      </c>
      <c r="J15" s="3">
        <f t="shared" si="4"/>
        <v>107.00909090909092</v>
      </c>
      <c r="K15" s="3">
        <f t="shared" si="4"/>
        <v>123.18181818181819</v>
      </c>
      <c r="L15" s="3">
        <f t="shared" si="4"/>
        <v>226.17272727272729</v>
      </c>
      <c r="M15" s="3">
        <f t="shared" si="4"/>
        <v>39.363636363636367</v>
      </c>
      <c r="N15" s="3">
        <f t="shared" si="4"/>
        <v>85.890909090909091</v>
      </c>
      <c r="O15" s="3">
        <f t="shared" si="4"/>
        <v>102.00909090909092</v>
      </c>
    </row>
    <row r="16" spans="1:15">
      <c r="A16" t="s">
        <v>28</v>
      </c>
      <c r="B16" s="3">
        <f>B$3+B13</f>
        <v>300.76363636363635</v>
      </c>
      <c r="C16" s="3">
        <f t="shared" ref="C16:O16" si="5">C$3+C13</f>
        <v>220.32727272727274</v>
      </c>
      <c r="D16" s="3">
        <f t="shared" si="5"/>
        <v>133.74545454545455</v>
      </c>
      <c r="E16" s="3">
        <f t="shared" si="5"/>
        <v>92.281818181818181</v>
      </c>
      <c r="F16" s="3">
        <f t="shared" si="5"/>
        <v>67.718181818181819</v>
      </c>
      <c r="G16" s="3">
        <f t="shared" si="5"/>
        <v>35.545454545454547</v>
      </c>
      <c r="H16" s="3">
        <f t="shared" si="5"/>
        <v>35.6</v>
      </c>
      <c r="I16" s="3">
        <f t="shared" si="5"/>
        <v>202.5272727272727</v>
      </c>
      <c r="J16" s="3">
        <f t="shared" si="5"/>
        <v>146.08181818181819</v>
      </c>
      <c r="K16" s="3">
        <f t="shared" si="5"/>
        <v>172.94545454545454</v>
      </c>
      <c r="L16" s="3">
        <f t="shared" si="5"/>
        <v>340.08181818181822</v>
      </c>
      <c r="M16" s="3">
        <f t="shared" si="5"/>
        <v>45.727272727272727</v>
      </c>
      <c r="N16" s="3">
        <f t="shared" si="5"/>
        <v>108.54545454545455</v>
      </c>
      <c r="O16" s="3">
        <f t="shared" si="5"/>
        <v>146.30000000000001</v>
      </c>
    </row>
    <row r="17" spans="1:18" s="4" customFormat="1">
      <c r="A17" s="4" t="s">
        <v>58</v>
      </c>
    </row>
    <row r="18" spans="1:18">
      <c r="A18" t="s">
        <v>52</v>
      </c>
      <c r="B18">
        <f>B6</f>
        <v>247.5</v>
      </c>
      <c r="C18">
        <f t="shared" ref="C18:O18" si="6">C6</f>
        <v>153.9</v>
      </c>
      <c r="D18">
        <f t="shared" si="6"/>
        <v>65.2</v>
      </c>
      <c r="E18">
        <f t="shared" si="6"/>
        <v>68.2</v>
      </c>
      <c r="F18">
        <f t="shared" si="6"/>
        <v>60.3</v>
      </c>
      <c r="G18">
        <f t="shared" si="6"/>
        <v>22.2</v>
      </c>
      <c r="H18">
        <f t="shared" si="6"/>
        <v>30.3</v>
      </c>
      <c r="I18">
        <f t="shared" si="6"/>
        <v>128.4</v>
      </c>
      <c r="J18">
        <f t="shared" si="6"/>
        <v>118.4</v>
      </c>
      <c r="K18">
        <f t="shared" si="6"/>
        <v>124</v>
      </c>
      <c r="L18">
        <f t="shared" si="6"/>
        <v>266.10000000000002</v>
      </c>
      <c r="M18">
        <f t="shared" si="6"/>
        <v>33.9</v>
      </c>
      <c r="N18">
        <f t="shared" si="6"/>
        <v>91.3</v>
      </c>
      <c r="O18">
        <f t="shared" si="6"/>
        <v>108.4</v>
      </c>
    </row>
    <row r="19" spans="1:18">
      <c r="A19" t="s">
        <v>55</v>
      </c>
      <c r="B19" s="3">
        <f>B15</f>
        <v>207.60000000000002</v>
      </c>
      <c r="C19" s="3">
        <f t="shared" ref="C19:O19" si="7">C15</f>
        <v>135.11818181818182</v>
      </c>
      <c r="D19" s="3">
        <f t="shared" si="7"/>
        <v>78.7</v>
      </c>
      <c r="E19" s="3">
        <f t="shared" si="7"/>
        <v>72.045454545454547</v>
      </c>
      <c r="F19" s="3">
        <f t="shared" si="7"/>
        <v>54.990909090909092</v>
      </c>
      <c r="G19" s="3">
        <f t="shared" si="7"/>
        <v>28.418181818181818</v>
      </c>
      <c r="H19" s="3">
        <f t="shared" si="7"/>
        <v>27.518181818181819</v>
      </c>
      <c r="I19" s="3">
        <f t="shared" si="7"/>
        <v>140.03636363636363</v>
      </c>
      <c r="J19" s="3">
        <f t="shared" si="7"/>
        <v>107.00909090909092</v>
      </c>
      <c r="K19" s="3">
        <f t="shared" si="7"/>
        <v>123.18181818181819</v>
      </c>
      <c r="L19" s="3">
        <f t="shared" si="7"/>
        <v>226.17272727272729</v>
      </c>
      <c r="M19" s="3">
        <f t="shared" si="7"/>
        <v>39.363636363636367</v>
      </c>
      <c r="N19" s="3">
        <f t="shared" si="7"/>
        <v>85.890909090909091</v>
      </c>
      <c r="O19" s="3">
        <f t="shared" si="7"/>
        <v>102.00909090909092</v>
      </c>
    </row>
    <row r="20" spans="1:18">
      <c r="A20" t="s">
        <v>59</v>
      </c>
      <c r="B20" s="3">
        <f>B19-B18</f>
        <v>-39.899999999999977</v>
      </c>
      <c r="C20" s="3">
        <f t="shared" ref="C20:O20" si="8">C19-C18</f>
        <v>-18.781818181818181</v>
      </c>
      <c r="D20" s="3">
        <f t="shared" si="8"/>
        <v>13.5</v>
      </c>
      <c r="E20" s="3">
        <f t="shared" si="8"/>
        <v>3.8454545454545439</v>
      </c>
      <c r="F20" s="3">
        <f t="shared" si="8"/>
        <v>-5.3090909090909051</v>
      </c>
      <c r="G20" s="3">
        <f t="shared" si="8"/>
        <v>6.2181818181818187</v>
      </c>
      <c r="H20" s="3">
        <f t="shared" si="8"/>
        <v>-2.7818181818181813</v>
      </c>
      <c r="I20" s="3">
        <f t="shared" si="8"/>
        <v>11.636363636363626</v>
      </c>
      <c r="J20" s="3">
        <f t="shared" si="8"/>
        <v>-11.390909090909091</v>
      </c>
      <c r="K20" s="3">
        <f t="shared" si="8"/>
        <v>-0.81818181818181301</v>
      </c>
      <c r="L20" s="3">
        <f t="shared" si="8"/>
        <v>-39.927272727272737</v>
      </c>
      <c r="M20" s="3">
        <f t="shared" si="8"/>
        <v>5.4636363636363683</v>
      </c>
      <c r="N20" s="3">
        <f t="shared" si="8"/>
        <v>-5.4090909090909065</v>
      </c>
      <c r="O20" s="3">
        <f t="shared" si="8"/>
        <v>-6.3909090909090907</v>
      </c>
    </row>
    <row r="22" spans="1:18">
      <c r="A22" t="s">
        <v>53</v>
      </c>
      <c r="B22">
        <f>B7</f>
        <v>393.9</v>
      </c>
      <c r="C22">
        <f t="shared" ref="C22:O22" si="9">C7</f>
        <v>287.8</v>
      </c>
      <c r="D22">
        <f t="shared" si="9"/>
        <v>151.69999999999999</v>
      </c>
      <c r="E22">
        <f t="shared" si="9"/>
        <v>100</v>
      </c>
      <c r="F22">
        <f t="shared" si="9"/>
        <v>80.3</v>
      </c>
      <c r="G22">
        <f t="shared" si="9"/>
        <v>33.4</v>
      </c>
      <c r="H22">
        <f t="shared" si="9"/>
        <v>43</v>
      </c>
      <c r="I22">
        <f t="shared" si="9"/>
        <v>226.6</v>
      </c>
      <c r="J22">
        <f t="shared" si="9"/>
        <v>179.8</v>
      </c>
      <c r="K22">
        <f t="shared" si="9"/>
        <v>202.2</v>
      </c>
      <c r="L22">
        <f t="shared" si="9"/>
        <v>445.1</v>
      </c>
      <c r="M22">
        <f t="shared" si="9"/>
        <v>43.9</v>
      </c>
      <c r="N22">
        <f t="shared" si="9"/>
        <v>126.9</v>
      </c>
      <c r="O22">
        <f t="shared" si="9"/>
        <v>178</v>
      </c>
    </row>
    <row r="23" spans="1:18">
      <c r="A23" t="s">
        <v>56</v>
      </c>
      <c r="B23" s="3">
        <f>B16</f>
        <v>300.76363636363635</v>
      </c>
      <c r="C23" s="3">
        <f t="shared" ref="C23:O23" si="10">C16</f>
        <v>220.32727272727274</v>
      </c>
      <c r="D23" s="3">
        <f t="shared" si="10"/>
        <v>133.74545454545455</v>
      </c>
      <c r="E23" s="3">
        <f t="shared" si="10"/>
        <v>92.281818181818181</v>
      </c>
      <c r="F23" s="3">
        <f t="shared" si="10"/>
        <v>67.718181818181819</v>
      </c>
      <c r="G23" s="3">
        <f t="shared" si="10"/>
        <v>35.545454545454547</v>
      </c>
      <c r="H23" s="3">
        <f t="shared" si="10"/>
        <v>35.6</v>
      </c>
      <c r="I23" s="3">
        <f t="shared" si="10"/>
        <v>202.5272727272727</v>
      </c>
      <c r="J23" s="3">
        <f t="shared" si="10"/>
        <v>146.08181818181819</v>
      </c>
      <c r="K23" s="3">
        <f t="shared" si="10"/>
        <v>172.94545454545454</v>
      </c>
      <c r="L23" s="3">
        <f t="shared" si="10"/>
        <v>340.08181818181822</v>
      </c>
      <c r="M23" s="3">
        <f t="shared" si="10"/>
        <v>45.727272727272727</v>
      </c>
      <c r="N23" s="3">
        <f t="shared" si="10"/>
        <v>108.54545454545455</v>
      </c>
      <c r="O23" s="3">
        <f t="shared" si="10"/>
        <v>146.30000000000001</v>
      </c>
    </row>
    <row r="24" spans="1:18">
      <c r="A24" t="s">
        <v>59</v>
      </c>
      <c r="B24" s="3">
        <f>B23-B22</f>
        <v>-93.136363636363626</v>
      </c>
      <c r="C24" s="3">
        <f t="shared" ref="C24:O24" si="11">C23-C22</f>
        <v>-67.472727272727269</v>
      </c>
      <c r="D24" s="3">
        <f t="shared" si="11"/>
        <v>-17.954545454545439</v>
      </c>
      <c r="E24" s="3">
        <f t="shared" si="11"/>
        <v>-7.7181818181818187</v>
      </c>
      <c r="F24" s="3">
        <f t="shared" si="11"/>
        <v>-12.581818181818178</v>
      </c>
      <c r="G24" s="3">
        <f t="shared" si="11"/>
        <v>2.1454545454545482</v>
      </c>
      <c r="H24" s="3">
        <f t="shared" si="11"/>
        <v>-7.3999999999999986</v>
      </c>
      <c r="I24" s="3">
        <f t="shared" si="11"/>
        <v>-24.072727272727292</v>
      </c>
      <c r="J24" s="3">
        <f t="shared" si="11"/>
        <v>-33.718181818181819</v>
      </c>
      <c r="K24" s="3">
        <f t="shared" si="11"/>
        <v>-29.25454545454545</v>
      </c>
      <c r="L24" s="3">
        <f t="shared" si="11"/>
        <v>-105.0181818181818</v>
      </c>
      <c r="M24" s="3">
        <f t="shared" si="11"/>
        <v>1.827272727272728</v>
      </c>
      <c r="N24" s="3">
        <f t="shared" si="11"/>
        <v>-18.354545454545459</v>
      </c>
      <c r="O24" s="3">
        <f t="shared" si="11"/>
        <v>-31.699999999999989</v>
      </c>
    </row>
    <row r="25" spans="1:18" s="1" customFormat="1">
      <c r="A25" s="1" t="s">
        <v>29</v>
      </c>
    </row>
    <row r="27" spans="1:18">
      <c r="B27" t="s">
        <v>60</v>
      </c>
      <c r="G27" t="s">
        <v>63</v>
      </c>
    </row>
    <row r="28" spans="1:18">
      <c r="A28" t="s">
        <v>30</v>
      </c>
      <c r="B28" t="s">
        <v>61</v>
      </c>
      <c r="C28" t="s">
        <v>62</v>
      </c>
      <c r="D28" t="s">
        <v>59</v>
      </c>
      <c r="G28" t="s">
        <v>61</v>
      </c>
      <c r="H28" t="s">
        <v>62</v>
      </c>
      <c r="I28" t="s">
        <v>59</v>
      </c>
      <c r="R28" t="s">
        <v>44</v>
      </c>
    </row>
    <row r="29" spans="1:18">
      <c r="A29" t="s">
        <v>31</v>
      </c>
      <c r="B29" s="3">
        <f ca="1">OFFSET($B$18,0,$R29)</f>
        <v>247.5</v>
      </c>
      <c r="C29" s="3">
        <f ca="1">OFFSET($B$18,1,$R29)</f>
        <v>207.60000000000002</v>
      </c>
      <c r="D29" s="3">
        <f ca="1">OFFSET($B$18,2,$R29)</f>
        <v>-39.899999999999977</v>
      </c>
      <c r="E29" s="3"/>
      <c r="F29" s="3"/>
      <c r="G29" s="3">
        <f ca="1">OFFSET($B$22,0,$R29)</f>
        <v>393.9</v>
      </c>
      <c r="H29" s="3">
        <f ca="1">OFFSET($B$22,1,$R29)</f>
        <v>300.76363636363635</v>
      </c>
      <c r="I29" s="3">
        <f ca="1">OFFSET($B$22,2,$R29)</f>
        <v>-93.136363636363626</v>
      </c>
      <c r="R29">
        <v>0</v>
      </c>
    </row>
    <row r="30" spans="1:18">
      <c r="A30" t="s">
        <v>32</v>
      </c>
      <c r="B30" s="3">
        <f t="shared" ref="B30:B42" ca="1" si="12">OFFSET($B$18,0,$R30)</f>
        <v>153.9</v>
      </c>
      <c r="C30" s="3">
        <f t="shared" ref="C30:C42" ca="1" si="13">OFFSET($B$18,1,$R30)</f>
        <v>135.11818181818182</v>
      </c>
      <c r="D30" s="3">
        <f t="shared" ref="D30:D42" ca="1" si="14">OFFSET($B$18,2,$R30)</f>
        <v>-18.781818181818181</v>
      </c>
      <c r="E30" s="3"/>
      <c r="F30" s="3"/>
      <c r="G30" s="3">
        <f t="shared" ref="G30:G42" ca="1" si="15">OFFSET($B$22,0,$R30)</f>
        <v>287.8</v>
      </c>
      <c r="H30" s="3">
        <f t="shared" ref="H30:H42" ca="1" si="16">OFFSET($B$22,1,$R30)</f>
        <v>220.32727272727274</v>
      </c>
      <c r="I30" s="3">
        <f t="shared" ref="I30:I42" ca="1" si="17">OFFSET($B$22,2,$R30)</f>
        <v>-67.472727272727269</v>
      </c>
      <c r="R30">
        <v>1</v>
      </c>
    </row>
    <row r="31" spans="1:18">
      <c r="A31" t="s">
        <v>33</v>
      </c>
      <c r="B31" s="3">
        <f t="shared" ca="1" si="12"/>
        <v>65.2</v>
      </c>
      <c r="C31" s="3">
        <f t="shared" ca="1" si="13"/>
        <v>78.7</v>
      </c>
      <c r="D31" s="3">
        <f t="shared" ca="1" si="14"/>
        <v>13.5</v>
      </c>
      <c r="E31" s="3"/>
      <c r="F31" s="3"/>
      <c r="G31" s="3">
        <f t="shared" ca="1" si="15"/>
        <v>151.69999999999999</v>
      </c>
      <c r="H31" s="3">
        <f t="shared" ca="1" si="16"/>
        <v>133.74545454545455</v>
      </c>
      <c r="I31" s="3">
        <f t="shared" ca="1" si="17"/>
        <v>-17.954545454545439</v>
      </c>
      <c r="R31">
        <v>2</v>
      </c>
    </row>
    <row r="32" spans="1:18">
      <c r="A32" t="s">
        <v>34</v>
      </c>
      <c r="B32" s="3">
        <f t="shared" ca="1" si="12"/>
        <v>68.2</v>
      </c>
      <c r="C32" s="3">
        <f t="shared" ca="1" si="13"/>
        <v>72.045454545454547</v>
      </c>
      <c r="D32" s="3">
        <f t="shared" ca="1" si="14"/>
        <v>3.8454545454545439</v>
      </c>
      <c r="E32" s="3"/>
      <c r="F32" s="3"/>
      <c r="G32" s="3">
        <f t="shared" ca="1" si="15"/>
        <v>100</v>
      </c>
      <c r="H32" s="3">
        <f t="shared" ca="1" si="16"/>
        <v>92.281818181818181</v>
      </c>
      <c r="I32" s="3">
        <f t="shared" ca="1" si="17"/>
        <v>-7.7181818181818187</v>
      </c>
      <c r="R32">
        <v>3</v>
      </c>
    </row>
    <row r="33" spans="1:18">
      <c r="A33" t="s">
        <v>35</v>
      </c>
      <c r="B33" s="3">
        <f t="shared" ca="1" si="12"/>
        <v>60.3</v>
      </c>
      <c r="C33" s="3">
        <f t="shared" ca="1" si="13"/>
        <v>54.990909090909092</v>
      </c>
      <c r="D33" s="3">
        <f t="shared" ca="1" si="14"/>
        <v>-5.3090909090909051</v>
      </c>
      <c r="E33" s="3"/>
      <c r="F33" s="3"/>
      <c r="G33" s="3">
        <f t="shared" ca="1" si="15"/>
        <v>80.3</v>
      </c>
      <c r="H33" s="3">
        <f t="shared" ca="1" si="16"/>
        <v>67.718181818181819</v>
      </c>
      <c r="I33" s="3">
        <f t="shared" ca="1" si="17"/>
        <v>-12.581818181818178</v>
      </c>
      <c r="R33">
        <v>4</v>
      </c>
    </row>
    <row r="34" spans="1:18">
      <c r="A34" t="s">
        <v>36</v>
      </c>
      <c r="B34" s="3">
        <f t="shared" ca="1" si="12"/>
        <v>22.2</v>
      </c>
      <c r="C34" s="3">
        <f t="shared" ca="1" si="13"/>
        <v>28.418181818181818</v>
      </c>
      <c r="D34" s="3">
        <f t="shared" ca="1" si="14"/>
        <v>6.2181818181818187</v>
      </c>
      <c r="E34" s="3"/>
      <c r="F34" s="3"/>
      <c r="G34" s="3">
        <f t="shared" ca="1" si="15"/>
        <v>33.4</v>
      </c>
      <c r="H34" s="3">
        <f t="shared" ca="1" si="16"/>
        <v>35.545454545454547</v>
      </c>
      <c r="I34" s="3">
        <f t="shared" ca="1" si="17"/>
        <v>2.1454545454545482</v>
      </c>
      <c r="R34">
        <v>5</v>
      </c>
    </row>
    <row r="35" spans="1:18">
      <c r="A35" t="s">
        <v>37</v>
      </c>
      <c r="B35" s="3">
        <f t="shared" ca="1" si="12"/>
        <v>30.3</v>
      </c>
      <c r="C35" s="3">
        <f t="shared" ca="1" si="13"/>
        <v>27.518181818181819</v>
      </c>
      <c r="D35" s="3">
        <f t="shared" ca="1" si="14"/>
        <v>-2.7818181818181813</v>
      </c>
      <c r="E35" s="3"/>
      <c r="F35" s="3"/>
      <c r="G35" s="3">
        <f t="shared" ca="1" si="15"/>
        <v>43</v>
      </c>
      <c r="H35" s="3">
        <f t="shared" ca="1" si="16"/>
        <v>35.6</v>
      </c>
      <c r="I35" s="3">
        <f t="shared" ca="1" si="17"/>
        <v>-7.3999999999999986</v>
      </c>
      <c r="R35">
        <v>6</v>
      </c>
    </row>
    <row r="36" spans="1:18">
      <c r="A36" t="s">
        <v>38</v>
      </c>
      <c r="B36" s="3">
        <f t="shared" ca="1" si="12"/>
        <v>128.4</v>
      </c>
      <c r="C36" s="3">
        <f t="shared" ca="1" si="13"/>
        <v>140.03636363636363</v>
      </c>
      <c r="D36" s="3">
        <f t="shared" ca="1" si="14"/>
        <v>11.636363636363626</v>
      </c>
      <c r="E36" s="3"/>
      <c r="F36" s="3"/>
      <c r="G36" s="3">
        <f t="shared" ca="1" si="15"/>
        <v>226.6</v>
      </c>
      <c r="H36" s="3">
        <f t="shared" ca="1" si="16"/>
        <v>202.5272727272727</v>
      </c>
      <c r="I36" s="3">
        <f t="shared" ca="1" si="17"/>
        <v>-24.072727272727292</v>
      </c>
      <c r="R36">
        <v>7</v>
      </c>
    </row>
    <row r="37" spans="1:18">
      <c r="A37" t="s">
        <v>39</v>
      </c>
      <c r="B37" s="3">
        <f t="shared" ca="1" si="12"/>
        <v>118.4</v>
      </c>
      <c r="C37" s="3">
        <f t="shared" ca="1" si="13"/>
        <v>107.00909090909092</v>
      </c>
      <c r="D37" s="3">
        <f t="shared" ca="1" si="14"/>
        <v>-11.390909090909091</v>
      </c>
      <c r="E37" s="3"/>
      <c r="F37" s="3"/>
      <c r="G37" s="3">
        <f t="shared" ca="1" si="15"/>
        <v>179.8</v>
      </c>
      <c r="H37" s="3">
        <f t="shared" ca="1" si="16"/>
        <v>146.08181818181819</v>
      </c>
      <c r="I37" s="3">
        <f t="shared" ca="1" si="17"/>
        <v>-33.718181818181819</v>
      </c>
      <c r="R37">
        <v>8</v>
      </c>
    </row>
    <row r="38" spans="1:18">
      <c r="A38" t="s">
        <v>40</v>
      </c>
      <c r="B38" s="3">
        <f t="shared" ca="1" si="12"/>
        <v>124</v>
      </c>
      <c r="C38" s="3">
        <f t="shared" ca="1" si="13"/>
        <v>123.18181818181819</v>
      </c>
      <c r="D38" s="3">
        <f t="shared" ca="1" si="14"/>
        <v>-0.81818181818181301</v>
      </c>
      <c r="E38" s="3"/>
      <c r="F38" s="3"/>
      <c r="G38" s="3">
        <f t="shared" ca="1" si="15"/>
        <v>202.2</v>
      </c>
      <c r="H38" s="3">
        <f t="shared" ca="1" si="16"/>
        <v>172.94545454545454</v>
      </c>
      <c r="I38" s="3">
        <f t="shared" ca="1" si="17"/>
        <v>-29.25454545454545</v>
      </c>
      <c r="R38">
        <v>9</v>
      </c>
    </row>
    <row r="39" spans="1:18">
      <c r="A39" t="s">
        <v>41</v>
      </c>
      <c r="B39" s="3">
        <f t="shared" ca="1" si="12"/>
        <v>266.10000000000002</v>
      </c>
      <c r="C39" s="3">
        <f t="shared" ca="1" si="13"/>
        <v>226.17272727272729</v>
      </c>
      <c r="D39" s="3">
        <f t="shared" ca="1" si="14"/>
        <v>-39.927272727272737</v>
      </c>
      <c r="E39" s="3"/>
      <c r="F39" s="3"/>
      <c r="G39" s="3">
        <f t="shared" ca="1" si="15"/>
        <v>445.1</v>
      </c>
      <c r="H39" s="3">
        <f t="shared" ca="1" si="16"/>
        <v>340.08181818181822</v>
      </c>
      <c r="I39" s="3">
        <f t="shared" ca="1" si="17"/>
        <v>-105.0181818181818</v>
      </c>
      <c r="R39">
        <v>10</v>
      </c>
    </row>
    <row r="40" spans="1:18">
      <c r="A40" t="s">
        <v>42</v>
      </c>
      <c r="B40" s="3">
        <f t="shared" ca="1" si="12"/>
        <v>33.9</v>
      </c>
      <c r="C40" s="3">
        <f t="shared" ca="1" si="13"/>
        <v>39.363636363636367</v>
      </c>
      <c r="D40" s="3">
        <f t="shared" ca="1" si="14"/>
        <v>5.4636363636363683</v>
      </c>
      <c r="E40" s="3"/>
      <c r="F40" s="3"/>
      <c r="G40" s="3">
        <f t="shared" ca="1" si="15"/>
        <v>43.9</v>
      </c>
      <c r="H40" s="3">
        <f t="shared" ca="1" si="16"/>
        <v>45.727272727272727</v>
      </c>
      <c r="I40" s="3">
        <f t="shared" ca="1" si="17"/>
        <v>1.827272727272728</v>
      </c>
      <c r="R40">
        <v>11</v>
      </c>
    </row>
    <row r="41" spans="1:18">
      <c r="A41" t="s">
        <v>43</v>
      </c>
      <c r="B41" s="3">
        <f t="shared" ca="1" si="12"/>
        <v>91.3</v>
      </c>
      <c r="C41" s="3">
        <f t="shared" ca="1" si="13"/>
        <v>85.890909090909091</v>
      </c>
      <c r="D41" s="3">
        <f t="shared" ca="1" si="14"/>
        <v>-5.4090909090909065</v>
      </c>
      <c r="E41" s="3"/>
      <c r="F41" s="3"/>
      <c r="G41" s="3">
        <f t="shared" ca="1" si="15"/>
        <v>126.9</v>
      </c>
      <c r="H41" s="3">
        <f t="shared" ca="1" si="16"/>
        <v>108.54545454545455</v>
      </c>
      <c r="I41" s="3">
        <f t="shared" ca="1" si="17"/>
        <v>-18.354545454545459</v>
      </c>
      <c r="R41">
        <v>12</v>
      </c>
    </row>
    <row r="42" spans="1:18">
      <c r="A42" t="s">
        <v>25</v>
      </c>
      <c r="B42" s="3">
        <f t="shared" ca="1" si="12"/>
        <v>108.4</v>
      </c>
      <c r="C42" s="3">
        <f t="shared" ca="1" si="13"/>
        <v>102.00909090909092</v>
      </c>
      <c r="D42" s="3">
        <f t="shared" ca="1" si="14"/>
        <v>-6.3909090909090907</v>
      </c>
      <c r="E42" s="3"/>
      <c r="F42" s="3"/>
      <c r="G42" s="3">
        <f t="shared" ca="1" si="15"/>
        <v>178</v>
      </c>
      <c r="H42" s="3">
        <f t="shared" ca="1" si="16"/>
        <v>146.30000000000001</v>
      </c>
      <c r="I42" s="3">
        <f t="shared" ca="1" si="17"/>
        <v>-31.699999999999989</v>
      </c>
      <c r="R42">
        <v>13</v>
      </c>
    </row>
    <row r="48" spans="1:18">
      <c r="A48" s="7" t="s">
        <v>74</v>
      </c>
      <c r="B48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table&amp;first graph</vt:lpstr>
      <vt:lpstr>bounds in mem or regs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2018-02-13T10:25:14Z</dcterms:created>
  <dcterms:modified xsi:type="dcterms:W3CDTF">2018-03-05T13:56:26Z</dcterms:modified>
</cp:coreProperties>
</file>