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dod365-my.sharepoint-mil.us/personal/stephen_m_sullivan14_ctr_mail_mil/Documents/Desktop/April NBAC-NTAC Mtg/"/>
    </mc:Choice>
  </mc:AlternateContent>
  <xr:revisionPtr revIDLastSave="1" documentId="8_{BFAE47E0-66A2-49B6-83C8-A3C838FE9DAA}" xr6:coauthVersionLast="47" xr6:coauthVersionMax="47" xr10:uidLastSave="{401873C3-C179-4C3D-A471-8772F7B6147C}"/>
  <bookViews>
    <workbookView xWindow="-110" yWindow="-110" windowWidth="19420" windowHeight="10300" xr2:uid="{08D21D52-93C0-409C-893C-8D370C1F787D}"/>
  </bookViews>
  <sheets>
    <sheet name="Summary" sheetId="5" r:id="rId1"/>
    <sheet name="Data" sheetId="3" r:id="rId2"/>
    <sheet name="2024" sheetId="4" state="hidden" r:id="rId3"/>
  </sheets>
  <calcPr calcId="191029"/>
  <pivotCaches>
    <pivotCache cacheId="7"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4" l="1"/>
  <c r="C34" i="4"/>
  <c r="J1" i="3"/>
  <c r="L1" i="3" s="1"/>
  <c r="D52" i="3"/>
  <c r="O1" i="3" l="1"/>
</calcChain>
</file>

<file path=xl/sharedStrings.xml><?xml version="1.0" encoding="utf-8"?>
<sst xmlns="http://schemas.openxmlformats.org/spreadsheetml/2006/main" count="358" uniqueCount="115">
  <si>
    <t>Category</t>
  </si>
  <si>
    <t>Item</t>
  </si>
  <si>
    <t>Person</t>
  </si>
  <si>
    <t>NIEM 6.0</t>
  </si>
  <si>
    <t>Total</t>
  </si>
  <si>
    <t>Comments</t>
  </si>
  <si>
    <t>Christina</t>
  </si>
  <si>
    <t>NIEM 6.0 Tools</t>
  </si>
  <si>
    <t>Search and Subset tool + Subset Migration tool</t>
  </si>
  <si>
    <t>Conformance tool</t>
  </si>
  <si>
    <t>NIEM 6.0 Technical Specifications</t>
  </si>
  <si>
    <t>NDR Specification</t>
  </si>
  <si>
    <t>Conformance Specification</t>
  </si>
  <si>
    <t>Code Lists Specification</t>
  </si>
  <si>
    <t>NIEM Model Version 6.0</t>
  </si>
  <si>
    <t>OS 01</t>
  </si>
  <si>
    <t>Manage model changes through the OASIS Specification process</t>
  </si>
  <si>
    <t>Depends if there is feedback that needs to be resolved during the 60-day Public Review process.  Could require less or more time, depending on what we receive.</t>
  </si>
  <si>
    <t>Tom</t>
  </si>
  <si>
    <t>CTAS Specification</t>
  </si>
  <si>
    <t>Lead</t>
  </si>
  <si>
    <t>Support</t>
  </si>
  <si>
    <t>Message Specification Guidance</t>
  </si>
  <si>
    <t>Small specification.
Minor text and schema updates for 6.0.
Already in the OASIS specificaiton template with version 3.0 earlier this year.</t>
  </si>
  <si>
    <t>Bigger specification than Conformance or CTAS.  
Minor text and schema updates for 6.0.  
Need to get it into the OASIS specification template for the first time.</t>
  </si>
  <si>
    <t>Small specification.
Minor text updates for 6.0.
Need to get it into the OASIS specification template for the first time.</t>
  </si>
  <si>
    <t>PS 02</t>
  </si>
  <si>
    <t>Update 6.0 artifacts and publish</t>
  </si>
  <si>
    <t>Update structures schema based on NTAC changes, and update the specification document for PS 02.  Submit to the PGB for approval and update websites.</t>
  </si>
  <si>
    <t>Remaining:
- Finish UI for NIEM Toolbox validation</t>
  </si>
  <si>
    <t>Stand up new open source Conformance Tool on NIEM Toolbox, leveraging NIEM API 2.0</t>
  </si>
  <si>
    <t>Old Est.
(days)</t>
  </si>
  <si>
    <t>New Est. 
(days)</t>
  </si>
  <si>
    <t>n/a</t>
  </si>
  <si>
    <t>Build the new open source NIEM Toolbox Search and Subset tool 
Build the new open source NIEM Toolbox Migration tool</t>
  </si>
  <si>
    <t>Still pending:
- Finish loading NIEM 6.0 data and migration rules
- Build search UI on NIEM Toolbox
- Build property and type details UI on NIEM Toolbox
- Build subset UI on NIEM Toolbox
- Finish migration UI on NIEM Toolbox</t>
  </si>
  <si>
    <t>NIEM JSON Guidance</t>
  </si>
  <si>
    <t>Original hours dropped assuming someone else loads the data into the OASIS templates and makes basic 6.0 updates.</t>
  </si>
  <si>
    <t>Dr. Scott has the lead.  Hours dropped assuming more of a review role.</t>
  </si>
  <si>
    <t>MOMS 6.0</t>
  </si>
  <si>
    <t>Note that this task is only for the MilOps contact and is not NIEMOpen work.</t>
  </si>
  <si>
    <t>Chuck</t>
  </si>
  <si>
    <t>Review package.</t>
  </si>
  <si>
    <t>Update existing MOMS content with the NIEM 6.0 / OASIS updates.  Update the database in preparation for when the new tools are ready.  
Note that the new search and subset tool is not ready, so MOMS tool support will not be available until that time.</t>
  </si>
  <si>
    <t>est hours</t>
  </si>
  <si>
    <t>est days</t>
  </si>
  <si>
    <t>Forensics</t>
  </si>
  <si>
    <t>Identity Management</t>
  </si>
  <si>
    <t>Analytical Laboratory</t>
  </si>
  <si>
    <t>MilOps (EMS CR)</t>
  </si>
  <si>
    <t>Biometrics</t>
  </si>
  <si>
    <t>FBI code updates</t>
  </si>
  <si>
    <t>Miscellaneous</t>
  </si>
  <si>
    <t>Facilitate or assist in public review meetings</t>
  </si>
  <si>
    <t>Update specification document</t>
  </si>
  <si>
    <t>Update websites</t>
  </si>
  <si>
    <t>NTAC Support</t>
  </si>
  <si>
    <t>Other</t>
  </si>
  <si>
    <t>Other (TBD)</t>
  </si>
  <si>
    <t>NIEM API 2.0</t>
  </si>
  <si>
    <t>NIEM Toolbox</t>
  </si>
  <si>
    <t>Load CMF into database</t>
  </si>
  <si>
    <t>Load migration rules into database</t>
  </si>
  <si>
    <t>Generate release artifacts</t>
  </si>
  <si>
    <t>QA</t>
  </si>
  <si>
    <t>Generate documentation spreadsheet</t>
  </si>
  <si>
    <t>Generate CSVs</t>
  </si>
  <si>
    <t>Generate statistics</t>
  </si>
  <si>
    <t>Implement user permissions</t>
  </si>
  <si>
    <t>Initialize new version</t>
  </si>
  <si>
    <t>Load change request spreadsheet</t>
  </si>
  <si>
    <t>Generate change log</t>
  </si>
  <si>
    <t>Build a transformation from CMF to provide developers with easily-parseable CSVs so they can load NIEM components and codes into a database.</t>
  </si>
  <si>
    <t>Build a transformation from CMF to provide users with statistics about a model version, including a count of properties, types, and codes in total and by Core, domain, and code namespace.</t>
  </si>
  <si>
    <t>Build a transformation from CMF to provide users with human-readable documentation of a model version in a spreadsheet.</t>
  </si>
  <si>
    <t>Training updates</t>
  </si>
  <si>
    <t>Est (days)</t>
  </si>
  <si>
    <t>Grand Total</t>
  </si>
  <si>
    <t xml:space="preserve">Est (days) </t>
  </si>
  <si>
    <t>Group</t>
  </si>
  <si>
    <t>NIEM 6.1 PSD01</t>
  </si>
  <si>
    <t>Add new domains</t>
  </si>
  <si>
    <t>Other model tasks</t>
  </si>
  <si>
    <t>Update existing content</t>
  </si>
  <si>
    <t>Update database content</t>
  </si>
  <si>
    <t>Estimate assumes a lot of the modeling work has been done with Kamran</t>
  </si>
  <si>
    <t>Required by OASIS to make content changes</t>
  </si>
  <si>
    <t>Implement change request spreadsheet QA</t>
  </si>
  <si>
    <t>Implement model QA</t>
  </si>
  <si>
    <t>Check for potential issues that are not errors and wouldn't be caught by NDR conformance tests, e.g., empty types, abstract elements without substitutions.</t>
  </si>
  <si>
    <t>Update CMF Tool</t>
  </si>
  <si>
    <t>Check change request spreadsheets for format errors that would prevent content from being loaded and for common modeling errors</t>
  </si>
  <si>
    <t>Get guidance from NTAC on how new versions should be initialized.  Update all version numbers (URIs) to the new version?  Just domains?</t>
  </si>
  <si>
    <t>Load a change request spreadsheet using operation code "map" to create forward and backward migration rules between versions of a component.</t>
  </si>
  <si>
    <t>General support</t>
  </si>
  <si>
    <t>Add new release artifact transformations</t>
  </si>
  <si>
    <t>Leverage migration rules to shows what's been added to, removed from, and changed in a version.  Highlight fields that have changed (e.g., name, definition)</t>
  </si>
  <si>
    <t>Library updates, bug fixes, etc.</t>
  </si>
  <si>
    <t>NTAC Support (Tom)</t>
  </si>
  <si>
    <t>NTAC Support (Christina)</t>
  </si>
  <si>
    <t>Message Specification Guidance feedback (Tom)</t>
  </si>
  <si>
    <t>Message Specification Guidance feedback (Christina)</t>
  </si>
  <si>
    <t>Meetings</t>
  </si>
  <si>
    <t>Specifications</t>
  </si>
  <si>
    <t>Update training with new features in NIEM Toolbox, etc.</t>
  </si>
  <si>
    <t>Estimate is a guess.  Scope of 6.1 changes unknown.  Leverages new QA functionality.</t>
  </si>
  <si>
    <t>Model QA UI</t>
  </si>
  <si>
    <t>Change request QA UI</t>
  </si>
  <si>
    <t xml:space="preserve">Download report or view results </t>
  </si>
  <si>
    <t>Update to latest version of CMF Tool. Leverage new conformance validation functionality when available.</t>
  </si>
  <si>
    <t>Version statistics UI</t>
  </si>
  <si>
    <t>User interfaces</t>
  </si>
  <si>
    <t>OVERVIEW</t>
  </si>
  <si>
    <t>TASKS</t>
  </si>
  <si>
    <t>Load database changes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</si>
</sst>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7"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sz val="12"/>
      <color theme="0" tint="-0.1499984740745262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rgb="FFF9F9F9"/>
        <bgColor indexed="64"/>
      </patternFill>
    </fill>
    <fill>
      <patternFill patternType="solid">
        <fgColor theme="5"/>
      </patternFill>
    </fill>
    <fill>
      <patternFill patternType="solid">
        <fgColor theme="7"/>
      </patternFill>
    </fill>
    <fill>
      <patternFill patternType="solid">
        <fgColor theme="8"/>
      </patternFill>
    </fill>
    <fill>
      <patternFill patternType="solid">
        <fgColor theme="4"/>
      </patternFill>
    </fill>
    <fill>
      <patternFill patternType="solid">
        <fgColor theme="0" tint="-0.14999847407452621"/>
        <bgColor indexed="64"/>
      </patternFill>
    </fill>
  </fills>
  <borders count="1">
    <border>
      <left/>
      <right/>
      <top/>
      <bottom/>
      <diagonal/>
    </border>
  </borders>
  <cellStyleXfs count="5">
    <xf numFmtId="0" fontId="0" fillId="0" borderId="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cellStyleXfs>
  <cellXfs count="71">
    <xf numFmtId="0" fontId="0" fillId="0" borderId="0" xfId="0"/>
    <xf numFmtId="0" fontId="0" fillId="0" borderId="0" xfId="0" applyAlignment="1">
      <alignment wrapText="1"/>
    </xf>
    <xf numFmtId="49" fontId="0" fillId="0" borderId="0" xfId="0" applyNumberFormat="1" applyAlignment="1">
      <alignment wrapText="1"/>
    </xf>
    <xf numFmtId="0" fontId="0" fillId="0" borderId="0" xfId="0" applyAlignment="1"/>
    <xf numFmtId="49" fontId="1" fillId="0" borderId="0" xfId="0" applyNumberFormat="1" applyFont="1" applyAlignment="1">
      <alignment wrapText="1"/>
    </xf>
    <xf numFmtId="49" fontId="0" fillId="0" borderId="0" xfId="0" applyNumberFormat="1" applyFont="1" applyAlignment="1">
      <alignment horizontal="left" wrapText="1" indent="2"/>
    </xf>
    <xf numFmtId="49" fontId="1" fillId="2" borderId="0" xfId="0" applyNumberFormat="1" applyFont="1" applyFill="1" applyAlignment="1">
      <alignment wrapText="1"/>
    </xf>
    <xf numFmtId="49" fontId="0" fillId="2" borderId="0" xfId="0" applyNumberFormat="1" applyFill="1" applyAlignment="1">
      <alignment wrapText="1"/>
    </xf>
    <xf numFmtId="0" fontId="0" fillId="2" borderId="0" xfId="0" applyFill="1"/>
    <xf numFmtId="0" fontId="0" fillId="3" borderId="0" xfId="0" applyFill="1" applyAlignment="1"/>
    <xf numFmtId="49" fontId="1" fillId="3" borderId="0" xfId="0" applyNumberFormat="1" applyFont="1" applyFill="1" applyAlignment="1">
      <alignment wrapText="1"/>
    </xf>
    <xf numFmtId="49" fontId="0" fillId="3" borderId="0" xfId="0" applyNumberFormat="1" applyFill="1" applyAlignment="1">
      <alignment wrapText="1"/>
    </xf>
    <xf numFmtId="0" fontId="0" fillId="3" borderId="0" xfId="0" applyFill="1"/>
    <xf numFmtId="0" fontId="1" fillId="2" borderId="0" xfId="0" applyFont="1" applyFill="1"/>
    <xf numFmtId="49" fontId="1" fillId="2" borderId="0" xfId="0" applyNumberFormat="1" applyFont="1" applyFill="1" applyAlignment="1">
      <alignment horizontal="left" wrapText="1"/>
    </xf>
    <xf numFmtId="0" fontId="0" fillId="2" borderId="0" xfId="0" applyFont="1" applyFill="1"/>
    <xf numFmtId="49" fontId="0" fillId="0" borderId="0" xfId="0" applyNumberFormat="1" applyFont="1" applyAlignment="1">
      <alignment horizontal="left" wrapText="1" indent="3"/>
    </xf>
    <xf numFmtId="0" fontId="0" fillId="4" borderId="0" xfId="0" applyFill="1"/>
    <xf numFmtId="49" fontId="1" fillId="4" borderId="0" xfId="0" applyNumberFormat="1" applyFont="1" applyFill="1" applyAlignment="1">
      <alignment horizontal="left" wrapText="1" indent="1"/>
    </xf>
    <xf numFmtId="49" fontId="0" fillId="4" borderId="0" xfId="0" applyNumberFormat="1" applyFill="1" applyAlignment="1">
      <alignment wrapText="1"/>
    </xf>
    <xf numFmtId="0" fontId="0" fillId="0" borderId="0" xfId="0" applyAlignment="1">
      <alignment horizontal="center"/>
    </xf>
    <xf numFmtId="49" fontId="1" fillId="0" borderId="0" xfId="0" applyNumberFormat="1" applyFont="1" applyAlignment="1">
      <alignment horizontal="center" wrapText="1"/>
    </xf>
    <xf numFmtId="49" fontId="0" fillId="2" borderId="0" xfId="0" applyNumberFormat="1" applyFont="1" applyFill="1" applyAlignment="1">
      <alignment wrapText="1"/>
    </xf>
    <xf numFmtId="0" fontId="1" fillId="3" borderId="0" xfId="0" applyNumberFormat="1" applyFont="1" applyFill="1" applyAlignment="1">
      <alignment wrapText="1"/>
    </xf>
    <xf numFmtId="0" fontId="0" fillId="3" borderId="0" xfId="0" applyNumberFormat="1" applyFill="1" applyAlignment="1">
      <alignment wrapText="1"/>
    </xf>
    <xf numFmtId="0" fontId="1" fillId="2" borderId="0" xfId="0" applyNumberFormat="1" applyFont="1" applyFill="1" applyAlignment="1">
      <alignment wrapText="1"/>
    </xf>
    <xf numFmtId="0" fontId="0" fillId="2" borderId="0" xfId="0" applyNumberFormat="1" applyFill="1"/>
    <xf numFmtId="0" fontId="0" fillId="0" borderId="0" xfId="0" applyNumberFormat="1" applyFont="1" applyAlignment="1">
      <alignment horizontal="center" wrapText="1"/>
    </xf>
    <xf numFmtId="0" fontId="0" fillId="0" borderId="0" xfId="0" applyNumberFormat="1" applyAlignment="1">
      <alignment horizontal="center"/>
    </xf>
    <xf numFmtId="0" fontId="1" fillId="2" borderId="0" xfId="0" applyNumberFormat="1" applyFont="1" applyFill="1" applyAlignment="1">
      <alignment horizontal="center" wrapText="1"/>
    </xf>
    <xf numFmtId="0" fontId="0" fillId="2" borderId="0" xfId="0" applyNumberFormat="1" applyFill="1" applyAlignment="1">
      <alignment horizontal="center"/>
    </xf>
    <xf numFmtId="0" fontId="1" fillId="3" borderId="0" xfId="0" applyNumberFormat="1" applyFont="1" applyFill="1" applyAlignment="1">
      <alignment horizontal="center" wrapText="1"/>
    </xf>
    <xf numFmtId="0" fontId="0" fillId="3" borderId="0" xfId="0" applyNumberFormat="1" applyFill="1" applyAlignment="1">
      <alignment horizontal="center"/>
    </xf>
    <xf numFmtId="0" fontId="1" fillId="4" borderId="0" xfId="0" applyNumberFormat="1" applyFont="1" applyFill="1" applyAlignment="1">
      <alignment horizontal="center" wrapText="1"/>
    </xf>
    <xf numFmtId="0" fontId="0" fillId="4" borderId="0" xfId="0" applyNumberFormat="1" applyFill="1" applyAlignment="1">
      <alignment horizontal="center"/>
    </xf>
    <xf numFmtId="0" fontId="1" fillId="2" borderId="0" xfId="0" applyNumberFormat="1" applyFont="1" applyFill="1" applyAlignment="1">
      <alignment horizontal="center"/>
    </xf>
    <xf numFmtId="0" fontId="0" fillId="0" borderId="0" xfId="0" applyNumberFormat="1" applyFont="1" applyAlignment="1">
      <alignment horizontal="left" wrapText="1" indent="3"/>
    </xf>
    <xf numFmtId="0" fontId="1" fillId="3" borderId="0" xfId="0" applyFont="1" applyFill="1"/>
    <xf numFmtId="164" fontId="2" fillId="5" borderId="0" xfId="1" applyNumberFormat="1" applyFont="1" applyAlignment="1"/>
    <xf numFmtId="1" fontId="2" fillId="6" borderId="0" xfId="2" applyNumberFormat="1" applyFont="1" applyAlignment="1"/>
    <xf numFmtId="0" fontId="2" fillId="6" borderId="0" xfId="2" applyFont="1" applyAlignment="1"/>
    <xf numFmtId="1" fontId="2" fillId="7" borderId="0" xfId="3" applyNumberFormat="1" applyFont="1" applyAlignment="1"/>
    <xf numFmtId="0" fontId="2" fillId="7" borderId="0" xfId="3" applyFont="1" applyAlignment="1"/>
    <xf numFmtId="0" fontId="4" fillId="3" borderId="0" xfId="0" applyFont="1" applyFill="1" applyAlignment="1"/>
    <xf numFmtId="49" fontId="5" fillId="3" borderId="0" xfId="0" applyNumberFormat="1" applyFont="1" applyFill="1" applyAlignment="1">
      <alignment wrapText="1"/>
    </xf>
    <xf numFmtId="0" fontId="4" fillId="3" borderId="0" xfId="0" applyNumberFormat="1" applyFont="1" applyFill="1" applyAlignment="1">
      <alignment wrapText="1"/>
    </xf>
    <xf numFmtId="49" fontId="4" fillId="3" borderId="0" xfId="0" applyNumberFormat="1" applyFont="1" applyFill="1" applyAlignment="1">
      <alignment wrapText="1"/>
    </xf>
    <xf numFmtId="0" fontId="4" fillId="0" borderId="0" xfId="0" applyFont="1"/>
    <xf numFmtId="0" fontId="4" fillId="0" borderId="0" xfId="0" applyNumberFormat="1" applyFont="1" applyAlignment="1">
      <alignment horizontal="center"/>
    </xf>
    <xf numFmtId="49" fontId="4" fillId="0" borderId="0" xfId="0" applyNumberFormat="1" applyFont="1" applyAlignment="1">
      <alignment wrapText="1"/>
    </xf>
    <xf numFmtId="0" fontId="4" fillId="3" borderId="0" xfId="0" applyFont="1" applyFill="1"/>
    <xf numFmtId="0" fontId="4" fillId="3" borderId="0" xfId="0" applyNumberFormat="1" applyFont="1" applyFill="1" applyAlignment="1">
      <alignment horizontal="center"/>
    </xf>
    <xf numFmtId="0" fontId="5" fillId="3" borderId="0" xfId="0" applyFont="1" applyFill="1"/>
    <xf numFmtId="0" fontId="0" fillId="0" borderId="0" xfId="0" applyAlignment="1">
      <alignment horizontal="left"/>
    </xf>
    <xf numFmtId="0" fontId="0" fillId="0" borderId="0" xfId="0" applyNumberFormat="1"/>
    <xf numFmtId="0" fontId="5" fillId="3" borderId="0" xfId="0" applyFont="1" applyFill="1" applyAlignment="1"/>
    <xf numFmtId="0" fontId="6" fillId="0" borderId="0" xfId="0" applyFont="1"/>
    <xf numFmtId="0" fontId="0" fillId="0" borderId="0" xfId="0" applyAlignment="1">
      <alignment horizontal="left" indent="2"/>
    </xf>
    <xf numFmtId="49" fontId="4" fillId="0" borderId="0" xfId="0" applyNumberFormat="1" applyFont="1" applyAlignment="1">
      <alignment horizontal="left" wrapText="1"/>
    </xf>
    <xf numFmtId="49" fontId="5" fillId="3" borderId="0" xfId="0" applyNumberFormat="1" applyFont="1" applyFill="1" applyAlignment="1">
      <alignment horizontal="left" wrapText="1"/>
    </xf>
    <xf numFmtId="0" fontId="5" fillId="3" borderId="0" xfId="0" applyNumberFormat="1" applyFont="1" applyFill="1" applyAlignment="1">
      <alignment horizontal="center"/>
    </xf>
    <xf numFmtId="1" fontId="0" fillId="0" borderId="0" xfId="0" applyNumberFormat="1" applyAlignment="1"/>
    <xf numFmtId="0" fontId="1" fillId="0" borderId="0" xfId="0" applyFont="1" applyAlignment="1">
      <alignment horizontal="left"/>
    </xf>
    <xf numFmtId="0" fontId="1" fillId="0" borderId="0" xfId="0" applyFont="1" applyAlignment="1">
      <alignment horizontal="left" indent="1"/>
    </xf>
    <xf numFmtId="0" fontId="1" fillId="0" borderId="0" xfId="0" applyFont="1" applyAlignment="1">
      <alignment horizontal="right"/>
    </xf>
    <xf numFmtId="0" fontId="4" fillId="9" borderId="0" xfId="0" applyFont="1" applyFill="1"/>
    <xf numFmtId="49" fontId="5" fillId="9" borderId="0" xfId="0" applyNumberFormat="1" applyFont="1" applyFill="1" applyAlignment="1">
      <alignment wrapText="1"/>
    </xf>
    <xf numFmtId="0" fontId="4" fillId="9" borderId="0" xfId="0" applyNumberFormat="1" applyFont="1" applyFill="1" applyAlignment="1">
      <alignment horizontal="center"/>
    </xf>
    <xf numFmtId="49" fontId="4" fillId="9" borderId="0" xfId="0" applyNumberFormat="1" applyFont="1" applyFill="1" applyAlignment="1">
      <alignment wrapText="1"/>
    </xf>
    <xf numFmtId="49" fontId="4" fillId="9" borderId="0" xfId="0" applyNumberFormat="1" applyFont="1" applyFill="1" applyAlignment="1">
      <alignment horizontal="left" wrapText="1" indent="2"/>
    </xf>
    <xf numFmtId="0" fontId="2" fillId="8" borderId="0" xfId="4" applyFont="1" applyAlignment="1">
      <alignment horizontal="center"/>
    </xf>
  </cellXfs>
  <cellStyles count="5">
    <cellStyle name="Accent1" xfId="4" builtinId="29"/>
    <cellStyle name="Accent2" xfId="1" builtinId="33"/>
    <cellStyle name="Accent4" xfId="2" builtinId="41"/>
    <cellStyle name="Accent5" xfId="3" builtinId="45"/>
    <cellStyle name="Normal" xfId="0" builtinId="0"/>
  </cellStyles>
  <dxfs count="49">
    <dxf>
      <font>
        <b/>
      </font>
    </dxf>
    <dxf>
      <font>
        <b/>
      </font>
    </dxf>
    <dxf>
      <font>
        <b/>
      </font>
    </dxf>
    <dxf>
      <font>
        <b/>
      </font>
    </dxf>
    <dxf>
      <font>
        <b/>
      </font>
    </dxf>
    <dxf>
      <font>
        <b/>
      </font>
    </dxf>
    <dxf>
      <font>
        <b/>
      </font>
    </dxf>
    <dxf>
      <font>
        <b/>
      </font>
    </dxf>
    <dxf>
      <font>
        <b/>
      </font>
    </dxf>
    <dxf>
      <font>
        <b/>
      </font>
    </dxf>
    <dxf>
      <font>
        <b/>
      </font>
    </dxf>
    <dxf>
      <font>
        <b/>
      </font>
    </dxf>
    <dxf>
      <font>
        <b/>
      </font>
    </dxf>
    <dxf>
      <alignment horizontal="right"/>
    </dxf>
    <dxf>
      <font>
        <color rgb="FF9C0006"/>
      </font>
      <fill>
        <patternFill>
          <bgColor rgb="FFFFC7CE"/>
        </patternFill>
      </fill>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center" vertical="bottom" textRotation="0" wrapText="0" indent="0" justifyLastLine="0" shrinkToFit="0" readingOrder="0"/>
    </dxf>
    <dxf>
      <numFmt numFmtId="0" formatCode="General"/>
    </dxf>
    <dxf>
      <font>
        <b/>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bottom" textRotation="0" wrapText="1" indent="3" justifyLastLine="0" shrinkToFit="0" readingOrder="0"/>
    </dxf>
    <dxf>
      <font>
        <b/>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font>
      <numFmt numFmtId="30" formatCode="@"/>
      <alignment horizontal="general" vertical="bottom" textRotation="0" wrapText="1" indent="0" justifyLastLine="0" shrinkToFit="0" readingOrder="0"/>
    </dxf>
    <dxf>
      <alignment vertical="bottom" textRotation="0" indent="0" justifyLastLine="0" shrinkToFit="0" readingOrder="0"/>
    </dxf>
    <dxf>
      <numFmt numFmtId="30" formatCode="@"/>
      <alignment horizontal="general" vertical="bottom" textRotation="0" wrapText="1" indent="0" justifyLastLine="0" shrinkToFit="0" readingOrder="0"/>
    </dxf>
    <dxf>
      <font>
        <strike val="0"/>
        <outline val="0"/>
        <shadow val="0"/>
        <u val="none"/>
        <vertAlign val="baseline"/>
        <sz val="12"/>
        <color theme="1"/>
        <name val="Calibri"/>
        <family val="2"/>
        <scheme val="minor"/>
      </font>
      <numFmt numFmtId="30" formatCode="@"/>
      <alignment horizontal="general" vertical="bottom" textRotation="0" wrapText="1" indent="0" justifyLastLine="0" shrinkToFit="0" readingOrder="0"/>
    </dxf>
    <dxf>
      <font>
        <strike val="0"/>
        <outline val="0"/>
        <shadow val="0"/>
        <u val="none"/>
        <vertAlign val="baseline"/>
        <sz val="12"/>
        <color theme="1"/>
        <name val="Calibri"/>
        <family val="2"/>
        <scheme val="minor"/>
      </font>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numFmt numFmtId="0" formatCode="General"/>
    </dxf>
    <dxf>
      <font>
        <b/>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strike val="0"/>
        <outline val="0"/>
        <shadow val="0"/>
        <u val="none"/>
        <vertAlign val="baseline"/>
        <sz val="12"/>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alignment vertical="bottom" textRotation="0" indent="0" justifyLastLine="0" shrinkToFit="0" readingOrder="0"/>
    </dxf>
    <dxf>
      <alignment horizontal="right"/>
    </dxf>
    <dxf>
      <font>
        <b/>
      </font>
    </dxf>
    <dxf>
      <font>
        <b/>
      </font>
    </dxf>
    <dxf>
      <font>
        <b/>
      </font>
    </dxf>
    <dxf>
      <font>
        <b/>
      </font>
    </dxf>
    <dxf>
      <font>
        <b/>
      </font>
    </dxf>
    <dxf>
      <font>
        <b/>
      </font>
    </dxf>
    <dxf>
      <font>
        <b/>
      </font>
    </dxf>
    <dxf>
      <font>
        <b/>
      </font>
    </dxf>
    <dxf>
      <font>
        <b/>
      </font>
    </dxf>
    <dxf>
      <font>
        <b/>
      </font>
    </dxf>
    <dxf>
      <font>
        <b/>
      </font>
    </dxf>
    <dxf>
      <font>
        <b/>
      </font>
    </dxf>
    <dxf>
      <font>
        <b/>
      </font>
    </dxf>
  </dxfs>
  <tableStyles count="0" defaultTableStyle="TableStyleMedium2" defaultPivotStyle="PivotStyleLight16"/>
  <colors>
    <mruColors>
      <color rgb="FFF9F9F9"/>
      <color rgb="FF9C0006"/>
      <color rgb="FFFFF3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ullivsm" refreshedDate="45779.435436921296" createdVersion="7" refreshedVersion="8" minRefreshableVersion="3" recordCount="50" xr:uid="{3895A5FB-B607-462A-9CD6-AAF96A3FA15F}">
  <cacheSource type="worksheet">
    <worksheetSource name="Estimates"/>
  </cacheSource>
  <cacheFields count="6">
    <cacheField name="Category" numFmtId="0">
      <sharedItems containsBlank="1" count="9">
        <s v="NIEM 6.1 PSD01"/>
        <m/>
        <s v="NIEM API 2.0"/>
        <s v="NIEM Toolbox"/>
        <s v="NTAC Support"/>
        <s v="Miscellaneous"/>
        <s v="Misc" u="1"/>
        <s v="Tools" u="1"/>
        <s v="NIEM 6.1" u="1"/>
      </sharedItems>
    </cacheField>
    <cacheField name="Group" numFmtId="0">
      <sharedItems containsBlank="1" count="11">
        <s v="Add new domains"/>
        <s v="Update existing content"/>
        <s v="Other model tasks"/>
        <m/>
        <s v="QA"/>
        <s v="Update database content"/>
        <s v="Generate release artifacts"/>
        <s v="Miscellaneous"/>
        <s v="User interfaces"/>
        <s v="Meetings"/>
        <s v="Specifications"/>
      </sharedItems>
    </cacheField>
    <cacheField name="Item" numFmtId="49">
      <sharedItems containsBlank="1" count="51">
        <m/>
        <s v="Forensics"/>
        <s v="Identity Management"/>
        <s v="Analytical Laboratory"/>
        <s v="MilOps (EMS CR)"/>
        <s v="Biometrics"/>
        <s v="FBI code updates"/>
        <s v="Other (TBD)"/>
        <s v="Facilitate or assist in public review meetings"/>
        <s v="Update specification document"/>
        <s v="Update websites"/>
        <s v="Miscellaneous"/>
        <s v="Implement model QA"/>
        <s v="Implement change request spreadsheet QA"/>
        <s v="Initialize new version"/>
        <s v="Implement user permissions"/>
        <s v="Load change request spreadsheet"/>
        <s v="Load migration rules into database"/>
        <s v="Load CMF into database"/>
        <s v="Generate documentation spreadsheet"/>
        <s v="Generate change log"/>
        <s v="Generate CSVs"/>
        <s v="Generate statistics"/>
        <s v="Update CMF Tool"/>
        <s v="General support"/>
        <s v="Add new release artifact transformations"/>
        <s v="Model QA UI"/>
        <s v="Change request QA UI"/>
        <s v="Version statistics UI"/>
        <s v="Load database changes UI"/>
        <s v="NTAC Support (Tom)"/>
        <s v="NTAC Support (Christina)"/>
        <s v="Message Specification Guidance feedback (Tom)"/>
        <s v="Message Specification Guidance feedback (Christina)"/>
        <s v="Training updates"/>
        <s v="Other"/>
        <s v="Load content into database" u="1"/>
        <s v="NTAC Support" u="1"/>
        <s v="QA  on version" u="1"/>
        <s v="NIEM Toolbox" u="1"/>
        <s v="Message Specification Guidance feedback" u="1"/>
        <s v="Generate migration rule starter" u="1"/>
        <s v="Convert change request spreadsheet to schemas" u="1"/>
        <s v="Upload change request spreadsheet to run QA" u="1"/>
        <s v="QA" u="1"/>
        <s v="NIEM API 2.0 - Model Management" u="1"/>
        <s v="Generate release artifacts" u="1"/>
        <s v="Support new transformations" u="1"/>
        <s v="QA on change request spreadsheet" u="1"/>
        <s v="Export migration rules" u="1"/>
        <s v="Load database UI" u="1"/>
      </sharedItems>
    </cacheField>
    <cacheField name="Est (days)" numFmtId="0">
      <sharedItems containsString="0" containsBlank="1" containsNumber="1" minValue="0.5" maxValue="3"/>
    </cacheField>
    <cacheField name="Lead" numFmtId="0">
      <sharedItems containsBlank="1" count="3">
        <m/>
        <s v="Christina"/>
        <s v="Tom"/>
      </sharedItems>
    </cacheField>
    <cacheField name="Comments" numFmtId="49">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m/>
    <x v="0"/>
    <s v="Estimate assumes a lot of the modeling work has been done with Kamran"/>
  </r>
  <r>
    <x v="0"/>
    <x v="0"/>
    <x v="1"/>
    <n v="1.5"/>
    <x v="1"/>
    <m/>
  </r>
  <r>
    <x v="0"/>
    <x v="0"/>
    <x v="2"/>
    <n v="1.5"/>
    <x v="1"/>
    <m/>
  </r>
  <r>
    <x v="0"/>
    <x v="0"/>
    <x v="3"/>
    <n v="1.5"/>
    <x v="1"/>
    <m/>
  </r>
  <r>
    <x v="0"/>
    <x v="1"/>
    <x v="0"/>
    <m/>
    <x v="0"/>
    <s v="Estimate is a guess.  Scope of 6.1 changes unknown.  Leverages new QA functionality."/>
  </r>
  <r>
    <x v="0"/>
    <x v="1"/>
    <x v="4"/>
    <n v="0.5"/>
    <x v="1"/>
    <m/>
  </r>
  <r>
    <x v="0"/>
    <x v="1"/>
    <x v="5"/>
    <n v="1"/>
    <x v="1"/>
    <m/>
  </r>
  <r>
    <x v="0"/>
    <x v="1"/>
    <x v="6"/>
    <n v="1"/>
    <x v="1"/>
    <m/>
  </r>
  <r>
    <x v="0"/>
    <x v="1"/>
    <x v="7"/>
    <n v="1.5"/>
    <x v="1"/>
    <m/>
  </r>
  <r>
    <x v="0"/>
    <x v="2"/>
    <x v="0"/>
    <m/>
    <x v="0"/>
    <m/>
  </r>
  <r>
    <x v="0"/>
    <x v="2"/>
    <x v="8"/>
    <n v="1"/>
    <x v="1"/>
    <s v="Required by OASIS to make content changes"/>
  </r>
  <r>
    <x v="0"/>
    <x v="2"/>
    <x v="9"/>
    <n v="1"/>
    <x v="1"/>
    <m/>
  </r>
  <r>
    <x v="0"/>
    <x v="2"/>
    <x v="10"/>
    <n v="1"/>
    <x v="1"/>
    <m/>
  </r>
  <r>
    <x v="0"/>
    <x v="2"/>
    <x v="11"/>
    <n v="1.5"/>
    <x v="1"/>
    <m/>
  </r>
  <r>
    <x v="1"/>
    <x v="3"/>
    <x v="0"/>
    <m/>
    <x v="0"/>
    <m/>
  </r>
  <r>
    <x v="2"/>
    <x v="4"/>
    <x v="0"/>
    <m/>
    <x v="0"/>
    <m/>
  </r>
  <r>
    <x v="2"/>
    <x v="4"/>
    <x v="12"/>
    <n v="3"/>
    <x v="1"/>
    <s v="Check for potential issues that are not errors and wouldn't be caught by NDR conformance tests, e.g., empty types, abstract elements without substitutions."/>
  </r>
  <r>
    <x v="2"/>
    <x v="4"/>
    <x v="13"/>
    <n v="3"/>
    <x v="1"/>
    <s v="Check change request spreadsheets for format errors that would prevent content from being loaded and for common modeling errors"/>
  </r>
  <r>
    <x v="2"/>
    <x v="5"/>
    <x v="0"/>
    <m/>
    <x v="0"/>
    <m/>
  </r>
  <r>
    <x v="2"/>
    <x v="5"/>
    <x v="14"/>
    <n v="0.5"/>
    <x v="1"/>
    <s v="Get guidance from NTAC on how new versions should be initialized.  Update all version numbers (URIs) to the new version?  Just domains?"/>
  </r>
  <r>
    <x v="2"/>
    <x v="5"/>
    <x v="15"/>
    <n v="3"/>
    <x v="1"/>
    <m/>
  </r>
  <r>
    <x v="2"/>
    <x v="5"/>
    <x v="16"/>
    <n v="3"/>
    <x v="1"/>
    <m/>
  </r>
  <r>
    <x v="2"/>
    <x v="5"/>
    <x v="17"/>
    <n v="1"/>
    <x v="1"/>
    <s v="Load a change request spreadsheet using operation code &quot;map&quot; to create forward and backward migration rules between versions of a component."/>
  </r>
  <r>
    <x v="2"/>
    <x v="5"/>
    <x v="18"/>
    <n v="1"/>
    <x v="1"/>
    <m/>
  </r>
  <r>
    <x v="2"/>
    <x v="6"/>
    <x v="0"/>
    <m/>
    <x v="0"/>
    <m/>
  </r>
  <r>
    <x v="2"/>
    <x v="6"/>
    <x v="19"/>
    <n v="2"/>
    <x v="1"/>
    <s v="Build a transformation from CMF to provide users with human-readable documentation of a model version in a spreadsheet."/>
  </r>
  <r>
    <x v="2"/>
    <x v="6"/>
    <x v="20"/>
    <n v="2"/>
    <x v="1"/>
    <s v="Leverage migration rules to shows what's been added to, removed from, and changed in a version.  Highlight fields that have changed (e.g., name, definition)"/>
  </r>
  <r>
    <x v="2"/>
    <x v="6"/>
    <x v="21"/>
    <n v="1"/>
    <x v="1"/>
    <s v="Build a transformation from CMF to provide developers with easily-parseable CSVs so they can load NIEM components and codes into a database."/>
  </r>
  <r>
    <x v="2"/>
    <x v="6"/>
    <x v="22"/>
    <n v="1"/>
    <x v="1"/>
    <s v="Build a transformation from CMF to provide users with statistics about a model version, including a count of properties, types, and codes in total and by Core, domain, and code namespace."/>
  </r>
  <r>
    <x v="2"/>
    <x v="7"/>
    <x v="0"/>
    <m/>
    <x v="0"/>
    <m/>
  </r>
  <r>
    <x v="2"/>
    <x v="7"/>
    <x v="23"/>
    <n v="2"/>
    <x v="1"/>
    <s v="Update to latest version of CMF Tool. Leverage new conformance validation functionality when available."/>
  </r>
  <r>
    <x v="2"/>
    <x v="7"/>
    <x v="24"/>
    <n v="3"/>
    <x v="1"/>
    <s v="Library updates, bug fixes, etc."/>
  </r>
  <r>
    <x v="1"/>
    <x v="3"/>
    <x v="0"/>
    <m/>
    <x v="0"/>
    <m/>
  </r>
  <r>
    <x v="3"/>
    <x v="8"/>
    <x v="0"/>
    <m/>
    <x v="0"/>
    <m/>
  </r>
  <r>
    <x v="3"/>
    <x v="8"/>
    <x v="25"/>
    <n v="0.5"/>
    <x v="1"/>
    <m/>
  </r>
  <r>
    <x v="3"/>
    <x v="8"/>
    <x v="26"/>
    <n v="2"/>
    <x v="1"/>
    <s v="Download report or view results "/>
  </r>
  <r>
    <x v="3"/>
    <x v="8"/>
    <x v="27"/>
    <n v="0.5"/>
    <x v="1"/>
    <s v="Download report or view results "/>
  </r>
  <r>
    <x v="3"/>
    <x v="8"/>
    <x v="28"/>
    <n v="0.5"/>
    <x v="1"/>
    <s v="Download report or view results "/>
  </r>
  <r>
    <x v="3"/>
    <x v="8"/>
    <x v="29"/>
    <n v="1"/>
    <x v="1"/>
    <m/>
  </r>
  <r>
    <x v="1"/>
    <x v="3"/>
    <x v="0"/>
    <m/>
    <x v="0"/>
    <m/>
  </r>
  <r>
    <x v="4"/>
    <x v="9"/>
    <x v="0"/>
    <m/>
    <x v="0"/>
    <m/>
  </r>
  <r>
    <x v="4"/>
    <x v="9"/>
    <x v="30"/>
    <n v="2"/>
    <x v="2"/>
    <m/>
  </r>
  <r>
    <x v="4"/>
    <x v="9"/>
    <x v="31"/>
    <n v="1"/>
    <x v="1"/>
    <m/>
  </r>
  <r>
    <x v="4"/>
    <x v="10"/>
    <x v="0"/>
    <m/>
    <x v="0"/>
    <m/>
  </r>
  <r>
    <x v="4"/>
    <x v="10"/>
    <x v="32"/>
    <n v="2"/>
    <x v="2"/>
    <m/>
  </r>
  <r>
    <x v="4"/>
    <x v="10"/>
    <x v="33"/>
    <n v="1"/>
    <x v="1"/>
    <m/>
  </r>
  <r>
    <x v="1"/>
    <x v="3"/>
    <x v="0"/>
    <m/>
    <x v="0"/>
    <m/>
  </r>
  <r>
    <x v="5"/>
    <x v="7"/>
    <x v="0"/>
    <m/>
    <x v="0"/>
    <m/>
  </r>
  <r>
    <x v="5"/>
    <x v="7"/>
    <x v="34"/>
    <n v="3"/>
    <x v="2"/>
    <s v="Update training with new features in NIEM Toolbox, etc."/>
  </r>
  <r>
    <x v="5"/>
    <x v="7"/>
    <x v="35"/>
    <n v="2"/>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3434C8-262C-4A4F-B8B2-9CACB1C683C2}" name="PivotTable2" cacheId="7" applyNumberFormats="0" applyBorderFormats="0" applyFontFormats="0" applyPatternFormats="0" applyAlignmentFormats="0" applyWidthHeightFormats="1" dataCaption="Values" updatedVersion="8" minRefreshableVersion="3" itemPrintTitles="1" createdVersion="7" indent="0" showHeaders="0" outline="1" outlineData="1" multipleFieldFilters="0">
  <location ref="B12:C15" firstHeaderRow="1" firstDataRow="1" firstDataCol="1"/>
  <pivotFields count="6">
    <pivotField showAll="0"/>
    <pivotField showAll="0"/>
    <pivotField showAll="0"/>
    <pivotField dataField="1" showAll="0"/>
    <pivotField axis="axisRow" showAll="0">
      <items count="4">
        <item x="1"/>
        <item x="2"/>
        <item h="1" x="0"/>
        <item t="default"/>
      </items>
    </pivotField>
    <pivotField showAll="0"/>
  </pivotFields>
  <rowFields count="1">
    <field x="4"/>
  </rowFields>
  <rowItems count="3">
    <i>
      <x/>
    </i>
    <i>
      <x v="1"/>
    </i>
    <i t="grand">
      <x/>
    </i>
  </rowItems>
  <colItems count="1">
    <i/>
  </colItems>
  <dataFields count="1">
    <dataField name="Est (days) " fld="3" baseField="0" baseItem="0"/>
  </dataFields>
  <pivotTableStyleInfo name="PivotStyleMedium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ED1C12-5BEF-44A3-8764-D53365B73432}" name="PivotTable1" cacheId="7" applyNumberFormats="0" applyBorderFormats="0" applyFontFormats="0" applyPatternFormats="0" applyAlignmentFormats="0" applyWidthHeightFormats="1" dataCaption="Values" updatedVersion="8" minRefreshableVersion="3" itemPrintTitles="1" createdVersion="7" indent="0" showHeaders="0" outline="1" outlineData="1" multipleFieldFilters="0">
  <location ref="F3:G55" firstHeaderRow="1" firstDataRow="1" firstDataCol="1"/>
  <pivotFields count="6">
    <pivotField axis="axisRow" showAll="0">
      <items count="10">
        <item m="1" x="8"/>
        <item m="1" x="7"/>
        <item m="1" x="6"/>
        <item h="1" x="1"/>
        <item x="0"/>
        <item x="2"/>
        <item x="3"/>
        <item x="4"/>
        <item x="5"/>
        <item t="default"/>
      </items>
    </pivotField>
    <pivotField axis="axisRow" showAll="0">
      <items count="12">
        <item x="0"/>
        <item x="1"/>
        <item x="2"/>
        <item x="3"/>
        <item x="4"/>
        <item x="5"/>
        <item x="6"/>
        <item x="7"/>
        <item x="8"/>
        <item x="9"/>
        <item x="10"/>
        <item t="default"/>
      </items>
    </pivotField>
    <pivotField axis="axisRow" showAll="0">
      <items count="52">
        <item x="3"/>
        <item x="5"/>
        <item m="1" x="42"/>
        <item m="1" x="49"/>
        <item x="8"/>
        <item x="6"/>
        <item x="1"/>
        <item x="20"/>
        <item x="21"/>
        <item x="19"/>
        <item m="1" x="41"/>
        <item m="1" x="46"/>
        <item x="22"/>
        <item x="2"/>
        <item x="15"/>
        <item x="14"/>
        <item x="16"/>
        <item x="18"/>
        <item m="1" x="36"/>
        <item x="17"/>
        <item m="1" x="40"/>
        <item x="4"/>
        <item x="11"/>
        <item m="1" x="45"/>
        <item m="1" x="39"/>
        <item m="1" x="37"/>
        <item x="7"/>
        <item m="1" x="44"/>
        <item m="1" x="38"/>
        <item m="1" x="48"/>
        <item m="1" x="47"/>
        <item x="34"/>
        <item x="9"/>
        <item x="10"/>
        <item m="1" x="43"/>
        <item h="1" x="0"/>
        <item x="12"/>
        <item x="13"/>
        <item x="23"/>
        <item x="24"/>
        <item x="25"/>
        <item x="26"/>
        <item x="27"/>
        <item x="28"/>
        <item m="1" x="50"/>
        <item x="30"/>
        <item x="31"/>
        <item x="32"/>
        <item x="33"/>
        <item x="35"/>
        <item x="29"/>
        <item t="default"/>
      </items>
    </pivotField>
    <pivotField dataField="1" showAll="0"/>
    <pivotField showAll="0"/>
    <pivotField showAll="0"/>
  </pivotFields>
  <rowFields count="3">
    <field x="0"/>
    <field x="1"/>
    <field x="2"/>
  </rowFields>
  <rowItems count="52">
    <i>
      <x v="4"/>
    </i>
    <i r="1">
      <x/>
    </i>
    <i r="2">
      <x/>
    </i>
    <i r="2">
      <x v="6"/>
    </i>
    <i r="2">
      <x v="13"/>
    </i>
    <i r="1">
      <x v="1"/>
    </i>
    <i r="2">
      <x v="1"/>
    </i>
    <i r="2">
      <x v="5"/>
    </i>
    <i r="2">
      <x v="21"/>
    </i>
    <i r="2">
      <x v="26"/>
    </i>
    <i r="1">
      <x v="2"/>
    </i>
    <i r="2">
      <x v="4"/>
    </i>
    <i r="2">
      <x v="22"/>
    </i>
    <i r="2">
      <x v="32"/>
    </i>
    <i r="2">
      <x v="33"/>
    </i>
    <i>
      <x v="5"/>
    </i>
    <i r="1">
      <x v="4"/>
    </i>
    <i r="2">
      <x v="36"/>
    </i>
    <i r="2">
      <x v="37"/>
    </i>
    <i r="1">
      <x v="5"/>
    </i>
    <i r="2">
      <x v="14"/>
    </i>
    <i r="2">
      <x v="15"/>
    </i>
    <i r="2">
      <x v="16"/>
    </i>
    <i r="2">
      <x v="17"/>
    </i>
    <i r="2">
      <x v="19"/>
    </i>
    <i r="1">
      <x v="6"/>
    </i>
    <i r="2">
      <x v="7"/>
    </i>
    <i r="2">
      <x v="8"/>
    </i>
    <i r="2">
      <x v="9"/>
    </i>
    <i r="2">
      <x v="12"/>
    </i>
    <i r="1">
      <x v="7"/>
    </i>
    <i r="2">
      <x v="38"/>
    </i>
    <i r="2">
      <x v="39"/>
    </i>
    <i>
      <x v="6"/>
    </i>
    <i r="1">
      <x v="8"/>
    </i>
    <i r="2">
      <x v="40"/>
    </i>
    <i r="2">
      <x v="41"/>
    </i>
    <i r="2">
      <x v="42"/>
    </i>
    <i r="2">
      <x v="43"/>
    </i>
    <i r="2">
      <x v="50"/>
    </i>
    <i>
      <x v="7"/>
    </i>
    <i r="1">
      <x v="9"/>
    </i>
    <i r="2">
      <x v="45"/>
    </i>
    <i r="2">
      <x v="46"/>
    </i>
    <i r="1">
      <x v="10"/>
    </i>
    <i r="2">
      <x v="47"/>
    </i>
    <i r="2">
      <x v="48"/>
    </i>
    <i>
      <x v="8"/>
    </i>
    <i r="1">
      <x v="7"/>
    </i>
    <i r="2">
      <x v="31"/>
    </i>
    <i r="2">
      <x v="49"/>
    </i>
    <i t="grand">
      <x/>
    </i>
  </rowItems>
  <colItems count="1">
    <i/>
  </colItems>
  <dataFields count="1">
    <dataField name="Est (days) " fld="3" baseField="0" baseItem="0"/>
  </dataFields>
  <formats count="14">
    <format dxfId="48">
      <pivotArea dataOnly="0" labelOnly="1" fieldPosition="0">
        <references count="1">
          <reference field="0" count="0"/>
        </references>
      </pivotArea>
    </format>
    <format dxfId="47">
      <pivotArea dataOnly="0" labelOnly="1" fieldPosition="0">
        <references count="2">
          <reference field="0" count="1" selected="0">
            <x v="4"/>
          </reference>
          <reference field="1" count="1">
            <x v="0"/>
          </reference>
        </references>
      </pivotArea>
    </format>
    <format dxfId="46">
      <pivotArea dataOnly="0" labelOnly="1" fieldPosition="0">
        <references count="2">
          <reference field="0" count="1" selected="0">
            <x v="4"/>
          </reference>
          <reference field="1" count="1">
            <x v="1"/>
          </reference>
        </references>
      </pivotArea>
    </format>
    <format dxfId="45">
      <pivotArea dataOnly="0" labelOnly="1" fieldPosition="0">
        <references count="2">
          <reference field="0" count="1" selected="0">
            <x v="4"/>
          </reference>
          <reference field="1" count="1">
            <x v="2"/>
          </reference>
        </references>
      </pivotArea>
    </format>
    <format dxfId="44">
      <pivotArea dataOnly="0" labelOnly="1" fieldPosition="0">
        <references count="2">
          <reference field="0" count="1" selected="0">
            <x v="5"/>
          </reference>
          <reference field="1" count="1">
            <x v="4"/>
          </reference>
        </references>
      </pivotArea>
    </format>
    <format dxfId="43">
      <pivotArea dataOnly="0" labelOnly="1" fieldPosition="0">
        <references count="2">
          <reference field="0" count="1" selected="0">
            <x v="5"/>
          </reference>
          <reference field="1" count="1">
            <x v="5"/>
          </reference>
        </references>
      </pivotArea>
    </format>
    <format dxfId="42">
      <pivotArea dataOnly="0" labelOnly="1" fieldPosition="0">
        <references count="2">
          <reference field="0" count="1" selected="0">
            <x v="5"/>
          </reference>
          <reference field="1" count="1">
            <x v="6"/>
          </reference>
        </references>
      </pivotArea>
    </format>
    <format dxfId="41">
      <pivotArea dataOnly="0" labelOnly="1" fieldPosition="0">
        <references count="2">
          <reference field="0" count="1" selected="0">
            <x v="5"/>
          </reference>
          <reference field="1" count="1">
            <x v="7"/>
          </reference>
        </references>
      </pivotArea>
    </format>
    <format dxfId="40">
      <pivotArea dataOnly="0" labelOnly="1" fieldPosition="0">
        <references count="2">
          <reference field="0" count="1" selected="0">
            <x v="6"/>
          </reference>
          <reference field="1" count="1">
            <x v="8"/>
          </reference>
        </references>
      </pivotArea>
    </format>
    <format dxfId="39">
      <pivotArea dataOnly="0" labelOnly="1" fieldPosition="0">
        <references count="2">
          <reference field="0" count="1" selected="0">
            <x v="7"/>
          </reference>
          <reference field="1" count="1">
            <x v="9"/>
          </reference>
        </references>
      </pivotArea>
    </format>
    <format dxfId="38">
      <pivotArea dataOnly="0" labelOnly="1" fieldPosition="0">
        <references count="2">
          <reference field="0" count="1" selected="0">
            <x v="7"/>
          </reference>
          <reference field="1" count="1">
            <x v="10"/>
          </reference>
        </references>
      </pivotArea>
    </format>
    <format dxfId="37">
      <pivotArea dataOnly="0" labelOnly="1" fieldPosition="0">
        <references count="2">
          <reference field="0" count="1" selected="0">
            <x v="8"/>
          </reference>
          <reference field="1" count="1">
            <x v="7"/>
          </reference>
        </references>
      </pivotArea>
    </format>
    <format dxfId="36">
      <pivotArea dataOnly="0" outline="0" axis="axisValues" fieldPosition="0"/>
    </format>
    <format dxfId="35">
      <pivotArea dataOnly="0" labelOnly="1" outline="0" axis="axisValues" fieldPosition="0"/>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53ED13-52FE-4E9E-884D-D8723E2933B3}" name="PivotTable3" cacheId="7" applyNumberFormats="0" applyBorderFormats="0" applyFontFormats="0" applyPatternFormats="0" applyAlignmentFormats="0" applyWidthHeightFormats="1" dataCaption="Values" updatedVersion="8" minRefreshableVersion="3" itemPrintTitles="1" createdVersion="7" indent="0" showHeaders="0" outline="1" outlineData="1" multipleFieldFilters="0">
  <location ref="B3:C9" firstHeaderRow="1" firstDataRow="1" firstDataCol="1"/>
  <pivotFields count="6">
    <pivotField axis="axisRow" showAll="0">
      <items count="10">
        <item m="1" x="6"/>
        <item m="1" x="8"/>
        <item x="0"/>
        <item x="2"/>
        <item x="3"/>
        <item x="4"/>
        <item m="1" x="7"/>
        <item h="1" x="1"/>
        <item x="5"/>
        <item t="default"/>
      </items>
    </pivotField>
    <pivotField showAll="0"/>
    <pivotField showAll="0"/>
    <pivotField dataField="1" showAll="0"/>
    <pivotField showAll="0"/>
    <pivotField showAll="0"/>
  </pivotFields>
  <rowFields count="1">
    <field x="0"/>
  </rowFields>
  <rowItems count="6">
    <i>
      <x v="2"/>
    </i>
    <i>
      <x v="3"/>
    </i>
    <i>
      <x v="4"/>
    </i>
    <i>
      <x v="5"/>
    </i>
    <i>
      <x v="8"/>
    </i>
    <i t="grand">
      <x/>
    </i>
  </rowItems>
  <colItems count="1">
    <i/>
  </colItems>
  <dataFields count="1">
    <dataField name="Est (days) " fld="3" baseField="0" baseItem="0"/>
  </dataFields>
  <pivotTableStyleInfo name="PivotStyleMedium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DECAD9-15DB-4837-81C9-F29F189B49E1}" name="Estimates" displayName="Estimates" ref="A1:F52" totalsRowCount="1" headerRowDxfId="34" dataDxfId="33">
  <autoFilter ref="A1:F51" xr:uid="{2F4287C2-CBB3-4FCD-8D4B-941CEC9788CA}"/>
  <tableColumns count="6">
    <tableColumn id="1" xr3:uid="{A716C191-1A09-4979-A0E9-1BC5C71058F2}" name="Category" totalsRowLabel="Total" dataDxfId="32"/>
    <tableColumn id="6" xr3:uid="{93A273D8-3852-4724-8390-05AC76A29337}" name="Group" dataDxfId="31"/>
    <tableColumn id="2" xr3:uid="{D3931CAB-1D5D-4843-AAFC-562CF0935072}" name="Item" dataDxfId="30" totalsRowDxfId="29"/>
    <tableColumn id="3" xr3:uid="{20DBE02B-3FC2-455D-B06C-DF95F5D37F26}" name="Est (days)" totalsRowFunction="sum" dataDxfId="28" totalsRowDxfId="27"/>
    <tableColumn id="4" xr3:uid="{991E103C-451A-4749-9C22-FF6E6C5E83CD}" name="Lead" dataDxfId="26"/>
    <tableColumn id="5" xr3:uid="{01B3CF6D-F79C-4C55-8288-1CE5BFCA78DC}" name="Comments" dataDxfId="25" totalsRowDxfId="2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901246-A2C0-4E3E-8E2B-A3C175933226}" name="Table132" displayName="Table132" ref="A1:F34" totalsRowCount="1" headerRowDxfId="23">
  <autoFilter ref="A1:F33" xr:uid="{2F4287C2-CBB3-4FCD-8D4B-941CEC9788CA}"/>
  <tableColumns count="6">
    <tableColumn id="1" xr3:uid="{B590A1E5-150F-4A9F-9E53-79145E54AEF8}" name="Category" totalsRowLabel="Total"/>
    <tableColumn id="2" xr3:uid="{10535FCF-B849-4C41-8015-199FF2A3E0B9}" name="Item" dataDxfId="22" totalsRowDxfId="21"/>
    <tableColumn id="8" xr3:uid="{8ED46CE7-6E9F-4373-9DBE-B9359A12EDCC}" name="Old Est._x000a_(days)" totalsRowFunction="sum" dataDxfId="20" totalsRowDxfId="19"/>
    <tableColumn id="3" xr3:uid="{6EF56202-4E4E-4253-A8B8-29A07CD7CF16}" name="New Est. _x000a_(days)" totalsRowFunction="sum" dataDxfId="18" totalsRowDxfId="17"/>
    <tableColumn id="4" xr3:uid="{7A855186-2CD0-474B-9705-3A1BE7CFDD54}" name="Person"/>
    <tableColumn id="5" xr3:uid="{85B5AB08-7956-4D74-86B8-8B80D78A6D20}" name="Comments" dataDxfId="16" totalsRowDxfId="1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E6AF3-BF38-4616-890F-72E4A96B997F}">
  <dimension ref="B1:G55"/>
  <sheetViews>
    <sheetView tabSelected="1" workbookViewId="0">
      <pane ySplit="1" topLeftCell="A5" activePane="bottomLeft" state="frozen"/>
      <selection pane="bottomLeft"/>
    </sheetView>
  </sheetViews>
  <sheetFormatPr defaultRowHeight="14.5" x14ac:dyDescent="0.35"/>
  <cols>
    <col min="2" max="2" width="18.453125" customWidth="1"/>
    <col min="3" max="3" width="16.08984375" bestFit="1" customWidth="1"/>
    <col min="6" max="6" width="49.36328125" customWidth="1"/>
    <col min="7" max="7" width="12.453125" customWidth="1"/>
    <col min="10" max="10" width="14.453125" customWidth="1"/>
    <col min="11" max="11" width="12.54296875" customWidth="1"/>
  </cols>
  <sheetData>
    <row r="1" spans="2:7" x14ac:dyDescent="0.35">
      <c r="B1" s="70" t="s">
        <v>112</v>
      </c>
      <c r="C1" s="70"/>
      <c r="F1" s="70" t="s">
        <v>113</v>
      </c>
      <c r="G1" s="70"/>
    </row>
    <row r="3" spans="2:7" x14ac:dyDescent="0.35">
      <c r="C3" t="s">
        <v>78</v>
      </c>
      <c r="G3" s="64" t="s">
        <v>78</v>
      </c>
    </row>
    <row r="4" spans="2:7" x14ac:dyDescent="0.35">
      <c r="B4" s="53" t="s">
        <v>80</v>
      </c>
      <c r="C4" s="54">
        <v>13</v>
      </c>
      <c r="F4" s="62" t="s">
        <v>80</v>
      </c>
      <c r="G4" s="54">
        <v>13</v>
      </c>
    </row>
    <row r="5" spans="2:7" x14ac:dyDescent="0.35">
      <c r="B5" s="53" t="s">
        <v>59</v>
      </c>
      <c r="C5" s="54">
        <v>25.5</v>
      </c>
      <c r="F5" s="63" t="s">
        <v>81</v>
      </c>
      <c r="G5" s="54">
        <v>4.5</v>
      </c>
    </row>
    <row r="6" spans="2:7" x14ac:dyDescent="0.35">
      <c r="B6" s="53" t="s">
        <v>60</v>
      </c>
      <c r="C6" s="54">
        <v>4.5</v>
      </c>
      <c r="F6" s="57" t="s">
        <v>48</v>
      </c>
      <c r="G6" s="54">
        <v>1.5</v>
      </c>
    </row>
    <row r="7" spans="2:7" x14ac:dyDescent="0.35">
      <c r="B7" s="53" t="s">
        <v>56</v>
      </c>
      <c r="C7" s="54">
        <v>6</v>
      </c>
      <c r="F7" s="57" t="s">
        <v>46</v>
      </c>
      <c r="G7" s="54">
        <v>1.5</v>
      </c>
    </row>
    <row r="8" spans="2:7" x14ac:dyDescent="0.35">
      <c r="B8" s="53" t="s">
        <v>52</v>
      </c>
      <c r="C8" s="54">
        <v>5</v>
      </c>
      <c r="F8" s="57" t="s">
        <v>47</v>
      </c>
      <c r="G8" s="54">
        <v>1.5</v>
      </c>
    </row>
    <row r="9" spans="2:7" x14ac:dyDescent="0.35">
      <c r="B9" s="53" t="s">
        <v>77</v>
      </c>
      <c r="C9" s="54">
        <v>54</v>
      </c>
      <c r="F9" s="63" t="s">
        <v>83</v>
      </c>
      <c r="G9" s="54">
        <v>4</v>
      </c>
    </row>
    <row r="10" spans="2:7" x14ac:dyDescent="0.35">
      <c r="F10" s="57" t="s">
        <v>50</v>
      </c>
      <c r="G10" s="54">
        <v>1</v>
      </c>
    </row>
    <row r="11" spans="2:7" x14ac:dyDescent="0.35">
      <c r="F11" s="57" t="s">
        <v>51</v>
      </c>
      <c r="G11" s="54">
        <v>1</v>
      </c>
    </row>
    <row r="12" spans="2:7" x14ac:dyDescent="0.35">
      <c r="C12" t="s">
        <v>78</v>
      </c>
      <c r="F12" s="57" t="s">
        <v>49</v>
      </c>
      <c r="G12" s="54">
        <v>0.5</v>
      </c>
    </row>
    <row r="13" spans="2:7" x14ac:dyDescent="0.35">
      <c r="B13" s="53" t="s">
        <v>6</v>
      </c>
      <c r="C13" s="54">
        <v>45</v>
      </c>
      <c r="F13" s="57" t="s">
        <v>58</v>
      </c>
      <c r="G13" s="54">
        <v>1.5</v>
      </c>
    </row>
    <row r="14" spans="2:7" x14ac:dyDescent="0.35">
      <c r="B14" s="53" t="s">
        <v>18</v>
      </c>
      <c r="C14" s="54">
        <v>9</v>
      </c>
      <c r="F14" s="63" t="s">
        <v>82</v>
      </c>
      <c r="G14" s="54">
        <v>4.5</v>
      </c>
    </row>
    <row r="15" spans="2:7" x14ac:dyDescent="0.35">
      <c r="B15" s="53" t="s">
        <v>77</v>
      </c>
      <c r="C15" s="54">
        <v>54</v>
      </c>
      <c r="F15" s="57" t="s">
        <v>53</v>
      </c>
      <c r="G15" s="54">
        <v>1</v>
      </c>
    </row>
    <row r="16" spans="2:7" x14ac:dyDescent="0.35">
      <c r="F16" s="57" t="s">
        <v>52</v>
      </c>
      <c r="G16" s="54">
        <v>1.5</v>
      </c>
    </row>
    <row r="17" spans="6:7" x14ac:dyDescent="0.35">
      <c r="F17" s="57" t="s">
        <v>54</v>
      </c>
      <c r="G17" s="54">
        <v>1</v>
      </c>
    </row>
    <row r="18" spans="6:7" x14ac:dyDescent="0.35">
      <c r="F18" s="57" t="s">
        <v>55</v>
      </c>
      <c r="G18" s="54">
        <v>1</v>
      </c>
    </row>
    <row r="19" spans="6:7" x14ac:dyDescent="0.35">
      <c r="F19" s="62" t="s">
        <v>59</v>
      </c>
      <c r="G19" s="54">
        <v>25.5</v>
      </c>
    </row>
    <row r="20" spans="6:7" x14ac:dyDescent="0.35">
      <c r="F20" s="63" t="s">
        <v>64</v>
      </c>
      <c r="G20" s="54">
        <v>6</v>
      </c>
    </row>
    <row r="21" spans="6:7" x14ac:dyDescent="0.35">
      <c r="F21" s="57" t="s">
        <v>88</v>
      </c>
      <c r="G21" s="54">
        <v>3</v>
      </c>
    </row>
    <row r="22" spans="6:7" x14ac:dyDescent="0.35">
      <c r="F22" s="57" t="s">
        <v>87</v>
      </c>
      <c r="G22" s="54">
        <v>3</v>
      </c>
    </row>
    <row r="23" spans="6:7" x14ac:dyDescent="0.35">
      <c r="F23" s="63" t="s">
        <v>84</v>
      </c>
      <c r="G23" s="54">
        <v>8.5</v>
      </c>
    </row>
    <row r="24" spans="6:7" x14ac:dyDescent="0.35">
      <c r="F24" s="57" t="s">
        <v>68</v>
      </c>
      <c r="G24" s="54">
        <v>3</v>
      </c>
    </row>
    <row r="25" spans="6:7" x14ac:dyDescent="0.35">
      <c r="F25" s="57" t="s">
        <v>69</v>
      </c>
      <c r="G25" s="54">
        <v>0.5</v>
      </c>
    </row>
    <row r="26" spans="6:7" x14ac:dyDescent="0.35">
      <c r="F26" s="57" t="s">
        <v>70</v>
      </c>
      <c r="G26" s="54">
        <v>3</v>
      </c>
    </row>
    <row r="27" spans="6:7" x14ac:dyDescent="0.35">
      <c r="F27" s="57" t="s">
        <v>61</v>
      </c>
      <c r="G27" s="54">
        <v>1</v>
      </c>
    </row>
    <row r="28" spans="6:7" x14ac:dyDescent="0.35">
      <c r="F28" s="57" t="s">
        <v>62</v>
      </c>
      <c r="G28" s="54">
        <v>1</v>
      </c>
    </row>
    <row r="29" spans="6:7" x14ac:dyDescent="0.35">
      <c r="F29" s="63" t="s">
        <v>63</v>
      </c>
      <c r="G29" s="54">
        <v>6</v>
      </c>
    </row>
    <row r="30" spans="6:7" x14ac:dyDescent="0.35">
      <c r="F30" s="57" t="s">
        <v>71</v>
      </c>
      <c r="G30" s="54">
        <v>2</v>
      </c>
    </row>
    <row r="31" spans="6:7" x14ac:dyDescent="0.35">
      <c r="F31" s="57" t="s">
        <v>66</v>
      </c>
      <c r="G31" s="54">
        <v>1</v>
      </c>
    </row>
    <row r="32" spans="6:7" x14ac:dyDescent="0.35">
      <c r="F32" s="57" t="s">
        <v>65</v>
      </c>
      <c r="G32" s="54">
        <v>2</v>
      </c>
    </row>
    <row r="33" spans="6:7" x14ac:dyDescent="0.35">
      <c r="F33" s="57" t="s">
        <v>67</v>
      </c>
      <c r="G33" s="54">
        <v>1</v>
      </c>
    </row>
    <row r="34" spans="6:7" x14ac:dyDescent="0.35">
      <c r="F34" s="63" t="s">
        <v>52</v>
      </c>
      <c r="G34" s="54">
        <v>5</v>
      </c>
    </row>
    <row r="35" spans="6:7" x14ac:dyDescent="0.35">
      <c r="F35" s="57" t="s">
        <v>90</v>
      </c>
      <c r="G35" s="54">
        <v>2</v>
      </c>
    </row>
    <row r="36" spans="6:7" x14ac:dyDescent="0.35">
      <c r="F36" s="57" t="s">
        <v>94</v>
      </c>
      <c r="G36" s="54">
        <v>3</v>
      </c>
    </row>
    <row r="37" spans="6:7" x14ac:dyDescent="0.35">
      <c r="F37" s="62" t="s">
        <v>60</v>
      </c>
      <c r="G37" s="54">
        <v>4.5</v>
      </c>
    </row>
    <row r="38" spans="6:7" x14ac:dyDescent="0.35">
      <c r="F38" s="63" t="s">
        <v>111</v>
      </c>
      <c r="G38" s="54">
        <v>4.5</v>
      </c>
    </row>
    <row r="39" spans="6:7" x14ac:dyDescent="0.35">
      <c r="F39" s="57" t="s">
        <v>95</v>
      </c>
      <c r="G39" s="54">
        <v>0.5</v>
      </c>
    </row>
    <row r="40" spans="6:7" x14ac:dyDescent="0.35">
      <c r="F40" s="57" t="s">
        <v>106</v>
      </c>
      <c r="G40" s="54">
        <v>2</v>
      </c>
    </row>
    <row r="41" spans="6:7" x14ac:dyDescent="0.35">
      <c r="F41" s="57" t="s">
        <v>107</v>
      </c>
      <c r="G41" s="54">
        <v>0.5</v>
      </c>
    </row>
    <row r="42" spans="6:7" x14ac:dyDescent="0.35">
      <c r="F42" s="57" t="s">
        <v>110</v>
      </c>
      <c r="G42" s="54">
        <v>0.5</v>
      </c>
    </row>
    <row r="43" spans="6:7" x14ac:dyDescent="0.35">
      <c r="F43" s="57" t="s">
        <v>114</v>
      </c>
      <c r="G43" s="54">
        <v>1</v>
      </c>
    </row>
    <row r="44" spans="6:7" x14ac:dyDescent="0.35">
      <c r="F44" s="62" t="s">
        <v>56</v>
      </c>
      <c r="G44" s="54">
        <v>6</v>
      </c>
    </row>
    <row r="45" spans="6:7" x14ac:dyDescent="0.35">
      <c r="F45" s="63" t="s">
        <v>102</v>
      </c>
      <c r="G45" s="54">
        <v>3</v>
      </c>
    </row>
    <row r="46" spans="6:7" x14ac:dyDescent="0.35">
      <c r="F46" s="57" t="s">
        <v>98</v>
      </c>
      <c r="G46" s="54">
        <v>2</v>
      </c>
    </row>
    <row r="47" spans="6:7" x14ac:dyDescent="0.35">
      <c r="F47" s="57" t="s">
        <v>99</v>
      </c>
      <c r="G47" s="54">
        <v>1</v>
      </c>
    </row>
    <row r="48" spans="6:7" x14ac:dyDescent="0.35">
      <c r="F48" s="63" t="s">
        <v>103</v>
      </c>
      <c r="G48" s="54">
        <v>3</v>
      </c>
    </row>
    <row r="49" spans="6:7" x14ac:dyDescent="0.35">
      <c r="F49" s="57" t="s">
        <v>100</v>
      </c>
      <c r="G49" s="54">
        <v>2</v>
      </c>
    </row>
    <row r="50" spans="6:7" x14ac:dyDescent="0.35">
      <c r="F50" s="57" t="s">
        <v>101</v>
      </c>
      <c r="G50" s="54">
        <v>1</v>
      </c>
    </row>
    <row r="51" spans="6:7" x14ac:dyDescent="0.35">
      <c r="F51" s="62" t="s">
        <v>52</v>
      </c>
      <c r="G51" s="54">
        <v>5</v>
      </c>
    </row>
    <row r="52" spans="6:7" x14ac:dyDescent="0.35">
      <c r="F52" s="63" t="s">
        <v>52</v>
      </c>
      <c r="G52" s="54">
        <v>5</v>
      </c>
    </row>
    <row r="53" spans="6:7" x14ac:dyDescent="0.35">
      <c r="F53" s="57" t="s">
        <v>75</v>
      </c>
      <c r="G53" s="54">
        <v>3</v>
      </c>
    </row>
    <row r="54" spans="6:7" x14ac:dyDescent="0.35">
      <c r="F54" s="57" t="s">
        <v>57</v>
      </c>
      <c r="G54" s="54">
        <v>2</v>
      </c>
    </row>
    <row r="55" spans="6:7" x14ac:dyDescent="0.35">
      <c r="F55" s="53" t="s">
        <v>77</v>
      </c>
      <c r="G55" s="54">
        <v>54</v>
      </c>
    </row>
  </sheetData>
  <mergeCells count="2">
    <mergeCell ref="B1:C1"/>
    <mergeCell ref="F1:G1"/>
  </mergeCells>
  <pageMargins left="0.7" right="0.7" top="0.75" bottom="0.75" header="0.3" footer="0.3"/>
  <pageSetup orientation="portrait" horizontalDpi="0"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6776C-65B8-4690-8812-E1FA1F8B7917}">
  <dimension ref="A1:O52"/>
  <sheetViews>
    <sheetView workbookViewId="0">
      <pane ySplit="1" topLeftCell="A2" activePane="bottomLeft" state="frozen"/>
      <selection pane="bottomLeft" activeCell="I2" sqref="I2"/>
    </sheetView>
  </sheetViews>
  <sheetFormatPr defaultRowHeight="14.5" x14ac:dyDescent="0.35"/>
  <cols>
    <col min="1" max="1" width="18" customWidth="1"/>
    <col min="2" max="2" width="28.453125" customWidth="1"/>
    <col min="3" max="3" width="52.453125" style="4" customWidth="1"/>
    <col min="4" max="4" width="11.453125" customWidth="1"/>
    <col min="5" max="5" width="14.90625" customWidth="1"/>
    <col min="6" max="6" width="84.453125" style="2" customWidth="1"/>
    <col min="8" max="8" width="12.54296875" bestFit="1" customWidth="1"/>
  </cols>
  <sheetData>
    <row r="1" spans="1:15" s="3" customFormat="1" x14ac:dyDescent="0.35">
      <c r="A1" s="3" t="s">
        <v>0</v>
      </c>
      <c r="B1" s="3" t="s">
        <v>79</v>
      </c>
      <c r="C1" s="4" t="s">
        <v>1</v>
      </c>
      <c r="D1" s="1" t="s">
        <v>76</v>
      </c>
      <c r="E1" s="3" t="s">
        <v>20</v>
      </c>
      <c r="F1" s="2" t="s">
        <v>5</v>
      </c>
      <c r="H1" s="38">
        <v>100000</v>
      </c>
      <c r="I1" s="38">
        <v>240</v>
      </c>
      <c r="J1" s="39">
        <f>H1/I1</f>
        <v>416.66666666666669</v>
      </c>
      <c r="K1" s="40" t="s">
        <v>44</v>
      </c>
      <c r="L1" s="41">
        <f>J1/8</f>
        <v>52.083333333333336</v>
      </c>
      <c r="M1" s="42" t="s">
        <v>45</v>
      </c>
      <c r="O1" s="61">
        <f>L1-D52</f>
        <v>-1.9166666666666643</v>
      </c>
    </row>
    <row r="2" spans="1:15" ht="15.5" x14ac:dyDescent="0.35">
      <c r="A2" s="55" t="s">
        <v>80</v>
      </c>
      <c r="B2" s="55" t="s">
        <v>81</v>
      </c>
      <c r="C2" s="44"/>
      <c r="D2" s="45"/>
      <c r="E2" s="43"/>
      <c r="F2" s="46" t="s">
        <v>85</v>
      </c>
    </row>
    <row r="3" spans="1:15" ht="15.5" x14ac:dyDescent="0.35">
      <c r="A3" s="56" t="s">
        <v>80</v>
      </c>
      <c r="B3" s="56" t="s">
        <v>81</v>
      </c>
      <c r="C3" s="58" t="s">
        <v>46</v>
      </c>
      <c r="D3" s="48">
        <v>1.5</v>
      </c>
      <c r="E3" s="47" t="s">
        <v>6</v>
      </c>
      <c r="F3" s="49"/>
    </row>
    <row r="4" spans="1:15" ht="15.5" x14ac:dyDescent="0.35">
      <c r="A4" s="56" t="s">
        <v>80</v>
      </c>
      <c r="B4" s="56" t="s">
        <v>81</v>
      </c>
      <c r="C4" s="58" t="s">
        <v>47</v>
      </c>
      <c r="D4" s="48">
        <v>1.5</v>
      </c>
      <c r="E4" s="47" t="s">
        <v>6</v>
      </c>
      <c r="F4" s="49"/>
    </row>
    <row r="5" spans="1:15" ht="15.5" x14ac:dyDescent="0.35">
      <c r="A5" s="56" t="s">
        <v>80</v>
      </c>
      <c r="B5" s="56" t="s">
        <v>81</v>
      </c>
      <c r="C5" s="58" t="s">
        <v>48</v>
      </c>
      <c r="D5" s="48">
        <v>1.5</v>
      </c>
      <c r="E5" s="47" t="s">
        <v>6</v>
      </c>
      <c r="F5" s="49"/>
    </row>
    <row r="6" spans="1:15" ht="15.5" x14ac:dyDescent="0.35">
      <c r="A6" s="55" t="s">
        <v>80</v>
      </c>
      <c r="B6" s="55" t="s">
        <v>83</v>
      </c>
      <c r="C6" s="44"/>
      <c r="D6" s="45"/>
      <c r="E6" s="43"/>
      <c r="F6" s="46" t="s">
        <v>105</v>
      </c>
    </row>
    <row r="7" spans="1:15" ht="15.5" x14ac:dyDescent="0.35">
      <c r="A7" s="56" t="s">
        <v>80</v>
      </c>
      <c r="B7" s="56" t="s">
        <v>83</v>
      </c>
      <c r="C7" s="58" t="s">
        <v>49</v>
      </c>
      <c r="D7" s="48">
        <v>0.5</v>
      </c>
      <c r="E7" s="47" t="s">
        <v>6</v>
      </c>
      <c r="F7" s="49"/>
    </row>
    <row r="8" spans="1:15" ht="15.5" x14ac:dyDescent="0.35">
      <c r="A8" s="56" t="s">
        <v>80</v>
      </c>
      <c r="B8" s="56" t="s">
        <v>83</v>
      </c>
      <c r="C8" s="58" t="s">
        <v>50</v>
      </c>
      <c r="D8" s="48">
        <v>1</v>
      </c>
      <c r="E8" s="47" t="s">
        <v>6</v>
      </c>
      <c r="F8" s="49"/>
    </row>
    <row r="9" spans="1:15" ht="15.5" x14ac:dyDescent="0.35">
      <c r="A9" s="56" t="s">
        <v>80</v>
      </c>
      <c r="B9" s="56" t="s">
        <v>83</v>
      </c>
      <c r="C9" s="58" t="s">
        <v>51</v>
      </c>
      <c r="D9" s="48">
        <v>1</v>
      </c>
      <c r="E9" s="47" t="s">
        <v>6</v>
      </c>
      <c r="F9" s="49"/>
    </row>
    <row r="10" spans="1:15" ht="15.5" x14ac:dyDescent="0.35">
      <c r="A10" s="56" t="s">
        <v>80</v>
      </c>
      <c r="B10" s="56" t="s">
        <v>83</v>
      </c>
      <c r="C10" s="58" t="s">
        <v>58</v>
      </c>
      <c r="D10" s="48">
        <v>1.5</v>
      </c>
      <c r="E10" s="47" t="s">
        <v>6</v>
      </c>
      <c r="F10" s="49"/>
    </row>
    <row r="11" spans="1:15" ht="15.5" x14ac:dyDescent="0.35">
      <c r="A11" s="55" t="s">
        <v>80</v>
      </c>
      <c r="B11" s="55" t="s">
        <v>82</v>
      </c>
      <c r="C11" s="44"/>
      <c r="D11" s="45"/>
      <c r="E11" s="43"/>
      <c r="F11" s="46"/>
    </row>
    <row r="12" spans="1:15" ht="15.5" x14ac:dyDescent="0.35">
      <c r="A12" s="56" t="s">
        <v>80</v>
      </c>
      <c r="B12" s="56" t="s">
        <v>82</v>
      </c>
      <c r="C12" s="58" t="s">
        <v>53</v>
      </c>
      <c r="D12" s="48">
        <v>1</v>
      </c>
      <c r="E12" s="47" t="s">
        <v>6</v>
      </c>
      <c r="F12" s="49" t="s">
        <v>86</v>
      </c>
    </row>
    <row r="13" spans="1:15" ht="15.5" x14ac:dyDescent="0.35">
      <c r="A13" s="56" t="s">
        <v>80</v>
      </c>
      <c r="B13" s="56" t="s">
        <v>82</v>
      </c>
      <c r="C13" s="58" t="s">
        <v>54</v>
      </c>
      <c r="D13" s="48">
        <v>1</v>
      </c>
      <c r="E13" s="47" t="s">
        <v>6</v>
      </c>
      <c r="F13" s="49"/>
    </row>
    <row r="14" spans="1:15" ht="15.5" x14ac:dyDescent="0.35">
      <c r="A14" s="56" t="s">
        <v>80</v>
      </c>
      <c r="B14" s="56" t="s">
        <v>82</v>
      </c>
      <c r="C14" s="58" t="s">
        <v>55</v>
      </c>
      <c r="D14" s="48">
        <v>1</v>
      </c>
      <c r="E14" s="47" t="s">
        <v>6</v>
      </c>
      <c r="F14" s="49"/>
    </row>
    <row r="15" spans="1:15" ht="15.5" x14ac:dyDescent="0.35">
      <c r="A15" s="56" t="s">
        <v>80</v>
      </c>
      <c r="B15" s="56" t="s">
        <v>82</v>
      </c>
      <c r="C15" s="49" t="s">
        <v>52</v>
      </c>
      <c r="D15" s="48">
        <v>1.5</v>
      </c>
      <c r="E15" s="47" t="s">
        <v>6</v>
      </c>
      <c r="F15" s="49"/>
    </row>
    <row r="16" spans="1:15" ht="15.5" x14ac:dyDescent="0.35">
      <c r="A16" s="65"/>
      <c r="B16" s="65"/>
      <c r="C16" s="66"/>
      <c r="D16" s="67"/>
      <c r="E16" s="65"/>
      <c r="F16" s="68"/>
    </row>
    <row r="17" spans="1:6" ht="15.5" x14ac:dyDescent="0.35">
      <c r="A17" s="52" t="s">
        <v>59</v>
      </c>
      <c r="B17" s="52" t="s">
        <v>64</v>
      </c>
      <c r="C17" s="59"/>
      <c r="D17" s="51"/>
      <c r="E17" s="50"/>
      <c r="F17" s="46"/>
    </row>
    <row r="18" spans="1:6" ht="31" x14ac:dyDescent="0.35">
      <c r="A18" s="56" t="s">
        <v>59</v>
      </c>
      <c r="B18" s="56" t="s">
        <v>64</v>
      </c>
      <c r="C18" s="58" t="s">
        <v>88</v>
      </c>
      <c r="D18" s="48">
        <v>3</v>
      </c>
      <c r="E18" s="47" t="s">
        <v>6</v>
      </c>
      <c r="F18" s="49" t="s">
        <v>89</v>
      </c>
    </row>
    <row r="19" spans="1:6" ht="31" x14ac:dyDescent="0.35">
      <c r="A19" s="56" t="s">
        <v>59</v>
      </c>
      <c r="B19" s="56" t="s">
        <v>64</v>
      </c>
      <c r="C19" s="58" t="s">
        <v>87</v>
      </c>
      <c r="D19" s="48">
        <v>3</v>
      </c>
      <c r="E19" s="47" t="s">
        <v>6</v>
      </c>
      <c r="F19" s="49" t="s">
        <v>91</v>
      </c>
    </row>
    <row r="20" spans="1:6" ht="15.5" x14ac:dyDescent="0.35">
      <c r="A20" s="52" t="s">
        <v>59</v>
      </c>
      <c r="B20" s="52" t="s">
        <v>84</v>
      </c>
      <c r="C20" s="59"/>
      <c r="D20" s="60"/>
      <c r="E20" s="52"/>
      <c r="F20" s="44"/>
    </row>
    <row r="21" spans="1:6" ht="31" x14ac:dyDescent="0.35">
      <c r="A21" s="56" t="s">
        <v>59</v>
      </c>
      <c r="B21" s="56" t="s">
        <v>84</v>
      </c>
      <c r="C21" s="58" t="s">
        <v>69</v>
      </c>
      <c r="D21" s="48">
        <v>0.5</v>
      </c>
      <c r="E21" s="47" t="s">
        <v>6</v>
      </c>
      <c r="F21" s="49" t="s">
        <v>92</v>
      </c>
    </row>
    <row r="22" spans="1:6" ht="15.5" x14ac:dyDescent="0.35">
      <c r="A22" s="56" t="s">
        <v>59</v>
      </c>
      <c r="B22" s="56" t="s">
        <v>84</v>
      </c>
      <c r="C22" s="58" t="s">
        <v>68</v>
      </c>
      <c r="D22" s="48">
        <v>3</v>
      </c>
      <c r="E22" s="47" t="s">
        <v>6</v>
      </c>
      <c r="F22" s="49"/>
    </row>
    <row r="23" spans="1:6" ht="15.5" x14ac:dyDescent="0.35">
      <c r="A23" s="56" t="s">
        <v>59</v>
      </c>
      <c r="B23" s="56" t="s">
        <v>84</v>
      </c>
      <c r="C23" s="58" t="s">
        <v>70</v>
      </c>
      <c r="D23" s="48">
        <v>3</v>
      </c>
      <c r="E23" s="47" t="s">
        <v>6</v>
      </c>
      <c r="F23" s="49"/>
    </row>
    <row r="24" spans="1:6" ht="31" x14ac:dyDescent="0.35">
      <c r="A24" s="56" t="s">
        <v>59</v>
      </c>
      <c r="B24" s="56" t="s">
        <v>84</v>
      </c>
      <c r="C24" s="58" t="s">
        <v>62</v>
      </c>
      <c r="D24" s="48">
        <v>1</v>
      </c>
      <c r="E24" s="47" t="s">
        <v>6</v>
      </c>
      <c r="F24" s="49" t="s">
        <v>93</v>
      </c>
    </row>
    <row r="25" spans="1:6" ht="15.5" x14ac:dyDescent="0.35">
      <c r="A25" s="56" t="s">
        <v>59</v>
      </c>
      <c r="B25" s="56" t="s">
        <v>84</v>
      </c>
      <c r="C25" s="58" t="s">
        <v>61</v>
      </c>
      <c r="D25" s="48">
        <v>1</v>
      </c>
      <c r="E25" s="47" t="s">
        <v>6</v>
      </c>
      <c r="F25" s="49"/>
    </row>
    <row r="26" spans="1:6" ht="15.5" x14ac:dyDescent="0.35">
      <c r="A26" s="52" t="s">
        <v>59</v>
      </c>
      <c r="B26" s="52" t="s">
        <v>63</v>
      </c>
      <c r="C26" s="44"/>
      <c r="D26" s="51"/>
      <c r="E26" s="50"/>
      <c r="F26" s="46"/>
    </row>
    <row r="27" spans="1:6" ht="31" x14ac:dyDescent="0.35">
      <c r="A27" s="56" t="s">
        <v>59</v>
      </c>
      <c r="B27" s="56" t="s">
        <v>63</v>
      </c>
      <c r="C27" s="58" t="s">
        <v>65</v>
      </c>
      <c r="D27" s="48">
        <v>2</v>
      </c>
      <c r="E27" s="47" t="s">
        <v>6</v>
      </c>
      <c r="F27" s="49" t="s">
        <v>74</v>
      </c>
    </row>
    <row r="28" spans="1:6" ht="31" x14ac:dyDescent="0.35">
      <c r="A28" s="56" t="s">
        <v>59</v>
      </c>
      <c r="B28" s="56" t="s">
        <v>63</v>
      </c>
      <c r="C28" s="58" t="s">
        <v>71</v>
      </c>
      <c r="D28" s="48">
        <v>2</v>
      </c>
      <c r="E28" s="47" t="s">
        <v>6</v>
      </c>
      <c r="F28" s="49" t="s">
        <v>96</v>
      </c>
    </row>
    <row r="29" spans="1:6" ht="31" x14ac:dyDescent="0.35">
      <c r="A29" s="56" t="s">
        <v>59</v>
      </c>
      <c r="B29" s="56" t="s">
        <v>63</v>
      </c>
      <c r="C29" s="58" t="s">
        <v>66</v>
      </c>
      <c r="D29" s="48">
        <v>1</v>
      </c>
      <c r="E29" s="47" t="s">
        <v>6</v>
      </c>
      <c r="F29" s="49" t="s">
        <v>72</v>
      </c>
    </row>
    <row r="30" spans="1:6" ht="46.5" x14ac:dyDescent="0.35">
      <c r="A30" s="56" t="s">
        <v>59</v>
      </c>
      <c r="B30" s="56" t="s">
        <v>63</v>
      </c>
      <c r="C30" s="58" t="s">
        <v>67</v>
      </c>
      <c r="D30" s="48">
        <v>1</v>
      </c>
      <c r="E30" s="47" t="s">
        <v>6</v>
      </c>
      <c r="F30" s="49" t="s">
        <v>73</v>
      </c>
    </row>
    <row r="31" spans="1:6" ht="15.5" x14ac:dyDescent="0.35">
      <c r="A31" s="52" t="s">
        <v>59</v>
      </c>
      <c r="B31" s="59" t="s">
        <v>52</v>
      </c>
      <c r="C31" s="59"/>
      <c r="D31" s="51"/>
      <c r="E31" s="50"/>
      <c r="F31" s="46"/>
    </row>
    <row r="32" spans="1:6" ht="31" x14ac:dyDescent="0.35">
      <c r="A32" s="56" t="s">
        <v>59</v>
      </c>
      <c r="B32" s="56" t="s">
        <v>52</v>
      </c>
      <c r="C32" s="58" t="s">
        <v>90</v>
      </c>
      <c r="D32" s="48">
        <v>2</v>
      </c>
      <c r="E32" s="47" t="s">
        <v>6</v>
      </c>
      <c r="F32" s="49" t="s">
        <v>109</v>
      </c>
    </row>
    <row r="33" spans="1:6" ht="15.5" x14ac:dyDescent="0.35">
      <c r="A33" s="56" t="s">
        <v>59</v>
      </c>
      <c r="B33" s="56" t="s">
        <v>52</v>
      </c>
      <c r="C33" s="58" t="s">
        <v>94</v>
      </c>
      <c r="D33" s="48">
        <v>3</v>
      </c>
      <c r="E33" s="47" t="s">
        <v>6</v>
      </c>
      <c r="F33" s="49" t="s">
        <v>97</v>
      </c>
    </row>
    <row r="34" spans="1:6" ht="15.5" x14ac:dyDescent="0.35">
      <c r="A34" s="65"/>
      <c r="B34" s="65"/>
      <c r="C34" s="66"/>
      <c r="D34" s="67"/>
      <c r="E34" s="65"/>
      <c r="F34" s="68"/>
    </row>
    <row r="35" spans="1:6" ht="15.5" x14ac:dyDescent="0.35">
      <c r="A35" s="52" t="s">
        <v>60</v>
      </c>
      <c r="B35" s="52" t="s">
        <v>111</v>
      </c>
      <c r="C35" s="44"/>
      <c r="D35" s="51"/>
      <c r="E35" s="50"/>
      <c r="F35" s="46"/>
    </row>
    <row r="36" spans="1:6" ht="15.5" x14ac:dyDescent="0.35">
      <c r="A36" s="56" t="s">
        <v>60</v>
      </c>
      <c r="B36" s="56" t="s">
        <v>111</v>
      </c>
      <c r="C36" s="58" t="s">
        <v>95</v>
      </c>
      <c r="D36" s="48">
        <v>0.5</v>
      </c>
      <c r="E36" s="47" t="s">
        <v>6</v>
      </c>
      <c r="F36" s="49"/>
    </row>
    <row r="37" spans="1:6" ht="15.5" x14ac:dyDescent="0.35">
      <c r="A37" s="56" t="s">
        <v>60</v>
      </c>
      <c r="B37" s="56" t="s">
        <v>111</v>
      </c>
      <c r="C37" s="58" t="s">
        <v>106</v>
      </c>
      <c r="D37" s="48">
        <v>2</v>
      </c>
      <c r="E37" s="47" t="s">
        <v>6</v>
      </c>
      <c r="F37" s="49" t="s">
        <v>108</v>
      </c>
    </row>
    <row r="38" spans="1:6" ht="15.5" x14ac:dyDescent="0.35">
      <c r="A38" s="56" t="s">
        <v>60</v>
      </c>
      <c r="B38" s="56" t="s">
        <v>111</v>
      </c>
      <c r="C38" s="58" t="s">
        <v>107</v>
      </c>
      <c r="D38" s="48">
        <v>0.5</v>
      </c>
      <c r="E38" s="47" t="s">
        <v>6</v>
      </c>
      <c r="F38" s="49" t="s">
        <v>108</v>
      </c>
    </row>
    <row r="39" spans="1:6" ht="15.5" x14ac:dyDescent="0.35">
      <c r="A39" s="56" t="s">
        <v>60</v>
      </c>
      <c r="B39" s="56" t="s">
        <v>111</v>
      </c>
      <c r="C39" s="58" t="s">
        <v>110</v>
      </c>
      <c r="D39" s="48">
        <v>0.5</v>
      </c>
      <c r="E39" s="47" t="s">
        <v>6</v>
      </c>
      <c r="F39" s="49" t="s">
        <v>108</v>
      </c>
    </row>
    <row r="40" spans="1:6" ht="15.5" x14ac:dyDescent="0.35">
      <c r="A40" s="56" t="s">
        <v>60</v>
      </c>
      <c r="B40" s="56" t="s">
        <v>111</v>
      </c>
      <c r="C40" s="58" t="s">
        <v>114</v>
      </c>
      <c r="D40" s="48">
        <v>1</v>
      </c>
      <c r="E40" s="47" t="s">
        <v>6</v>
      </c>
      <c r="F40" s="49"/>
    </row>
    <row r="41" spans="1:6" ht="15.5" x14ac:dyDescent="0.35">
      <c r="A41" s="65"/>
      <c r="B41" s="65"/>
      <c r="C41" s="69"/>
      <c r="D41" s="67"/>
      <c r="E41" s="65"/>
      <c r="F41" s="68"/>
    </row>
    <row r="42" spans="1:6" ht="15.5" x14ac:dyDescent="0.35">
      <c r="A42" s="52" t="s">
        <v>56</v>
      </c>
      <c r="B42" s="52" t="s">
        <v>102</v>
      </c>
      <c r="C42" s="44"/>
      <c r="D42" s="51"/>
      <c r="E42" s="50"/>
      <c r="F42" s="46"/>
    </row>
    <row r="43" spans="1:6" ht="15.5" x14ac:dyDescent="0.35">
      <c r="A43" s="56" t="s">
        <v>56</v>
      </c>
      <c r="B43" s="56" t="s">
        <v>102</v>
      </c>
      <c r="C43" s="58" t="s">
        <v>98</v>
      </c>
      <c r="D43" s="48">
        <v>2</v>
      </c>
      <c r="E43" s="47" t="s">
        <v>18</v>
      </c>
      <c r="F43" s="49"/>
    </row>
    <row r="44" spans="1:6" ht="15.5" x14ac:dyDescent="0.35">
      <c r="A44" s="56" t="s">
        <v>56</v>
      </c>
      <c r="B44" s="56" t="s">
        <v>102</v>
      </c>
      <c r="C44" s="58" t="s">
        <v>99</v>
      </c>
      <c r="D44" s="48">
        <v>1</v>
      </c>
      <c r="E44" s="47" t="s">
        <v>6</v>
      </c>
      <c r="F44" s="49"/>
    </row>
    <row r="45" spans="1:6" ht="15.5" x14ac:dyDescent="0.35">
      <c r="A45" s="52" t="s">
        <v>56</v>
      </c>
      <c r="B45" s="52" t="s">
        <v>103</v>
      </c>
      <c r="C45" s="44"/>
      <c r="D45" s="51"/>
      <c r="E45" s="50"/>
      <c r="F45" s="46"/>
    </row>
    <row r="46" spans="1:6" ht="15.5" x14ac:dyDescent="0.35">
      <c r="A46" s="56" t="s">
        <v>56</v>
      </c>
      <c r="B46" s="56" t="s">
        <v>103</v>
      </c>
      <c r="C46" s="58" t="s">
        <v>100</v>
      </c>
      <c r="D46" s="48">
        <v>2</v>
      </c>
      <c r="E46" s="47" t="s">
        <v>18</v>
      </c>
      <c r="F46" s="49"/>
    </row>
    <row r="47" spans="1:6" ht="15.5" x14ac:dyDescent="0.35">
      <c r="A47" s="56" t="s">
        <v>56</v>
      </c>
      <c r="B47" s="56" t="s">
        <v>103</v>
      </c>
      <c r="C47" s="58" t="s">
        <v>101</v>
      </c>
      <c r="D47" s="48">
        <v>1</v>
      </c>
      <c r="E47" s="47" t="s">
        <v>6</v>
      </c>
      <c r="F47" s="49"/>
    </row>
    <row r="48" spans="1:6" ht="15.5" x14ac:dyDescent="0.35">
      <c r="A48" s="65"/>
      <c r="B48" s="65"/>
      <c r="C48" s="69"/>
      <c r="D48" s="67"/>
      <c r="E48" s="65"/>
      <c r="F48" s="68"/>
    </row>
    <row r="49" spans="1:6" ht="15.5" x14ac:dyDescent="0.35">
      <c r="A49" s="52" t="s">
        <v>52</v>
      </c>
      <c r="B49" s="52" t="s">
        <v>52</v>
      </c>
      <c r="C49" s="44"/>
      <c r="D49" s="51"/>
      <c r="E49" s="50"/>
      <c r="F49" s="46"/>
    </row>
    <row r="50" spans="1:6" ht="15.5" x14ac:dyDescent="0.35">
      <c r="A50" s="56" t="s">
        <v>52</v>
      </c>
      <c r="B50" s="56" t="s">
        <v>52</v>
      </c>
      <c r="C50" s="58" t="s">
        <v>75</v>
      </c>
      <c r="D50" s="48">
        <v>3</v>
      </c>
      <c r="E50" s="47" t="s">
        <v>18</v>
      </c>
      <c r="F50" s="49" t="s">
        <v>104</v>
      </c>
    </row>
    <row r="51" spans="1:6" ht="15.5" x14ac:dyDescent="0.35">
      <c r="A51" s="56" t="s">
        <v>52</v>
      </c>
      <c r="B51" s="56" t="s">
        <v>52</v>
      </c>
      <c r="C51" s="58" t="s">
        <v>57</v>
      </c>
      <c r="D51" s="48">
        <v>2</v>
      </c>
      <c r="E51" s="47" t="s">
        <v>18</v>
      </c>
      <c r="F51" s="49"/>
    </row>
    <row r="52" spans="1:6" x14ac:dyDescent="0.35">
      <c r="A52" t="s">
        <v>4</v>
      </c>
      <c r="D52" s="20">
        <f>SUBTOTAL(109,Estimates[Est (days)])</f>
        <v>54</v>
      </c>
    </row>
  </sheetData>
  <conditionalFormatting sqref="O1">
    <cfRule type="cellIs" dxfId="14" priority="1" operator="lessThan">
      <formula>0</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CE0A7-5CB7-469E-B1CC-4D0AE8250F0A}">
  <dimension ref="A1:F34"/>
  <sheetViews>
    <sheetView workbookViewId="0">
      <pane ySplit="1" topLeftCell="A2" activePane="bottomLeft" state="frozen"/>
      <selection pane="bottomLeft"/>
    </sheetView>
  </sheetViews>
  <sheetFormatPr defaultRowHeight="14.5" x14ac:dyDescent="0.35"/>
  <cols>
    <col min="1" max="1" width="23.90625" customWidth="1"/>
    <col min="2" max="2" width="46.90625" style="4" customWidth="1"/>
    <col min="3" max="3" width="11.453125" style="4" customWidth="1"/>
    <col min="4" max="4" width="11.453125" customWidth="1"/>
    <col min="5" max="5" width="18.08984375" customWidth="1"/>
    <col min="6" max="6" width="76.08984375" style="2" customWidth="1"/>
  </cols>
  <sheetData>
    <row r="1" spans="1:6" s="3" customFormat="1" ht="29" x14ac:dyDescent="0.35">
      <c r="A1" s="3" t="s">
        <v>0</v>
      </c>
      <c r="B1" s="4" t="s">
        <v>1</v>
      </c>
      <c r="C1" s="4" t="s">
        <v>31</v>
      </c>
      <c r="D1" s="1" t="s">
        <v>32</v>
      </c>
      <c r="E1" s="3" t="s">
        <v>2</v>
      </c>
      <c r="F1" s="2" t="s">
        <v>5</v>
      </c>
    </row>
    <row r="2" spans="1:6" x14ac:dyDescent="0.35">
      <c r="A2" s="9" t="s">
        <v>3</v>
      </c>
      <c r="B2" s="10" t="s">
        <v>14</v>
      </c>
      <c r="C2" s="23"/>
      <c r="D2" s="24"/>
      <c r="E2" s="9"/>
      <c r="F2" s="11"/>
    </row>
    <row r="3" spans="1:6" x14ac:dyDescent="0.35">
      <c r="A3" s="8" t="s">
        <v>3</v>
      </c>
      <c r="B3" s="6" t="s">
        <v>26</v>
      </c>
      <c r="C3" s="25"/>
      <c r="D3" s="26"/>
      <c r="E3" s="8"/>
      <c r="F3" s="7"/>
    </row>
    <row r="4" spans="1:6" ht="29" x14ac:dyDescent="0.35">
      <c r="A4" t="s">
        <v>3</v>
      </c>
      <c r="B4" s="5" t="s">
        <v>27</v>
      </c>
      <c r="C4" s="27" t="s">
        <v>33</v>
      </c>
      <c r="D4" s="28">
        <v>1</v>
      </c>
      <c r="E4" t="s">
        <v>6</v>
      </c>
      <c r="F4" s="2" t="s">
        <v>28</v>
      </c>
    </row>
    <row r="5" spans="1:6" x14ac:dyDescent="0.35">
      <c r="A5" s="8" t="s">
        <v>3</v>
      </c>
      <c r="B5" s="6" t="s">
        <v>15</v>
      </c>
      <c r="C5" s="29"/>
      <c r="D5" s="30"/>
      <c r="E5" s="8"/>
      <c r="F5" s="7"/>
    </row>
    <row r="6" spans="1:6" ht="29" x14ac:dyDescent="0.35">
      <c r="A6" t="s">
        <v>3</v>
      </c>
      <c r="B6" s="5" t="s">
        <v>16</v>
      </c>
      <c r="C6" s="27">
        <v>5</v>
      </c>
      <c r="D6" s="28">
        <v>2</v>
      </c>
      <c r="E6" t="s">
        <v>6</v>
      </c>
      <c r="F6" s="2" t="s">
        <v>17</v>
      </c>
    </row>
    <row r="7" spans="1:6" x14ac:dyDescent="0.35">
      <c r="A7" s="12" t="s">
        <v>3</v>
      </c>
      <c r="B7" s="10" t="s">
        <v>7</v>
      </c>
      <c r="C7" s="31"/>
      <c r="D7" s="32"/>
      <c r="E7" s="12"/>
      <c r="F7" s="11"/>
    </row>
    <row r="8" spans="1:6" x14ac:dyDescent="0.35">
      <c r="A8" s="8" t="s">
        <v>3</v>
      </c>
      <c r="B8" s="14" t="s">
        <v>8</v>
      </c>
      <c r="C8" s="29"/>
      <c r="D8" s="30"/>
      <c r="E8" s="8"/>
      <c r="F8" s="7"/>
    </row>
    <row r="9" spans="1:6" ht="87" x14ac:dyDescent="0.35">
      <c r="A9" t="s">
        <v>3</v>
      </c>
      <c r="B9" s="5" t="s">
        <v>34</v>
      </c>
      <c r="C9" s="27">
        <v>20</v>
      </c>
      <c r="D9" s="28">
        <v>13</v>
      </c>
      <c r="E9" t="s">
        <v>6</v>
      </c>
      <c r="F9" s="2" t="s">
        <v>35</v>
      </c>
    </row>
    <row r="10" spans="1:6" x14ac:dyDescent="0.35">
      <c r="A10" s="8" t="s">
        <v>3</v>
      </c>
      <c r="B10" s="6" t="s">
        <v>9</v>
      </c>
      <c r="C10" s="29"/>
      <c r="D10" s="30"/>
      <c r="E10" s="8"/>
      <c r="F10" s="7"/>
    </row>
    <row r="11" spans="1:6" ht="29" x14ac:dyDescent="0.35">
      <c r="A11" t="s">
        <v>3</v>
      </c>
      <c r="B11" s="5" t="s">
        <v>30</v>
      </c>
      <c r="C11" s="27">
        <v>6</v>
      </c>
      <c r="D11" s="28">
        <v>0.5</v>
      </c>
      <c r="E11" t="s">
        <v>6</v>
      </c>
      <c r="F11" s="2" t="s">
        <v>29</v>
      </c>
    </row>
    <row r="12" spans="1:6" x14ac:dyDescent="0.35">
      <c r="A12" s="12" t="s">
        <v>3</v>
      </c>
      <c r="B12" s="10" t="s">
        <v>10</v>
      </c>
      <c r="C12" s="31"/>
      <c r="D12" s="32"/>
      <c r="E12" s="12"/>
      <c r="F12" s="11"/>
    </row>
    <row r="13" spans="1:6" x14ac:dyDescent="0.35">
      <c r="A13" s="8" t="s">
        <v>3</v>
      </c>
      <c r="B13" s="6" t="s">
        <v>11</v>
      </c>
      <c r="C13" s="29"/>
      <c r="D13" s="30"/>
      <c r="E13" s="8"/>
      <c r="F13" s="22" t="s">
        <v>38</v>
      </c>
    </row>
    <row r="14" spans="1:6" x14ac:dyDescent="0.35">
      <c r="A14" t="s">
        <v>3</v>
      </c>
      <c r="B14" s="16" t="s">
        <v>21</v>
      </c>
      <c r="C14" s="27">
        <v>10</v>
      </c>
      <c r="D14" s="28">
        <v>5</v>
      </c>
      <c r="E14" t="s">
        <v>18</v>
      </c>
    </row>
    <row r="15" spans="1:6" x14ac:dyDescent="0.35">
      <c r="A15" t="s">
        <v>3</v>
      </c>
      <c r="B15" s="16" t="s">
        <v>21</v>
      </c>
      <c r="C15" s="27">
        <v>10</v>
      </c>
      <c r="D15" s="28">
        <v>5</v>
      </c>
      <c r="E15" t="s">
        <v>6</v>
      </c>
    </row>
    <row r="16" spans="1:6" x14ac:dyDescent="0.35">
      <c r="A16" s="17" t="s">
        <v>3</v>
      </c>
      <c r="B16" s="18" t="s">
        <v>36</v>
      </c>
      <c r="C16" s="33"/>
      <c r="D16" s="34"/>
      <c r="E16" s="17"/>
      <c r="F16" s="19"/>
    </row>
    <row r="17" spans="1:6" x14ac:dyDescent="0.35">
      <c r="A17" t="s">
        <v>3</v>
      </c>
      <c r="B17" s="16" t="s">
        <v>20</v>
      </c>
      <c r="C17" s="27">
        <v>5</v>
      </c>
      <c r="D17" s="28">
        <v>2</v>
      </c>
      <c r="E17" t="s">
        <v>18</v>
      </c>
    </row>
    <row r="18" spans="1:6" x14ac:dyDescent="0.35">
      <c r="A18" t="s">
        <v>3</v>
      </c>
      <c r="B18" s="16" t="s">
        <v>21</v>
      </c>
      <c r="C18" s="27">
        <v>2</v>
      </c>
      <c r="D18" s="28">
        <v>0.5</v>
      </c>
      <c r="E18" t="s">
        <v>6</v>
      </c>
    </row>
    <row r="19" spans="1:6" ht="29" x14ac:dyDescent="0.35">
      <c r="A19" s="15" t="s">
        <v>3</v>
      </c>
      <c r="B19" s="6" t="s">
        <v>12</v>
      </c>
      <c r="C19" s="29"/>
      <c r="D19" s="35"/>
      <c r="E19" s="13"/>
      <c r="F19" s="22" t="s">
        <v>37</v>
      </c>
    </row>
    <row r="20" spans="1:6" ht="43.5" x14ac:dyDescent="0.35">
      <c r="A20" t="s">
        <v>3</v>
      </c>
      <c r="B20" s="16" t="s">
        <v>21</v>
      </c>
      <c r="C20" s="27">
        <v>2</v>
      </c>
      <c r="D20" s="28">
        <v>0.5</v>
      </c>
      <c r="E20" t="s">
        <v>18</v>
      </c>
      <c r="F20" s="2" t="s">
        <v>25</v>
      </c>
    </row>
    <row r="21" spans="1:6" x14ac:dyDescent="0.35">
      <c r="A21" t="s">
        <v>3</v>
      </c>
      <c r="B21" s="16" t="s">
        <v>21</v>
      </c>
      <c r="C21" s="27">
        <v>0.5</v>
      </c>
      <c r="D21" s="28">
        <v>0.5</v>
      </c>
      <c r="E21" t="s">
        <v>6</v>
      </c>
    </row>
    <row r="22" spans="1:6" ht="29" x14ac:dyDescent="0.35">
      <c r="A22" s="8" t="s">
        <v>3</v>
      </c>
      <c r="B22" s="6" t="s">
        <v>13</v>
      </c>
      <c r="C22" s="29"/>
      <c r="D22" s="30"/>
      <c r="E22" s="8"/>
      <c r="F22" s="22" t="s">
        <v>37</v>
      </c>
    </row>
    <row r="23" spans="1:6" ht="43.5" x14ac:dyDescent="0.35">
      <c r="A23" t="s">
        <v>3</v>
      </c>
      <c r="B23" s="16" t="s">
        <v>21</v>
      </c>
      <c r="C23" s="27">
        <v>3</v>
      </c>
      <c r="D23" s="28">
        <v>0.5</v>
      </c>
      <c r="E23" t="s">
        <v>18</v>
      </c>
      <c r="F23" s="2" t="s">
        <v>24</v>
      </c>
    </row>
    <row r="24" spans="1:6" x14ac:dyDescent="0.35">
      <c r="A24" t="s">
        <v>3</v>
      </c>
      <c r="B24" s="16" t="s">
        <v>21</v>
      </c>
      <c r="C24" s="27">
        <v>0.5</v>
      </c>
      <c r="D24" s="28">
        <v>0.5</v>
      </c>
      <c r="E24" t="s">
        <v>6</v>
      </c>
    </row>
    <row r="25" spans="1:6" ht="29" x14ac:dyDescent="0.35">
      <c r="A25" s="8" t="s">
        <v>3</v>
      </c>
      <c r="B25" s="6" t="s">
        <v>19</v>
      </c>
      <c r="C25" s="29"/>
      <c r="D25" s="30"/>
      <c r="E25" s="8"/>
      <c r="F25" s="22" t="s">
        <v>37</v>
      </c>
    </row>
    <row r="26" spans="1:6" ht="43.5" x14ac:dyDescent="0.35">
      <c r="A26" t="s">
        <v>3</v>
      </c>
      <c r="B26" s="16" t="s">
        <v>21</v>
      </c>
      <c r="C26" s="27">
        <v>1</v>
      </c>
      <c r="D26" s="28">
        <v>0.5</v>
      </c>
      <c r="E26" t="s">
        <v>18</v>
      </c>
      <c r="F26" s="2" t="s">
        <v>23</v>
      </c>
    </row>
    <row r="27" spans="1:6" x14ac:dyDescent="0.35">
      <c r="A27" t="s">
        <v>3</v>
      </c>
      <c r="B27" s="16" t="s">
        <v>21</v>
      </c>
      <c r="C27" s="27">
        <v>0.5</v>
      </c>
      <c r="D27" s="28">
        <v>0.5</v>
      </c>
      <c r="E27" t="s">
        <v>6</v>
      </c>
    </row>
    <row r="28" spans="1:6" x14ac:dyDescent="0.35">
      <c r="A28" s="8" t="s">
        <v>3</v>
      </c>
      <c r="B28" s="6" t="s">
        <v>22</v>
      </c>
      <c r="C28" s="29"/>
      <c r="D28" s="30"/>
      <c r="E28" s="8"/>
      <c r="F28" s="7"/>
    </row>
    <row r="29" spans="1:6" x14ac:dyDescent="0.35">
      <c r="A29" t="s">
        <v>3</v>
      </c>
      <c r="B29" s="16" t="s">
        <v>21</v>
      </c>
      <c r="C29" s="27">
        <v>10</v>
      </c>
      <c r="D29" s="28">
        <v>5</v>
      </c>
      <c r="E29" t="s">
        <v>18</v>
      </c>
    </row>
    <row r="30" spans="1:6" x14ac:dyDescent="0.35">
      <c r="A30" t="s">
        <v>3</v>
      </c>
      <c r="B30" s="16" t="s">
        <v>21</v>
      </c>
      <c r="C30" s="27">
        <v>5</v>
      </c>
      <c r="D30" s="28">
        <v>3</v>
      </c>
      <c r="E30" t="s">
        <v>6</v>
      </c>
    </row>
    <row r="31" spans="1:6" x14ac:dyDescent="0.35">
      <c r="A31" s="37" t="s">
        <v>39</v>
      </c>
      <c r="B31" s="10" t="s">
        <v>7</v>
      </c>
      <c r="C31" s="31"/>
      <c r="D31" s="32"/>
      <c r="E31" s="12"/>
      <c r="F31" s="11" t="s">
        <v>40</v>
      </c>
    </row>
    <row r="32" spans="1:6" ht="58" x14ac:dyDescent="0.35">
      <c r="A32" t="s">
        <v>3</v>
      </c>
      <c r="B32" s="16" t="s">
        <v>20</v>
      </c>
      <c r="C32" s="36"/>
      <c r="D32" s="28">
        <v>3</v>
      </c>
      <c r="E32" t="s">
        <v>6</v>
      </c>
      <c r="F32" s="2" t="s">
        <v>43</v>
      </c>
    </row>
    <row r="33" spans="1:6" x14ac:dyDescent="0.35">
      <c r="A33" t="s">
        <v>3</v>
      </c>
      <c r="B33" s="16" t="s">
        <v>21</v>
      </c>
      <c r="C33" s="36"/>
      <c r="D33" s="28">
        <v>1</v>
      </c>
      <c r="E33" t="s">
        <v>41</v>
      </c>
      <c r="F33" s="2" t="s">
        <v>42</v>
      </c>
    </row>
    <row r="34" spans="1:6" x14ac:dyDescent="0.35">
      <c r="A34" t="s">
        <v>4</v>
      </c>
      <c r="C34" s="21">
        <f>SUBTOTAL(109,Table132[Old Est.
(days)])</f>
        <v>80.5</v>
      </c>
      <c r="D34" s="20">
        <f>SUBTOTAL(109,Table132[New Est. 
(days)])</f>
        <v>44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vt:lpstr>
      <vt:lpstr>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Christina Medlin</dc:creator>
  <cp:lastModifiedBy>Sullivan, Stephen M CTR JS J6 (USA)</cp:lastModifiedBy>
  <dcterms:created xsi:type="dcterms:W3CDTF">2023-09-18T12:19:13Z</dcterms:created>
  <dcterms:modified xsi:type="dcterms:W3CDTF">2025-05-02T14:27:30Z</dcterms:modified>
</cp:coreProperties>
</file>