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/>
  </bookViews>
  <sheets>
    <sheet name="Sheet1" sheetId="1" r:id="rId1"/>
  </sheets>
  <calcPr calcId="145621" iterateDelta="1E-4"/>
</workbook>
</file>

<file path=xl/calcChain.xml><?xml version="1.0" encoding="utf-8"?>
<calcChain xmlns="http://schemas.openxmlformats.org/spreadsheetml/2006/main">
  <c r="F76" i="1" l="1"/>
  <c r="E76" i="1"/>
  <c r="D76" i="1"/>
  <c r="F75" i="1"/>
  <c r="E75" i="1"/>
  <c r="D75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M59" i="1"/>
  <c r="L59" i="1"/>
  <c r="K59" i="1"/>
  <c r="J59" i="1"/>
  <c r="I59" i="1"/>
  <c r="F59" i="1"/>
  <c r="E59" i="1"/>
  <c r="D59" i="1"/>
  <c r="F33" i="1"/>
  <c r="I33" i="1"/>
  <c r="H33" i="1"/>
  <c r="G33" i="1"/>
  <c r="J33" i="1"/>
  <c r="D33" i="1"/>
  <c r="F32" i="1"/>
  <c r="I32" i="1"/>
  <c r="H32" i="1"/>
  <c r="G32" i="1"/>
  <c r="J32" i="1"/>
  <c r="E32" i="1"/>
  <c r="D32" i="1"/>
  <c r="F31" i="1"/>
  <c r="I31" i="1"/>
  <c r="H31" i="1"/>
  <c r="G31" i="1"/>
  <c r="J31" i="1"/>
  <c r="E31" i="1"/>
  <c r="D31" i="1"/>
  <c r="F30" i="1"/>
  <c r="I30" i="1"/>
  <c r="H30" i="1"/>
  <c r="G30" i="1"/>
  <c r="J30" i="1"/>
  <c r="E30" i="1"/>
  <c r="D30" i="1"/>
  <c r="F29" i="1"/>
  <c r="I29" i="1"/>
  <c r="H29" i="1"/>
  <c r="G29" i="1"/>
  <c r="J29" i="1"/>
  <c r="E29" i="1"/>
  <c r="D29" i="1"/>
  <c r="F28" i="1"/>
  <c r="I28" i="1"/>
  <c r="H28" i="1"/>
  <c r="G28" i="1"/>
  <c r="J28" i="1"/>
  <c r="E28" i="1"/>
  <c r="D28" i="1"/>
</calcChain>
</file>

<file path=xl/sharedStrings.xml><?xml version="1.0" encoding="utf-8"?>
<sst xmlns="http://schemas.openxmlformats.org/spreadsheetml/2006/main" count="159" uniqueCount="83">
  <si>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</si>
  <si>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</si>
  <si>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</si>
  <si>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</si>
  <si>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</si>
  <si>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</si>
  <si>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</si>
  <si>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</si>
  <si>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</si>
  <si>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</si>
  <si>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</si>
  <si>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</si>
  <si>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</si>
  <si>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</si>
  <si>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</si>
  <si>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</si>
  <si>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</si>
  <si>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</si>
  <si>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</si>
  <si>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</si>
  <si>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</si>
  <si>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</si>
  <si>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</si>
  <si>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</si>
  <si>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</si>
  <si>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</si>
  <si>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</si>
  <si>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</si>
  <si>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</si>
  <si>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</si>
  <si>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</si>
  <si>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</si>
  <si>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</si>
  <si>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</si>
  <si>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</si>
  <si>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</si>
  <si>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</si>
  <si>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</si>
  <si>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</si>
  <si>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</si>
  <si>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</si>
  <si>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</si>
  <si>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</si>
  <si>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</si>
  <si>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</si>
  <si>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</si>
  <si>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</si>
  <si>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</si>
  <si>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</si>
  <si>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</si>
  <si>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</si>
  <si>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</si>
  <si>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</si>
  <si>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</si>
  <si>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</si>
  <si>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</si>
  <si>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</si>
  <si>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</si>
  <si>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</si>
  <si>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</si>
  <si>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Tjipke</t>
  </si>
  <si>
    <t>Sander</t>
  </si>
  <si>
    <t>Dirk</t>
  </si>
  <si>
    <t>Angela</t>
  </si>
  <si>
    <t>Nienke</t>
  </si>
  <si>
    <t>Joey</t>
  </si>
  <si>
    <t>Thomas</t>
  </si>
  <si>
    <t>Mees</t>
  </si>
  <si>
    <t>46m08s</t>
  </si>
  <si>
    <t>47m14s</t>
  </si>
  <si>
    <t>48m30s</t>
  </si>
  <si>
    <t>49m48s</t>
  </si>
  <si>
    <t>51m10s</t>
  </si>
  <si>
    <t>52m12s</t>
  </si>
  <si>
    <t>53m22s</t>
  </si>
  <si>
    <t>55m58s</t>
  </si>
  <si>
    <t>57m46s</t>
  </si>
  <si>
    <t>58m56</t>
  </si>
  <si>
    <t>1h1m55s</t>
  </si>
  <si>
    <t>1h3m3s</t>
  </si>
  <si>
    <t>1h3m54s</t>
  </si>
  <si>
    <t>1h5m4s</t>
  </si>
  <si>
    <t>1h8m50s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</si>
</sst>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zoomScaleNormal="100" workbookViewId="0">
      <selection activeCell="D8" sqref="D8"/>
    </sheetView>
  </sheetViews>
  <sheetFormatPr defaultRowHeight="15" x14ac:dyDescent="0.25"/>
  <cols>
    <col min="1" max="1" width="3"/>
    <col min="2" max="2" width="8.140625"/>
    <col min="3" max="3" width="7"/>
    <col min="4" max="4" width="7.140625"/>
    <col min="5" max="13" width="7"/>
    <col min="14" max="1025" width="8.5703125"/>
  </cols>
  <sheetData>
    <row r="1" spans="1:8" x14ac:dyDescent="0.25">
      <c r="A1" s="1" t="s">
        <v>0</v>
      </c>
    </row>
    <row r="3" spans="1:8" x14ac:dyDescent="0.25">
      <c r="A3" t="s">
        <v>1</v>
      </c>
      <c r="D3" s="2"/>
      <c r="F3" t="s">
        <v>2</v>
      </c>
      <c r="H3" s="2"/>
    </row>
    <row r="4" spans="1:8" x14ac:dyDescent="0.25">
      <c r="A4" t="s">
        <v>3</v>
      </c>
      <c r="D4" s="2"/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 t="s">
        <v>60</v>
      </c>
      <c r="H8" s="2">
        <v>82</v>
      </c>
    </row>
    <row r="9" spans="1:8" x14ac:dyDescent="0.25">
      <c r="A9" t="s">
        <v>9</v>
      </c>
      <c r="D9" s="2" t="s">
        <v>61</v>
      </c>
      <c r="H9" s="2">
        <v>89</v>
      </c>
    </row>
    <row r="10" spans="1:8" x14ac:dyDescent="0.25">
      <c r="A10" t="s">
        <v>10</v>
      </c>
      <c r="D10" s="2" t="s">
        <v>62</v>
      </c>
      <c r="H10" s="2">
        <v>75</v>
      </c>
    </row>
    <row r="11" spans="1:8" x14ac:dyDescent="0.25">
      <c r="A11" t="s">
        <v>11</v>
      </c>
      <c r="D11" s="2" t="s">
        <v>63</v>
      </c>
      <c r="H11" s="2">
        <v>64</v>
      </c>
    </row>
    <row r="12" spans="1:8" x14ac:dyDescent="0.25">
      <c r="A12" t="s">
        <v>12</v>
      </c>
      <c r="D12" s="2" t="s">
        <v>64</v>
      </c>
      <c r="H12" s="2">
        <v>75</v>
      </c>
    </row>
    <row r="13" spans="1:8" x14ac:dyDescent="0.25">
      <c r="A13" t="s">
        <v>13</v>
      </c>
      <c r="D13" s="2" t="s">
        <v>65</v>
      </c>
      <c r="H13" s="2">
        <v>66</v>
      </c>
    </row>
    <row r="14" spans="1:8" x14ac:dyDescent="0.25">
      <c r="A14" t="s">
        <v>14</v>
      </c>
      <c r="D14" s="2" t="s">
        <v>66</v>
      </c>
      <c r="H14" s="2">
        <v>72</v>
      </c>
    </row>
    <row r="15" spans="1:8" x14ac:dyDescent="0.25">
      <c r="A15" t="s">
        <v>15</v>
      </c>
      <c r="D15" s="2" t="s">
        <v>62</v>
      </c>
      <c r="H15" s="2">
        <v>87</v>
      </c>
    </row>
    <row r="16" spans="1:8" x14ac:dyDescent="0.25">
      <c r="A16" t="s">
        <v>16</v>
      </c>
      <c r="D16" s="2" t="s">
        <v>67</v>
      </c>
      <c r="H16" s="2">
        <v>72</v>
      </c>
    </row>
    <row r="18" spans="1:10" x14ac:dyDescent="0.25">
      <c r="A18" t="s">
        <v>17</v>
      </c>
      <c r="D18" s="2">
        <v>4050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>
        <v>0.75486111111111109</v>
      </c>
      <c r="C28" s="2"/>
      <c r="D28" s="2">
        <f>(8000+8000+8000+8000+7990+8000)/6</f>
        <v>7998.333333333333</v>
      </c>
      <c r="E28" s="2">
        <f>(243+243+243+243+242+243)/6</f>
        <v>242.83333333333334</v>
      </c>
      <c r="F28" s="2">
        <f>(1.6+1.7+1.7+1.6+1.7+1.6)/6</f>
        <v>1.6499999999999997</v>
      </c>
      <c r="G28" s="2">
        <f>(704+703+705+704+704+704)/6</f>
        <v>704</v>
      </c>
      <c r="H28" s="2">
        <f>(765+765+766+764+765+765)/6</f>
        <v>765</v>
      </c>
      <c r="I28" s="2">
        <f>(379+380+376+374+366+378)/6</f>
        <v>375.5</v>
      </c>
      <c r="J28" s="2">
        <f>(-0.5-0.5-0.8-0.8-0.8-0.5)/6</f>
        <v>-0.65</v>
      </c>
    </row>
    <row r="29" spans="1:10" x14ac:dyDescent="0.25">
      <c r="A29">
        <v>2</v>
      </c>
      <c r="B29" s="6">
        <v>1.1986111111111111</v>
      </c>
      <c r="C29" s="2"/>
      <c r="D29" s="2">
        <f>(9090+9090+9090+9080+9090+9090)/6</f>
        <v>9088.3333333333339</v>
      </c>
      <c r="E29" s="2">
        <f>(217+217+217+216+217+217)/6</f>
        <v>216.83333333333334</v>
      </c>
      <c r="F29" s="2">
        <f>(2.5+2.5+2.4+2.4+2.4+2.4)/6</f>
        <v>2.4333333333333336</v>
      </c>
      <c r="G29" s="2">
        <f>(594+595+592+594+592+593)/6</f>
        <v>593.33333333333337</v>
      </c>
      <c r="H29" s="2">
        <f>(651+650+651+652+654+653)/6</f>
        <v>651.83333333333337</v>
      </c>
      <c r="I29" s="2">
        <f>(619+614+619+617+619+619)/6</f>
        <v>617.83333333333337</v>
      </c>
      <c r="J29" s="2">
        <f>(-5.2-5.5-5.2-5.2-5.2-5.2)/6</f>
        <v>-5.2499999999999991</v>
      </c>
    </row>
    <row r="30" spans="1:10" x14ac:dyDescent="0.25">
      <c r="A30">
        <v>3</v>
      </c>
      <c r="B30" s="6">
        <v>1.2604166666666667</v>
      </c>
      <c r="C30" s="2"/>
      <c r="D30" s="2">
        <f>(9070+9070+9070+9070+9070+9070)/6</f>
        <v>9070</v>
      </c>
      <c r="E30" s="2">
        <f>(191+190+191+191+191+191)/6</f>
        <v>190.83333333333334</v>
      </c>
      <c r="F30" s="2">
        <f>(3.4+3.5+3.4+3.4+3.4+3.4)/6</f>
        <v>3.4166666666666665</v>
      </c>
      <c r="G30" s="2">
        <f>(481+482+482+482+481+481)/6</f>
        <v>481.5</v>
      </c>
      <c r="H30" s="2">
        <f>(538+538+539+539+538+539)/6</f>
        <v>538.5</v>
      </c>
      <c r="I30" s="2">
        <f>(639+640+641+639+639+643)/6</f>
        <v>640.16666666666663</v>
      </c>
      <c r="J30" s="2">
        <f>(-6.5-6.5-6.5-6.5-6.5-6.5)/6</f>
        <v>-6.5</v>
      </c>
    </row>
    <row r="31" spans="1:10" x14ac:dyDescent="0.25">
      <c r="A31">
        <v>4</v>
      </c>
      <c r="B31" s="6">
        <v>1.3506944444444444</v>
      </c>
      <c r="C31" s="2"/>
      <c r="D31" s="2">
        <f>(9080+9080+9080+9080+9080+9080)/6</f>
        <v>9080</v>
      </c>
      <c r="E31" s="2">
        <f>(157+157+158+158+158+158)/6</f>
        <v>157.66666666666666</v>
      </c>
      <c r="F31" s="2">
        <f>(5.5+5.6+5.5+5.5+5.5+5.4)/6</f>
        <v>5.5</v>
      </c>
      <c r="G31" s="2">
        <f>(441+441+441+441+441+441)/6</f>
        <v>441</v>
      </c>
      <c r="H31" s="2">
        <f>(494+493+494+492+493+493)/6</f>
        <v>493.16666666666669</v>
      </c>
      <c r="I31" s="2">
        <f>(670+670+672+670+670+670)/6</f>
        <v>670.33333333333337</v>
      </c>
      <c r="J31" s="2">
        <f>(-8-8-8-8-8-8)/6</f>
        <v>-8</v>
      </c>
    </row>
    <row r="32" spans="1:10" x14ac:dyDescent="0.25">
      <c r="A32">
        <v>5</v>
      </c>
      <c r="B32" s="6">
        <v>1.4722222222222223</v>
      </c>
      <c r="C32" s="2"/>
      <c r="D32" s="2">
        <f>(8980+8920+8960+8970+8970+8910)/6</f>
        <v>8951.6666666666661</v>
      </c>
      <c r="E32" s="2">
        <f>(138+138+138+140+138+138)/6</f>
        <v>138.33333333333334</v>
      </c>
      <c r="F32" s="2">
        <f>(7.6+7.9+7.3+7.8+7.8+7.2)/6</f>
        <v>7.6000000000000005</v>
      </c>
      <c r="G32" s="2">
        <f>(380+412+381+380+380+381)/6</f>
        <v>385.66666666666669</v>
      </c>
      <c r="H32" s="2">
        <f>(403+436+404+404+403+436)/6</f>
        <v>414.33333333333331</v>
      </c>
      <c r="I32" s="2">
        <f>(701+708+705+704+703+708)/6</f>
        <v>704.83333333333337</v>
      </c>
      <c r="J32" s="2">
        <f>(-8.8-9-8.5-8.8-8.8-8.8)/6</f>
        <v>-8.7833333333333332</v>
      </c>
    </row>
    <row r="33" spans="1:10" x14ac:dyDescent="0.25">
      <c r="A33">
        <v>6</v>
      </c>
      <c r="B33" s="6">
        <v>1.6166666666666665</v>
      </c>
      <c r="C33" s="2"/>
      <c r="D33" s="2">
        <f>(9210+9210+9210+9200+9210+9200)/6</f>
        <v>9206.6666666666661</v>
      </c>
      <c r="E33" s="2">
        <v>118</v>
      </c>
      <c r="F33" s="2">
        <f>(10.6+10.7+10.7+10.7+10.7+10.5)/6</f>
        <v>10.649999999999999</v>
      </c>
      <c r="G33" s="2">
        <f>(424+423+424+424+424+423)/6</f>
        <v>423.66666666666669</v>
      </c>
      <c r="H33" s="2">
        <f>(458+459+458+457+458+460)/6</f>
        <v>458.33333333333331</v>
      </c>
      <c r="I33" s="2">
        <f>(758+759+757+756+757+759)/6</f>
        <v>757.66666666666663</v>
      </c>
      <c r="J33" s="2">
        <f>(-10.2-10.2-10.2-10.2-10.2-10)/6</f>
        <v>-10.166666666666666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 t="s">
        <v>68</v>
      </c>
      <c r="C59" s="2"/>
      <c r="D59" s="2">
        <f>(12090+12090+12080+12090+12090+12090)/6</f>
        <v>12088.333333333334</v>
      </c>
      <c r="E59" s="2">
        <f>(161+161+160+160+160+160)/6</f>
        <v>160.33333333333334</v>
      </c>
      <c r="F59" s="2">
        <f>(5.2+5.2+5.3+5.3+5.3+5.3)/6</f>
        <v>5.2666666666666666</v>
      </c>
      <c r="G59" s="2">
        <v>0.3</v>
      </c>
      <c r="H59" s="2">
        <v>3.2</v>
      </c>
      <c r="I59" s="2">
        <f>(1+1)/2</f>
        <v>1</v>
      </c>
      <c r="J59" s="2">
        <f>(403+402)/2</f>
        <v>402.5</v>
      </c>
      <c r="K59" s="2">
        <f>(448+447)/2</f>
        <v>447.5</v>
      </c>
      <c r="L59" s="2">
        <f>(894+895)/2</f>
        <v>894.5</v>
      </c>
      <c r="M59" s="2">
        <f>(-14.2-14.2)/2</f>
        <v>-14.2</v>
      </c>
    </row>
    <row r="60" spans="1:13" x14ac:dyDescent="0.25">
      <c r="A60">
        <v>2</v>
      </c>
      <c r="B60" s="5" t="s">
        <v>69</v>
      </c>
      <c r="C60" s="2"/>
      <c r="D60" s="2">
        <f>(12310+12310+12300+12310+12300+12310)/6</f>
        <v>12306.666666666666</v>
      </c>
      <c r="E60" s="2">
        <f>(148+149+149+149+149+149)/6</f>
        <v>148.83333333333334</v>
      </c>
      <c r="F60" s="2">
        <f>(6.3+6.4+6.3+6.4+6.3+6.3)/6</f>
        <v>6.333333333333333</v>
      </c>
      <c r="G60" s="2">
        <v>-0.2</v>
      </c>
      <c r="H60" s="2">
        <v>3.2</v>
      </c>
      <c r="I60" s="2">
        <v>-21.5</v>
      </c>
      <c r="J60" s="2">
        <v>399</v>
      </c>
      <c r="K60" s="2">
        <v>444.5</v>
      </c>
      <c r="L60" s="2">
        <v>909.5</v>
      </c>
      <c r="M60" s="2">
        <v>-15.2</v>
      </c>
    </row>
    <row r="61" spans="1:13" x14ac:dyDescent="0.25">
      <c r="A61">
        <v>3</v>
      </c>
      <c r="B61" s="5" t="s">
        <v>70</v>
      </c>
      <c r="C61" s="2"/>
      <c r="D61" s="2">
        <f>(12525+12525+12520+12520+12530+12520)/6</f>
        <v>12523.333333333334</v>
      </c>
      <c r="E61" s="2">
        <f>(139+139+139)/3</f>
        <v>139</v>
      </c>
      <c r="F61" s="2">
        <f>7.3</f>
        <v>7.3</v>
      </c>
      <c r="G61" s="2">
        <v>-0.6</v>
      </c>
      <c r="H61" s="2">
        <v>3.2</v>
      </c>
      <c r="I61" s="2">
        <v>-30.5</v>
      </c>
      <c r="J61" s="2">
        <v>396</v>
      </c>
      <c r="K61" s="2">
        <v>441.5</v>
      </c>
      <c r="L61" s="2">
        <v>926.5</v>
      </c>
      <c r="M61" s="2">
        <v>-16.2</v>
      </c>
    </row>
    <row r="62" spans="1:13" x14ac:dyDescent="0.25">
      <c r="A62">
        <v>4</v>
      </c>
      <c r="B62" s="5" t="s">
        <v>71</v>
      </c>
      <c r="C62" s="2"/>
      <c r="D62" s="2">
        <f>(12795+12845+(12810+12760)/2)/3</f>
        <v>12808.333333333334</v>
      </c>
      <c r="E62" s="2">
        <f>(131+130.5+130)/3</f>
        <v>130.5</v>
      </c>
      <c r="F62" s="2">
        <f>(8.6+8.6+8.65)/3</f>
        <v>8.6166666666666671</v>
      </c>
      <c r="G62" s="2">
        <v>-1.25</v>
      </c>
      <c r="H62" s="2">
        <v>3.2</v>
      </c>
      <c r="I62" s="2">
        <v>-40.5</v>
      </c>
      <c r="J62" s="2">
        <v>390</v>
      </c>
      <c r="K62" s="2">
        <v>435</v>
      </c>
      <c r="L62" s="2">
        <v>945</v>
      </c>
      <c r="M62" s="2">
        <v>-17.2</v>
      </c>
    </row>
    <row r="63" spans="1:13" x14ac:dyDescent="0.25">
      <c r="A63">
        <v>5</v>
      </c>
      <c r="B63" s="5" t="s">
        <v>72</v>
      </c>
      <c r="C63" s="2"/>
      <c r="D63" s="2">
        <f>(11840+11840+11840)/3</f>
        <v>11840</v>
      </c>
      <c r="E63" s="2">
        <f>(173+173+173)/3</f>
        <v>173</v>
      </c>
      <c r="F63" s="2">
        <f>(4.4+4.35+4.3)/3</f>
        <v>4.3500000000000005</v>
      </c>
      <c r="G63" s="2">
        <v>0.6</v>
      </c>
      <c r="H63" s="2">
        <v>3.2</v>
      </c>
      <c r="I63" s="2">
        <v>29.5</v>
      </c>
      <c r="J63" s="2">
        <v>408.5</v>
      </c>
      <c r="K63" s="2">
        <v>456</v>
      </c>
      <c r="L63" s="2">
        <v>963.5</v>
      </c>
      <c r="M63" s="2">
        <v>-13</v>
      </c>
    </row>
    <row r="64" spans="1:13" x14ac:dyDescent="0.25">
      <c r="A64">
        <v>6</v>
      </c>
      <c r="B64" s="5" t="s">
        <v>73</v>
      </c>
      <c r="C64" s="2"/>
      <c r="D64" s="2">
        <f>(11465+11490+11465)/3</f>
        <v>11473.333333333334</v>
      </c>
      <c r="E64" s="2">
        <f>(180.5+180+181)/3</f>
        <v>180.5</v>
      </c>
      <c r="F64" s="2">
        <f>(3.7+3.7+3.8)/3</f>
        <v>3.7333333333333329</v>
      </c>
      <c r="G64" s="2">
        <v>0.8</v>
      </c>
      <c r="H64" s="2">
        <v>3.2</v>
      </c>
      <c r="I64" s="2">
        <v>47.5</v>
      </c>
      <c r="J64" s="2">
        <v>414</v>
      </c>
      <c r="K64" s="2">
        <v>462</v>
      </c>
      <c r="L64" s="2">
        <v>978</v>
      </c>
      <c r="M64" s="2">
        <v>-12</v>
      </c>
    </row>
    <row r="65" spans="1:13" x14ac:dyDescent="0.25">
      <c r="A65">
        <v>7</v>
      </c>
      <c r="B65" s="5" t="s">
        <v>74</v>
      </c>
      <c r="C65" s="2"/>
      <c r="D65" s="2">
        <f>(11020+11030+11050)/3</f>
        <v>11033.333333333334</v>
      </c>
      <c r="E65" s="2">
        <f>(188+191+190)/3</f>
        <v>189.66666666666666</v>
      </c>
      <c r="F65" s="2">
        <f>(3.4+3.4+3.25)/3</f>
        <v>3.35</v>
      </c>
      <c r="G65" s="2">
        <v>1.1000000000000001</v>
      </c>
      <c r="H65" s="2">
        <v>3.2</v>
      </c>
      <c r="I65" s="2">
        <v>65</v>
      </c>
      <c r="J65" s="2">
        <v>420</v>
      </c>
      <c r="K65" s="2">
        <v>468</v>
      </c>
      <c r="L65" s="2">
        <v>995</v>
      </c>
      <c r="M65" s="2">
        <v>-10.5</v>
      </c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/>
    </row>
    <row r="71" spans="1:13" x14ac:dyDescent="0.25">
      <c r="A71" t="s">
        <v>50</v>
      </c>
      <c r="C71" s="2"/>
      <c r="E71" t="s">
        <v>51</v>
      </c>
      <c r="H71" s="2"/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 t="s">
        <v>75</v>
      </c>
      <c r="C75" s="2"/>
      <c r="D75" s="2">
        <f>(11055+11075+11060)/3</f>
        <v>11063.333333333334</v>
      </c>
      <c r="E75" s="2">
        <f>(160.5+161+162)/3</f>
        <v>161.16666666666666</v>
      </c>
      <c r="F75" s="2">
        <f>(5.1+5.05+5)/3</f>
        <v>5.05</v>
      </c>
      <c r="G75" s="2">
        <v>0.2</v>
      </c>
      <c r="H75" s="2">
        <v>3.2</v>
      </c>
      <c r="I75" s="2">
        <v>1</v>
      </c>
      <c r="J75" s="2">
        <v>415</v>
      </c>
      <c r="K75" s="2">
        <v>462</v>
      </c>
      <c r="L75" s="2">
        <v>1037</v>
      </c>
      <c r="M75" s="2">
        <v>-12.35</v>
      </c>
    </row>
    <row r="76" spans="1:13" x14ac:dyDescent="0.25">
      <c r="A76">
        <v>2</v>
      </c>
      <c r="B76" s="5" t="s">
        <v>76</v>
      </c>
      <c r="C76" s="2"/>
      <c r="D76" s="2">
        <f>(11050+11040+11040)/3</f>
        <v>11043.333333333334</v>
      </c>
      <c r="E76" s="2">
        <f>(161+162+162)/3</f>
        <v>161.66666666666666</v>
      </c>
      <c r="F76" s="2">
        <f>(5.1+5.1+5.15)/3</f>
        <v>5.1166666666666663</v>
      </c>
      <c r="G76" s="2">
        <v>-0.25</v>
      </c>
      <c r="H76" s="2">
        <v>3.2</v>
      </c>
      <c r="I76" s="2">
        <v>-31</v>
      </c>
      <c r="J76" s="2">
        <v>415</v>
      </c>
      <c r="K76" s="2">
        <v>462</v>
      </c>
      <c r="L76" s="2">
        <v>1058.5</v>
      </c>
      <c r="M76" s="2">
        <v>-12.2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5" t="s">
        <v>77</v>
      </c>
      <c r="E83" t="s">
        <v>55</v>
      </c>
      <c r="G83" s="5" t="s">
        <v>79</v>
      </c>
      <c r="H83" t="s">
        <v>56</v>
      </c>
      <c r="J83" s="5" t="s">
        <v>81</v>
      </c>
    </row>
    <row r="84" spans="1:10" x14ac:dyDescent="0.25">
      <c r="A84" t="s">
        <v>57</v>
      </c>
      <c r="D84" s="5" t="s">
        <v>78</v>
      </c>
      <c r="E84" t="s">
        <v>58</v>
      </c>
      <c r="G84" s="5" t="s">
        <v>80</v>
      </c>
      <c r="H84" t="s">
        <v>59</v>
      </c>
      <c r="J84" s="5" t="s">
        <v>82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Local Administrator</cp:lastModifiedBy>
  <cp:revision>0</cp:revision>
  <cp:lastPrinted>2013-02-27T10:55:04Z</cp:lastPrinted>
  <dcterms:created xsi:type="dcterms:W3CDTF">2013-02-25T15:54:42Z</dcterms:created>
  <dcterms:modified xsi:type="dcterms:W3CDTF">2019-03-18T17:20:43Z</dcterms:modified>
  <dc:language>en-GB</dc:language>
</cp:coreProperties>
</file>