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利用目的等" sheetId="1" r:id="rId4"/>
    <sheet state="visible" name="料金試算表" sheetId="2" r:id="rId5"/>
    <sheet state="visible" name="記入例(普通版)" sheetId="3" r:id="rId6"/>
    <sheet state="visible" name="記入例(グループQuota版)" sheetId="4" r:id="rId7"/>
    <sheet state="visible" name="Sheet1" sheetId="5" r:id="rId8"/>
    <sheet state="visible" name="表紙・文書履歴" sheetId="6" r:id="rId9"/>
  </sheets>
  <definedNames>
    <definedName name="年間日数">_xlfn.DAYS(DATE(年+1,3,31),DATE(年,4,1))+1</definedName>
    <definedName name="年">'料金試算表'!$A$1</definedName>
    <definedName name="ストレージ個人ゲノムQuota設定のみ">Sheet1!$A$10</definedName>
    <definedName name="消費税">Sheet1!$B$13</definedName>
    <definedName name="Fat単価">Sheet1!$B$21</definedName>
    <definedName name="ストレージ一般解析Quota設定のみ">Sheet1!$A$9</definedName>
    <definedName name="Medium">Sheet1!$E$3</definedName>
    <definedName name="計算ノード優先利用_個人ゲノム区画">Sheet1!$B$5</definedName>
    <definedName name="計算ノード占有利用_個人ゲノム区画">Sheet1!$B$6:$F$6</definedName>
    <definedName name="ストレージ個人ゲノムQuota設定のみ基本料金">Sheet1!$B$16</definedName>
    <definedName name="ストレージ個人ゲノムQuota設定のみ単価">Sheet1!$B$15</definedName>
    <definedName name="ストレージ大規模利用_一般解析区画">Sheet1!$B$1</definedName>
    <definedName name="サービス">Sheet1!$A$1:$A$7</definedName>
    <definedName name="計算ノードGPU専用Slurm_個人ゲノム区画">Sheet1!$B$7</definedName>
    <definedName name="ThinIntel単価">Sheet1!$B$18</definedName>
    <definedName name="ThinIntel">Sheet1!$C$3</definedName>
    <definedName name="ストレージ大規模利用_個人ゲノム区画">Sheet1!$B$2</definedName>
    <definedName name="ThinAMD一般解析">Sheet1!$B$3</definedName>
    <definedName name="Medium単価">Sheet1!$B$20</definedName>
    <definedName name="Fat">Sheet1!$F$6</definedName>
    <definedName name="ThinIntelGPU単価">Sheet1!$B$19</definedName>
    <definedName name="計算ノード優先利用_一般解析区画">Sheet1!$B$3:$E$3</definedName>
    <definedName name="計算ノード占有利用_一般解析区画">Sheet1!$B$4:$F$4</definedName>
    <definedName name="ストレージ一般解析Quota設定のみ単価">Sheet1!$B$14</definedName>
    <definedName name="ThinAMD単価">Sheet1!$B$17</definedName>
    <definedName name="ThinIntelGPU">Sheet1!$D$3</definedName>
    <definedName name="ThinAMD個人ゲノム">Sheet1!$B$6</definedName>
  </definedNames>
  <calcPr/>
  <extLst>
    <ext uri="GoogleSheetsCustomDataVersion2">
      <go:sheetsCustomData xmlns:go="http://customooxmlschemas.google.com/" r:id="rId10" roundtripDataChecksum="6NM22kMTXXpL2qDX+M65tqj+LiwwkXMDi1uBAdSgQBU="/>
    </ext>
  </extLst>
</workbook>
</file>

<file path=xl/sharedStrings.xml><?xml version="1.0" encoding="utf-8"?>
<sst xmlns="http://schemas.openxmlformats.org/spreadsheetml/2006/main" count="213" uniqueCount="105">
  <si>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</si>
  <si>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</si>
  <si>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</si>
  <si>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</si>
  <si>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</si>
  <si>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</si>
  <si>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</si>
  <si>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</si>
  <si>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</si>
  <si>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</si>
  <si>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</si>
  <si>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</si>
  <si>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</si>
  <si>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</si>
  <si>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</si>
  <si>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</si>
  <si>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</si>
  <si>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</si>
  <si>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</si>
  <si>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</si>
  <si>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</si>
  <si>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</si>
  <si>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</si>
  <si>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</si>
  <si>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</si>
  <si>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</si>
  <si>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</si>
  <si>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</si>
  <si>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</si>
  <si>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</si>
  <si>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</si>
  <si>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</si>
  <si>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</si>
  <si>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</si>
  <si>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</si>
  <si>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</si>
  <si>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第一期料金
(税込み10%)</t>
  </si>
  <si>
    <t>第二期料金
(税込み10%)</t>
  </si>
  <si>
    <t>第三期料金
(税込み10%)</t>
  </si>
  <si>
    <t>年間料金
(税込み)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</si>
  <si>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</si>
  <si>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</si>
  <si>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</si>
  <si>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</si>
  <si>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</si>
  <si>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</si>
  <si>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</si>
  <si>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 xml:space="preserve">料金合計　</t>
  </si>
  <si>
    <t>申請日： 2020/03/31</t>
  </si>
  <si>
    <t>責任者名： 鈴木太郎</t>
  </si>
  <si>
    <t>責任者アカウント： taro</t>
  </si>
  <si>
    <t>責任者所属： 国立遺伝学研究所</t>
  </si>
  <si>
    <t>taro</t>
  </si>
  <si>
    <t>jiro</t>
  </si>
  <si>
    <t>santaro</t>
  </si>
  <si>
    <t>鈴木太郎</t>
  </si>
  <si>
    <t>佐藤次郎</t>
  </si>
  <si>
    <t>斎藤三郎</t>
  </si>
  <si>
    <t>ストレージ大規模利用_一般解析区画</t>
  </si>
  <si>
    <t>Quota設定のみ</t>
  </si>
  <si>
    <t>ストレージ大規模利用_個人ゲノム区画</t>
  </si>
  <si>
    <t>計算ノード占有利用_一般解析区画</t>
  </si>
  <si>
    <t>Medium(1単位 = 13CPUコア 512GBメモリ)</t>
  </si>
  <si>
    <t>計算ノード占有利用_個人ゲノム区画</t>
  </si>
  <si>
    <t>Thin(Intel)(1単位 = 1CPUコア 12GBメモリ)</t>
  </si>
  <si>
    <t>Thin(Intel/NVIDIA GPU)(1単位 = 1GPU 6CPUコア 96GBメモリ)</t>
  </si>
  <si>
    <t>ストレージ大規模利用_一般解析区画 - Quota設定のみ容量保証なし 料金合計</t>
  </si>
  <si>
    <t>ストレージ大規模利用_一般解析区画 - 高速ストレージ容量保証 料金合計</t>
  </si>
  <si>
    <t>ストレージ大規模利用_一般解析区画 - アーカイブ 料金合計</t>
  </si>
  <si>
    <t>ストレージ大規模利用_個人ゲノム区画 - Quota設定のみ容量保証なし 料金合計</t>
  </si>
  <si>
    <t>ストレージ大規模利用_個人ゲノム区画 - 高速ストレージ容量保証 料金合計</t>
  </si>
  <si>
    <t>ストレージ大規模利用_個人ゲノム区画 - アーカイブ 料金合計</t>
  </si>
  <si>
    <t>料金合計</t>
  </si>
  <si>
    <t>taro-group1</t>
  </si>
  <si>
    <t>taro-group2</t>
  </si>
  <si>
    <t>計算ノード優先利用_一般解析区画</t>
  </si>
  <si>
    <t>Thin(AMD)(1単位 = 1CPUコア 4GBメモリ)</t>
  </si>
  <si>
    <t>Fat(1単位 = 24CPUコア 1TBメモリ)</t>
  </si>
  <si>
    <t>計算ノード優先利用_個人ゲノム区画</t>
  </si>
  <si>
    <t>Thin(AMD)(1単位 = 1CPUコア 8GBメモリ)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</si>
  <si>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</si>
  <si>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</si>
  <si>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</si>
  <si>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年度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</si>
  <si>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</si>
  <si>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</si>
  <si>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</si>
  <si>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</si>
  <si>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ThinAMD単価</t>
  </si>
  <si>
    <t>ThinIntel単価</t>
  </si>
  <si>
    <t>ThinIntelGPU単価</t>
  </si>
  <si>
    <t>Medium単価</t>
  </si>
  <si>
    <t>Fat単価</t>
  </si>
  <si>
    <t>文書管理番号: 【C-49】</t>
  </si>
  <si>
    <t>バージョン: v2.1.0</t>
  </si>
  <si>
    <t>機密性1, 完全性1, 可用性1</t>
  </si>
  <si>
    <t>初版制定日: 2023/6/29</t>
  </si>
  <si>
    <t>最終更新日時: 2024/4/22</t>
  </si>
  <si>
    <t>更新日</t>
  </si>
  <si>
    <t>更新内容</t>
  </si>
  <si>
    <t>GPUノード料金改正にともない、バージョン更新 v1.0.0=&gt;v1.1.0</t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</si>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</sst>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d&quot;日&quot;"/>
    <numFmt numFmtId="165" formatCode="yyyy/m/d"/>
    <numFmt numFmtId="166" formatCode="&quot;¥&quot;#,##0;&quot;¥&quot;\-#,##0"/>
    <numFmt numFmtId="167" formatCode="[$-F800]dddd\,\ mmmm\ dd\,\ yyyy"/>
    <numFmt numFmtId="168" formatCode="0_);[Red]\(0\)"/>
  </numFmts>
  <fonts count="13">
    <font>
      <sz val="11.0"/>
      <color theme="1"/>
      <name val="Calibri"/>
      <scheme val="minor"/>
    </font>
    <font>
      <sz val="11.0"/>
      <color theme="1"/>
      <name val="MS Mincho"/>
    </font>
    <font/>
    <font>
      <sz val="10.0"/>
      <color theme="1"/>
      <name val="MS Mincho"/>
    </font>
    <font>
      <sz val="11.0"/>
      <color theme="1"/>
      <name val="Calibri"/>
    </font>
    <font>
      <b/>
      <sz val="20.0"/>
      <color theme="1"/>
      <name val="MS Mincho"/>
    </font>
    <font>
      <b/>
      <sz val="14.0"/>
      <color theme="1"/>
      <name val="Yu gothic"/>
    </font>
    <font>
      <sz val="14.0"/>
      <color theme="1"/>
      <name val="Yu gothic"/>
    </font>
    <font>
      <sz val="14.0"/>
      <color rgb="FFC00000"/>
      <name val="Yu gothic"/>
    </font>
    <font>
      <sz val="11.0"/>
      <color theme="1"/>
      <name val="Yu gothic"/>
    </font>
    <font>
      <color theme="1"/>
      <name val="Calibri"/>
      <scheme val="minor"/>
    </font>
    <font>
      <sz val="11.0"/>
      <color theme="1"/>
      <name val="MS PGothic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6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uble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horizontal="left" vertical="top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vertical="top"/>
    </xf>
    <xf borderId="4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6" fillId="2" fontId="3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3" fontId="5" numFmtId="0" xfId="0" applyAlignment="1" applyBorder="1" applyFill="1" applyFont="1">
      <alignment vertical="center"/>
    </xf>
    <xf borderId="15" fillId="3" fontId="5" numFmtId="0" xfId="0" applyAlignment="1" applyBorder="1" applyFont="1">
      <alignment vertical="center"/>
    </xf>
    <xf borderId="16" fillId="3" fontId="6" numFmtId="0" xfId="0" applyAlignment="1" applyBorder="1" applyFont="1">
      <alignment vertical="center"/>
    </xf>
    <xf borderId="16" fillId="3" fontId="7" numFmtId="0" xfId="0" applyAlignment="1" applyBorder="1" applyFont="1">
      <alignment vertical="center"/>
    </xf>
    <xf borderId="1" fillId="3" fontId="8" numFmtId="0" xfId="0" applyAlignment="1" applyBorder="1" applyFont="1">
      <alignment horizontal="left" shrinkToFit="0" vertical="center" wrapText="1"/>
    </xf>
    <xf borderId="1" fillId="3" fontId="9" numFmtId="0" xfId="0" applyAlignment="1" applyBorder="1" applyFont="1">
      <alignment horizontal="left" vertical="center"/>
    </xf>
    <xf borderId="1" fillId="3" fontId="9" numFmtId="0" xfId="0" applyAlignment="1" applyBorder="1" applyFont="1">
      <alignment horizontal="left" vertical="top"/>
    </xf>
    <xf borderId="17" fillId="3" fontId="9" numFmtId="0" xfId="0" applyAlignment="1" applyBorder="1" applyFont="1">
      <alignment vertical="top"/>
    </xf>
    <xf borderId="18" fillId="3" fontId="9" numFmtId="0" xfId="0" applyAlignment="1" applyBorder="1" applyFont="1">
      <alignment vertical="top"/>
    </xf>
    <xf borderId="19" fillId="3" fontId="9" numFmtId="0" xfId="0" applyAlignment="1" applyBorder="1" applyFont="1">
      <alignment vertical="top"/>
    </xf>
    <xf borderId="2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21" fillId="3" fontId="9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0" fillId="3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20" fillId="3" fontId="9" numFmtId="0" xfId="0" applyAlignment="1" applyBorder="1" applyFont="1">
      <alignment horizontal="center" shrinkToFit="0" vertical="center" wrapText="1"/>
    </xf>
    <xf borderId="24" fillId="3" fontId="9" numFmtId="0" xfId="0" applyAlignment="1" applyBorder="1" applyFon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vertical="center"/>
    </xf>
    <xf borderId="26" fillId="3" fontId="9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28" fillId="0" fontId="2" numFmtId="0" xfId="0" applyAlignment="1" applyBorder="1" applyFont="1">
      <alignment vertical="center"/>
    </xf>
    <xf borderId="29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4" fontId="9" numFmtId="0" xfId="0" applyAlignment="1" applyBorder="1" applyFill="1" applyFont="1">
      <alignment vertical="center"/>
    </xf>
    <xf borderId="32" fillId="4" fontId="9" numFmtId="0" xfId="0" applyAlignment="1" applyBorder="1" applyFont="1">
      <alignment vertical="center"/>
    </xf>
    <xf borderId="33" fillId="4" fontId="9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5" fillId="4" fontId="9" numFmtId="0" xfId="0" applyAlignment="1" applyBorder="1" applyFont="1">
      <alignment vertical="center"/>
    </xf>
    <xf borderId="36" fillId="4" fontId="9" numFmtId="0" xfId="0" applyAlignment="1" applyBorder="1" applyFont="1">
      <alignment vertical="center"/>
    </xf>
    <xf borderId="37" fillId="4" fontId="9" numFmtId="0" xfId="0" applyAlignment="1" applyBorder="1" applyFont="1">
      <alignment vertical="center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6" fillId="4" fontId="9" numFmtId="164" xfId="0" applyAlignment="1" applyBorder="1" applyFont="1" applyNumberFormat="1">
      <alignment vertical="center"/>
    </xf>
    <xf borderId="40" fillId="4" fontId="9" numFmtId="165" xfId="0" applyAlignment="1" applyBorder="1" applyFont="1" applyNumberFormat="1">
      <alignment vertical="center"/>
    </xf>
    <xf borderId="14" fillId="4" fontId="9" numFmtId="165" xfId="0" applyAlignment="1" applyBorder="1" applyFont="1" applyNumberFormat="1">
      <alignment vertical="center"/>
    </xf>
    <xf borderId="6" fillId="4" fontId="9" numFmtId="0" xfId="0" applyAlignment="1" applyBorder="1" applyFont="1">
      <alignment vertical="center"/>
    </xf>
    <xf borderId="6" fillId="0" fontId="9" numFmtId="0" xfId="0" applyAlignment="1" applyBorder="1" applyFont="1">
      <alignment horizontal="right" vertical="center"/>
    </xf>
    <xf borderId="1" fillId="0" fontId="9" numFmtId="165" xfId="0" applyAlignment="1" applyBorder="1" applyFont="1" applyNumberFormat="1">
      <alignment horizontal="right" vertical="center"/>
    </xf>
    <xf borderId="3" fillId="0" fontId="9" numFmtId="0" xfId="0" applyAlignment="1" applyBorder="1" applyFont="1">
      <alignment vertical="center"/>
    </xf>
    <xf borderId="6" fillId="0" fontId="9" numFmtId="166" xfId="0" applyAlignment="1" applyBorder="1" applyFont="1" applyNumberFormat="1">
      <alignment vertical="center"/>
    </xf>
    <xf borderId="41" fillId="0" fontId="9" numFmtId="166" xfId="0" applyAlignment="1" applyBorder="1" applyFont="1" applyNumberFormat="1">
      <alignment vertical="center"/>
    </xf>
    <xf borderId="2" fillId="0" fontId="9" numFmtId="166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6" fillId="4" fontId="9" numFmtId="167" xfId="0" applyAlignment="1" applyBorder="1" applyFont="1" applyNumberFormat="1">
      <alignment vertical="center"/>
    </xf>
    <xf borderId="6" fillId="4" fontId="9" numFmtId="165" xfId="0" applyAlignment="1" applyBorder="1" applyFont="1" applyNumberFormat="1">
      <alignment vertical="center"/>
    </xf>
    <xf borderId="6" fillId="4" fontId="9" numFmtId="168" xfId="0" applyAlignment="1" applyBorder="1" applyFont="1" applyNumberFormat="1">
      <alignment vertical="center"/>
    </xf>
    <xf borderId="17" fillId="4" fontId="9" numFmtId="165" xfId="0" applyAlignment="1" applyBorder="1" applyFont="1" applyNumberFormat="1">
      <alignment vertical="center"/>
    </xf>
    <xf borderId="42" fillId="4" fontId="9" numFmtId="167" xfId="0" applyAlignment="1" applyBorder="1" applyFont="1" applyNumberFormat="1">
      <alignment vertical="center"/>
    </xf>
    <xf borderId="42" fillId="4" fontId="9" numFmtId="165" xfId="0" applyAlignment="1" applyBorder="1" applyFont="1" applyNumberFormat="1">
      <alignment vertical="center"/>
    </xf>
    <xf borderId="43" fillId="4" fontId="9" numFmtId="165" xfId="0" applyAlignment="1" applyBorder="1" applyFont="1" applyNumberFormat="1">
      <alignment vertical="center"/>
    </xf>
    <xf borderId="42" fillId="4" fontId="9" numFmtId="0" xfId="0" applyAlignment="1" applyBorder="1" applyFont="1">
      <alignment vertical="center"/>
    </xf>
    <xf borderId="42" fillId="4" fontId="9" numFmtId="168" xfId="0" applyAlignment="1" applyBorder="1" applyFont="1" applyNumberFormat="1">
      <alignment vertical="center"/>
    </xf>
    <xf borderId="44" fillId="0" fontId="9" numFmtId="165" xfId="0" applyAlignment="1" applyBorder="1" applyFont="1" applyNumberFormat="1">
      <alignment horizontal="right" vertical="center"/>
    </xf>
    <xf borderId="45" fillId="0" fontId="9" numFmtId="0" xfId="0" applyAlignment="1" applyBorder="1" applyFont="1">
      <alignment vertical="center"/>
    </xf>
    <xf borderId="46" fillId="0" fontId="9" numFmtId="166" xfId="0" applyAlignment="1" applyBorder="1" applyFont="1" applyNumberFormat="1">
      <alignment vertical="center"/>
    </xf>
    <xf borderId="47" fillId="0" fontId="9" numFmtId="165" xfId="0" applyAlignment="1" applyBorder="1" applyFont="1" applyNumberFormat="1">
      <alignment horizontal="left"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48" fillId="0" fontId="9" numFmtId="0" xfId="0" applyAlignment="1" applyBorder="1" applyFont="1">
      <alignment vertical="center"/>
    </xf>
    <xf borderId="50" fillId="0" fontId="9" numFmtId="166" xfId="0" applyAlignment="1" applyBorder="1" applyFont="1" applyNumberFormat="1">
      <alignment vertical="center"/>
    </xf>
    <xf borderId="51" fillId="0" fontId="9" numFmtId="166" xfId="0" applyAlignment="1" applyBorder="1" applyFont="1" applyNumberFormat="1">
      <alignment vertical="center"/>
    </xf>
    <xf borderId="49" fillId="0" fontId="9" numFmtId="166" xfId="0" applyAlignment="1" applyBorder="1" applyFont="1" applyNumberFormat="1">
      <alignment vertical="center"/>
    </xf>
    <xf borderId="12" fillId="0" fontId="9" numFmtId="165" xfId="0" applyAlignment="1" applyBorder="1" applyFont="1" applyNumberFormat="1">
      <alignment horizontal="left" vertical="center"/>
    </xf>
    <xf borderId="10" fillId="0" fontId="9" numFmtId="165" xfId="0" applyAlignment="1" applyBorder="1" applyFont="1" applyNumberFormat="1">
      <alignment horizontal="left" vertical="center"/>
    </xf>
    <xf borderId="34" fillId="0" fontId="9" numFmtId="166" xfId="0" applyAlignment="1" applyBorder="1" applyFont="1" applyNumberFormat="1">
      <alignment vertical="center"/>
    </xf>
    <xf borderId="52" fillId="0" fontId="9" numFmtId="166" xfId="0" applyAlignment="1" applyBorder="1" applyFont="1" applyNumberFormat="1">
      <alignment vertical="center"/>
    </xf>
    <xf borderId="1" fillId="0" fontId="9" numFmtId="165" xfId="0" applyAlignment="1" applyBorder="1" applyFont="1" applyNumberFormat="1">
      <alignment horizontal="left" vertical="center"/>
    </xf>
    <xf borderId="4" fillId="0" fontId="9" numFmtId="166" xfId="0" applyAlignment="1" applyBorder="1" applyFont="1" applyNumberFormat="1">
      <alignment vertical="center"/>
    </xf>
    <xf borderId="30" fillId="0" fontId="9" numFmtId="166" xfId="0" applyAlignment="1" applyBorder="1" applyFont="1" applyNumberFormat="1">
      <alignment vertical="center"/>
    </xf>
    <xf borderId="11" fillId="0" fontId="9" numFmtId="166" xfId="0" applyAlignment="1" applyBorder="1" applyFont="1" applyNumberFormat="1">
      <alignment vertical="center"/>
    </xf>
    <xf borderId="39" fillId="0" fontId="9" numFmtId="166" xfId="0" applyAlignment="1" applyBorder="1" applyFont="1" applyNumberFormat="1">
      <alignment vertical="center"/>
    </xf>
    <xf borderId="13" fillId="0" fontId="9" numFmtId="166" xfId="0" applyAlignment="1" applyBorder="1" applyFont="1" applyNumberFormat="1">
      <alignment vertical="center"/>
    </xf>
    <xf borderId="53" fillId="0" fontId="2" numFmtId="0" xfId="0" applyAlignment="1" applyBorder="1" applyFont="1">
      <alignment vertical="center"/>
    </xf>
    <xf borderId="32" fillId="4" fontId="9" numFmtId="0" xfId="0" applyAlignment="1" applyBorder="1" applyFont="1">
      <alignment horizontal="left" vertical="top"/>
    </xf>
    <xf borderId="54" fillId="4" fontId="9" numFmtId="0" xfId="0" applyAlignment="1" applyBorder="1" applyFont="1">
      <alignment horizontal="left" vertical="top"/>
    </xf>
    <xf borderId="55" fillId="4" fontId="9" numFmtId="0" xfId="0" applyAlignment="1" applyBorder="1" applyFont="1">
      <alignment horizontal="left" vertical="top"/>
    </xf>
    <xf borderId="56" fillId="4" fontId="9" numFmtId="0" xfId="0" applyAlignment="1" applyBorder="1" applyFont="1">
      <alignment horizontal="left" vertical="top"/>
    </xf>
    <xf borderId="55" fillId="4" fontId="9" numFmtId="0" xfId="0" applyAlignment="1" applyBorder="1" applyFont="1">
      <alignment vertical="center"/>
    </xf>
    <xf borderId="42" fillId="0" fontId="9" numFmtId="0" xfId="0" applyAlignment="1" applyBorder="1" applyFont="1">
      <alignment horizontal="right" vertical="center"/>
    </xf>
    <xf borderId="57" fillId="0" fontId="9" numFmtId="165" xfId="0" applyAlignment="1" applyBorder="1" applyFont="1" applyNumberFormat="1">
      <alignment horizontal="left" vertical="center"/>
    </xf>
    <xf borderId="58" fillId="0" fontId="2" numFmtId="0" xfId="0" applyAlignment="1" applyBorder="1" applyFont="1">
      <alignment vertical="center"/>
    </xf>
    <xf borderId="59" fillId="0" fontId="2" numFmtId="0" xfId="0" applyAlignment="1" applyBorder="1" applyFont="1">
      <alignment vertical="center"/>
    </xf>
    <xf borderId="60" fillId="0" fontId="9" numFmtId="166" xfId="0" applyAlignment="1" applyBorder="1" applyFont="1" applyNumberFormat="1">
      <alignment vertical="center"/>
    </xf>
    <xf borderId="61" fillId="0" fontId="9" numFmtId="166" xfId="0" applyAlignment="1" applyBorder="1" applyFont="1" applyNumberFormat="1">
      <alignment vertical="center"/>
    </xf>
    <xf borderId="59" fillId="0" fontId="9" numFmtId="166" xfId="0" applyAlignment="1" applyBorder="1" applyFont="1" applyNumberFormat="1">
      <alignment vertical="center"/>
    </xf>
    <xf borderId="62" fillId="0" fontId="9" numFmtId="165" xfId="0" applyAlignment="1" applyBorder="1" applyFont="1" applyNumberFormat="1">
      <alignment horizontal="left" vertical="center"/>
    </xf>
    <xf borderId="63" fillId="0" fontId="2" numFmtId="0" xfId="0" applyAlignment="1" applyBorder="1" applyFont="1">
      <alignment vertical="center"/>
    </xf>
    <xf borderId="64" fillId="0" fontId="2" numFmtId="0" xfId="0" applyAlignment="1" applyBorder="1" applyFont="1">
      <alignment vertical="center"/>
    </xf>
    <xf borderId="65" fillId="0" fontId="9" numFmtId="166" xfId="0" applyAlignment="1" applyBorder="1" applyFont="1" applyNumberFormat="1">
      <alignment vertical="center"/>
    </xf>
    <xf borderId="66" fillId="0" fontId="9" numFmtId="166" xfId="0" applyAlignment="1" applyBorder="1" applyFont="1" applyNumberFormat="1">
      <alignment vertical="center"/>
    </xf>
    <xf borderId="64" fillId="0" fontId="9" numFmtId="166" xfId="0" applyAlignment="1" applyBorder="1" applyFont="1" applyNumberFormat="1">
      <alignment vertical="center"/>
    </xf>
    <xf borderId="5" fillId="0" fontId="9" numFmtId="0" xfId="0" applyAlignment="1" applyBorder="1" applyFont="1">
      <alignment vertical="center"/>
    </xf>
    <xf borderId="21" fillId="0" fontId="9" numFmtId="165" xfId="0" applyAlignment="1" applyBorder="1" applyFont="1" applyNumberFormat="1">
      <alignment horizontal="left" vertical="center"/>
    </xf>
    <xf borderId="32" fillId="0" fontId="9" numFmtId="166" xfId="0" applyAlignment="1" applyBorder="1" applyFont="1" applyNumberFormat="1">
      <alignment vertical="center"/>
    </xf>
    <xf borderId="23" fillId="0" fontId="9" numFmtId="166" xfId="0" applyAlignment="1" applyBorder="1" applyFont="1" applyNumberFormat="1">
      <alignment vertical="center"/>
    </xf>
    <xf borderId="67" fillId="0" fontId="9" numFmtId="166" xfId="0" applyAlignment="1" applyBorder="1" applyFont="1" applyNumberFormat="1">
      <alignment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2" numFmtId="165" xfId="0" applyAlignment="1" applyFont="1" applyNumberFormat="1">
      <alignment readingOrder="0" vertical="center"/>
    </xf>
    <xf borderId="0" fillId="0" fontId="10" numFmtId="165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3371850</xdr:colOff>
      <xdr:row>11</xdr:row>
      <xdr:rowOff>9525</xdr:rowOff>
    </xdr:from>
    <xdr:ext cx="1466850" cy="1009650"/>
    <xdr:sp>
      <xdr:nvSpPr>
        <xdr:cNvPr id="3" name="Shape 3"/>
        <xdr:cNvSpPr/>
      </xdr:nvSpPr>
      <xdr:spPr>
        <a:xfrm>
          <a:off x="4622100" y="3284700"/>
          <a:ext cx="1447800" cy="990600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3352800</xdr:colOff>
      <xdr:row>16</xdr:row>
      <xdr:rowOff>28575</xdr:rowOff>
    </xdr:from>
    <xdr:ext cx="1466850" cy="1000125"/>
    <xdr:sp>
      <xdr:nvSpPr>
        <xdr:cNvPr id="4" name="Shape 4"/>
        <xdr:cNvSpPr/>
      </xdr:nvSpPr>
      <xdr:spPr>
        <a:xfrm>
          <a:off x="4622100" y="3289463"/>
          <a:ext cx="1447800" cy="981075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>
      <xdr:nvSpPr>
        <xdr:cNvPr id="5" name="Shape 5"/>
        <xdr:cNvSpPr/>
      </xdr:nvSpPr>
      <xdr:spPr>
        <a:xfrm>
          <a:off x="3664838" y="2670338"/>
          <a:ext cx="3362325" cy="2219325"/>
        </a:xfrm>
        <a:prstGeom prst="wedgeRoundRectCallout">
          <a:avLst>
            <a:gd fmla="val -56496" name="adj1"/>
            <a:gd fmla="val -6437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257175</xdr:colOff>
      <xdr:row>20</xdr:row>
      <xdr:rowOff>171450</xdr:rowOff>
    </xdr:from>
    <xdr:ext cx="3457575" cy="1457325"/>
    <xdr:sp>
      <xdr:nvSpPr>
        <xdr:cNvPr id="6" name="Shape 6"/>
        <xdr:cNvSpPr/>
      </xdr:nvSpPr>
      <xdr:spPr>
        <a:xfrm>
          <a:off x="3626738" y="3065625"/>
          <a:ext cx="3438525" cy="1428750"/>
        </a:xfrm>
        <a:prstGeom prst="wedgeRoundRectCallout">
          <a:avLst>
            <a:gd fmla="val -56361" name="adj1"/>
            <a:gd fmla="val -49984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3352800</xdr:colOff>
      <xdr:row>16</xdr:row>
      <xdr:rowOff>28575</xdr:rowOff>
    </xdr:from>
    <xdr:ext cx="2076450" cy="1000125"/>
    <xdr:sp>
      <xdr:nvSpPr>
        <xdr:cNvPr id="7" name="Shape 7"/>
        <xdr:cNvSpPr/>
      </xdr:nvSpPr>
      <xdr:spPr>
        <a:xfrm>
          <a:off x="4317300" y="3289463"/>
          <a:ext cx="2057400" cy="981075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>
      <xdr:nvSpPr>
        <xdr:cNvPr id="8" name="Shape 8"/>
        <xdr:cNvSpPr/>
      </xdr:nvSpPr>
      <xdr:spPr>
        <a:xfrm>
          <a:off x="3626738" y="3070388"/>
          <a:ext cx="3438525" cy="1419225"/>
        </a:xfrm>
        <a:prstGeom prst="wedgeRoundRectCallout">
          <a:avLst>
            <a:gd fmla="val -55879" name="adj1"/>
            <a:gd fmla="val -39951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007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>
      <xdr:nvSpPr>
        <xdr:cNvPr id="9" name="Shape 9"/>
        <xdr:cNvSpPr/>
      </xdr:nvSpPr>
      <xdr:spPr>
        <a:xfrm>
          <a:off x="4317300" y="3275175"/>
          <a:ext cx="2057400" cy="1009650"/>
        </a:xfrm>
        <a:prstGeom prst="roundRect">
          <a:avLst>
            <a:gd fmla="val 16667" name="adj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>
      <xdr:nvSpPr>
        <xdr:cNvPr id="10" name="Shape 10"/>
        <xdr:cNvSpPr/>
      </xdr:nvSpPr>
      <xdr:spPr>
        <a:xfrm>
          <a:off x="3626738" y="2722725"/>
          <a:ext cx="3438525" cy="2114550"/>
        </a:xfrm>
        <a:prstGeom prst="wedgeRoundRectCallout">
          <a:avLst>
            <a:gd fmla="val -55879" name="adj1"/>
            <a:gd fmla="val -13284" name="adj2"/>
            <a:gd fmla="val 16667" name="adj3"/>
          </a:avLst>
        </a:prstGeom>
        <a:solidFill>
          <a:srgbClr val="FFFFFF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rgbClr val="00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19.57"/>
    <col customWidth="1" min="3" max="3" width="16.43"/>
    <col customWidth="1" min="4" max="4" width="12.0"/>
    <col customWidth="1" min="5" max="5" width="13.57"/>
    <col customWidth="1" min="6" max="6" width="11.86"/>
    <col customWidth="1" min="7" max="7" width="8.0"/>
    <col customWidth="1" min="8" max="8" width="10.86"/>
    <col customWidth="1" min="9" max="10" width="7.43"/>
    <col customWidth="1" min="11" max="26" width="10.86"/>
  </cols>
  <sheetData>
    <row r="1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3" t="s">
        <v>5</v>
      </c>
      <c r="B3" s="4"/>
      <c r="C3" s="5"/>
      <c r="D3" s="6"/>
      <c r="E3" s="6"/>
      <c r="F3" s="6"/>
      <c r="G3" s="6"/>
      <c r="H3" s="6"/>
      <c r="I3" s="6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1.25" customHeight="1">
      <c r="A4" s="7" t="s">
        <v>6</v>
      </c>
      <c r="B4" s="4"/>
      <c r="C4" s="5"/>
      <c r="D4" s="6"/>
      <c r="E4" s="6"/>
      <c r="F4" s="6"/>
      <c r="G4" s="6"/>
      <c r="H4" s="6"/>
      <c r="I4" s="6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3" t="s">
        <v>7</v>
      </c>
      <c r="B5" s="4"/>
      <c r="C5" s="5"/>
      <c r="D5" s="6"/>
      <c r="E5" s="6"/>
      <c r="F5" s="6"/>
      <c r="G5" s="6"/>
      <c r="H5" s="6"/>
      <c r="I5" s="6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3" t="s">
        <v>8</v>
      </c>
      <c r="B6" s="4"/>
      <c r="C6" s="5"/>
      <c r="D6" s="6"/>
      <c r="E6" s="6"/>
      <c r="F6" s="6"/>
      <c r="G6" s="6"/>
      <c r="H6" s="6"/>
      <c r="I6" s="6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9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0"/>
      <c r="B10" s="11"/>
      <c r="C10" s="11"/>
      <c r="D10" s="11"/>
      <c r="E10" s="11"/>
      <c r="F10" s="11"/>
      <c r="G10" s="11"/>
      <c r="H10" s="11"/>
      <c r="I10" s="11"/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0" customHeight="1">
      <c r="A12" s="13" t="s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0" customHeight="1">
      <c r="A13" s="15" t="s">
        <v>11</v>
      </c>
      <c r="B13" s="15" t="s">
        <v>12</v>
      </c>
      <c r="C13" s="16" t="s">
        <v>13</v>
      </c>
      <c r="D13" s="17" t="s">
        <v>14</v>
      </c>
      <c r="E13" s="18" t="s">
        <v>15</v>
      </c>
      <c r="F13" s="19" t="s">
        <v>16</v>
      </c>
      <c r="G13" s="6"/>
      <c r="H13" s="6"/>
      <c r="I13" s="6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5">
        <v>1.0</v>
      </c>
      <c r="B14" s="16"/>
      <c r="C14" s="20"/>
      <c r="D14" s="16"/>
      <c r="E14" s="21"/>
      <c r="F14" s="22"/>
      <c r="G14" s="6"/>
      <c r="H14" s="6"/>
      <c r="I14" s="6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5">
        <v>2.0</v>
      </c>
      <c r="B15" s="16"/>
      <c r="C15" s="20"/>
      <c r="D15" s="16"/>
      <c r="E15" s="21"/>
      <c r="F15" s="22"/>
      <c r="G15" s="11"/>
      <c r="H15" s="11"/>
      <c r="I15" s="11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5">
        <v>3.0</v>
      </c>
      <c r="B16" s="16"/>
      <c r="C16" s="20"/>
      <c r="D16" s="16"/>
      <c r="E16" s="21"/>
      <c r="F16" s="22"/>
      <c r="G16" s="11"/>
      <c r="H16" s="11"/>
      <c r="I16" s="11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5">
        <v>4.0</v>
      </c>
      <c r="B17" s="16"/>
      <c r="C17" s="20"/>
      <c r="D17" s="16"/>
      <c r="E17" s="21"/>
      <c r="F17" s="22"/>
      <c r="G17" s="11"/>
      <c r="H17" s="11"/>
      <c r="I17" s="11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5">
        <v>5.0</v>
      </c>
      <c r="B18" s="16"/>
      <c r="C18" s="20"/>
      <c r="D18" s="16"/>
      <c r="E18" s="21"/>
      <c r="F18" s="22"/>
      <c r="G18" s="11"/>
      <c r="H18" s="11"/>
      <c r="I18" s="1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5">
        <v>6.0</v>
      </c>
      <c r="B19" s="16"/>
      <c r="C19" s="20"/>
      <c r="D19" s="16"/>
      <c r="E19" s="21"/>
      <c r="F19" s="22"/>
      <c r="G19" s="11"/>
      <c r="H19" s="11"/>
      <c r="I19" s="11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5">
        <v>7.0</v>
      </c>
      <c r="B20" s="16"/>
      <c r="C20" s="20"/>
      <c r="D20" s="16"/>
      <c r="E20" s="21"/>
      <c r="F20" s="22"/>
      <c r="G20" s="11"/>
      <c r="H20" s="11"/>
      <c r="I20" s="11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5">
        <v>8.0</v>
      </c>
      <c r="B21" s="16"/>
      <c r="C21" s="20"/>
      <c r="D21" s="16"/>
      <c r="E21" s="21"/>
      <c r="F21" s="22"/>
      <c r="G21" s="6"/>
      <c r="H21" s="6"/>
      <c r="I21" s="6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5">
        <v>9.0</v>
      </c>
      <c r="B22" s="16"/>
      <c r="C22" s="20"/>
      <c r="D22" s="20"/>
      <c r="E22" s="21"/>
      <c r="F22" s="22"/>
      <c r="G22" s="11"/>
      <c r="H22" s="11"/>
      <c r="I22" s="1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5">
        <v>10.0</v>
      </c>
      <c r="B23" s="17"/>
      <c r="C23" s="20"/>
      <c r="D23" s="20"/>
      <c r="E23" s="21"/>
      <c r="F23" s="22"/>
      <c r="G23" s="11"/>
      <c r="H23" s="11"/>
      <c r="I23" s="11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5">
        <v>11.0</v>
      </c>
      <c r="B24" s="16"/>
      <c r="C24" s="16"/>
      <c r="D24" s="16"/>
      <c r="E24" s="21"/>
      <c r="F24" s="22"/>
      <c r="G24" s="6"/>
      <c r="H24" s="6"/>
      <c r="I24" s="6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5">
        <v>12.0</v>
      </c>
      <c r="B25" s="16"/>
      <c r="C25" s="16"/>
      <c r="D25" s="16"/>
      <c r="E25" s="21"/>
      <c r="F25" s="22"/>
      <c r="G25" s="11"/>
      <c r="H25" s="11"/>
      <c r="I25" s="11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5">
        <v>13.0</v>
      </c>
      <c r="B26" s="17"/>
      <c r="C26" s="16"/>
      <c r="D26" s="16"/>
      <c r="E26" s="21"/>
      <c r="F26" s="22"/>
      <c r="G26" s="11"/>
      <c r="H26" s="11"/>
      <c r="I26" s="11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5">
        <v>14.0</v>
      </c>
      <c r="B27" s="17"/>
      <c r="C27" s="16"/>
      <c r="D27" s="16"/>
      <c r="E27" s="21"/>
      <c r="F27" s="22"/>
      <c r="G27" s="11"/>
      <c r="H27" s="11"/>
      <c r="I27" s="11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5">
        <v>15.0</v>
      </c>
      <c r="B28" s="16"/>
      <c r="C28" s="16"/>
      <c r="D28" s="16"/>
      <c r="E28" s="21"/>
      <c r="F28" s="22"/>
      <c r="G28" s="11"/>
      <c r="H28" s="11"/>
      <c r="I28" s="11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5">
        <v>16.0</v>
      </c>
      <c r="B29" s="16"/>
      <c r="C29" s="16"/>
      <c r="D29" s="16"/>
      <c r="E29" s="21"/>
      <c r="F29" s="22"/>
      <c r="G29" s="6"/>
      <c r="H29" s="6"/>
      <c r="I29" s="6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3"/>
      <c r="B32" s="24"/>
      <c r="C32" s="24"/>
      <c r="D32" s="24"/>
      <c r="E32" s="24"/>
      <c r="F32" s="24"/>
      <c r="G32" s="24"/>
      <c r="H32" s="24"/>
      <c r="I32" s="24"/>
      <c r="J32" s="2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6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6"/>
      <c r="J34" s="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26"/>
      <c r="J35" s="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6"/>
      <c r="J36" s="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6"/>
      <c r="J37" s="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26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26"/>
      <c r="J39" s="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26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26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6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6"/>
      <c r="J43" s="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6"/>
      <c r="J44" s="2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26"/>
      <c r="J45" s="2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6"/>
      <c r="J46" s="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6"/>
      <c r="J47" s="2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6"/>
      <c r="J48" s="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6"/>
      <c r="J49" s="2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6"/>
      <c r="J50" s="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6"/>
      <c r="J51" s="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6"/>
      <c r="J52" s="2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6"/>
      <c r="J53" s="2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8"/>
      <c r="B54" s="14"/>
      <c r="C54" s="14"/>
      <c r="D54" s="14"/>
      <c r="E54" s="14"/>
      <c r="F54" s="14"/>
      <c r="G54" s="14"/>
      <c r="H54" s="14"/>
      <c r="I54" s="14"/>
      <c r="J54" s="2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3"/>
      <c r="B57" s="24"/>
      <c r="C57" s="24"/>
      <c r="D57" s="24"/>
      <c r="E57" s="24"/>
      <c r="F57" s="24"/>
      <c r="G57" s="24"/>
      <c r="H57" s="24"/>
      <c r="I57" s="24"/>
      <c r="J57" s="2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6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6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6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6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6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6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6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6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6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6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6"/>
      <c r="J68" s="2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6"/>
      <c r="J69" s="2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6"/>
      <c r="J70" s="2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6"/>
      <c r="J71" s="2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6"/>
      <c r="J72" s="2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6"/>
      <c r="J73" s="2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6"/>
      <c r="J74" s="2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6"/>
      <c r="J75" s="2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6"/>
      <c r="J76" s="2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6"/>
      <c r="J77" s="2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6"/>
      <c r="J78" s="2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6"/>
      <c r="J79" s="2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8"/>
      <c r="B80" s="14"/>
      <c r="C80" s="14"/>
      <c r="D80" s="14"/>
      <c r="E80" s="14"/>
      <c r="F80" s="14"/>
      <c r="G80" s="14"/>
      <c r="H80" s="14"/>
      <c r="I80" s="14"/>
      <c r="J80" s="2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3"/>
      <c r="B84" s="24"/>
      <c r="C84" s="24"/>
      <c r="D84" s="24"/>
      <c r="E84" s="24"/>
      <c r="F84" s="24"/>
      <c r="G84" s="24"/>
      <c r="H84" s="24"/>
      <c r="I84" s="24"/>
      <c r="J84" s="2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6"/>
      <c r="J85" s="2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6"/>
      <c r="J86" s="2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6"/>
      <c r="J87" s="2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6"/>
      <c r="J88" s="2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6"/>
      <c r="J89" s="2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6"/>
      <c r="J90" s="2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6"/>
      <c r="J91" s="2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6"/>
      <c r="J92" s="2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6"/>
      <c r="J93" s="2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6"/>
      <c r="J94" s="2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6"/>
      <c r="J95" s="2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6"/>
      <c r="J96" s="2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6"/>
      <c r="J97" s="2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6"/>
      <c r="J98" s="2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6"/>
      <c r="J99" s="2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6"/>
      <c r="J100" s="2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26"/>
      <c r="J101" s="2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26"/>
      <c r="J102" s="2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26"/>
      <c r="J103" s="2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26"/>
      <c r="J104" s="2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26"/>
      <c r="J105" s="2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28"/>
      <c r="B106" s="14"/>
      <c r="C106" s="14"/>
      <c r="D106" s="14"/>
      <c r="E106" s="14"/>
      <c r="F106" s="14"/>
      <c r="G106" s="14"/>
      <c r="H106" s="14"/>
      <c r="I106" s="14"/>
      <c r="J106" s="2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3:B3"/>
    <mergeCell ref="C3:J3"/>
    <mergeCell ref="A4:B4"/>
    <mergeCell ref="C4:J4"/>
    <mergeCell ref="A5:B5"/>
    <mergeCell ref="C5:J5"/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</mergeCell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5.43"/>
    <col customWidth="1" min="3" max="3" width="32.57"/>
    <col customWidth="1" min="4" max="4" width="45.14"/>
    <col customWidth="1" min="5" max="14" width="8.57"/>
    <col customWidth="1" min="15" max="15" width="17.43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2024.0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9.5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9.5" customHeight="1">
      <c r="A4" s="36" t="s">
        <v>22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4"/>
    </row>
    <row r="5" ht="19.5" customHeight="1">
      <c r="A5" s="36" t="s">
        <v>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4"/>
    </row>
    <row r="6" ht="19.5" customHeight="1">
      <c r="A6" s="37" t="s">
        <v>24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9"/>
    </row>
    <row r="7" ht="19.5" customHeight="1">
      <c r="A7" s="36" t="s">
        <v>25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4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58"/>
      <c r="F10" s="58"/>
      <c r="G10" s="58"/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62"/>
      <c r="F11" s="62"/>
      <c r="G11" s="62"/>
      <c r="H11" s="62"/>
      <c r="I11" s="62"/>
      <c r="J11" s="63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9.5" customHeight="1">
      <c r="A12" s="67">
        <v>45383.0</v>
      </c>
      <c r="B12" s="67">
        <v>45747.0</v>
      </c>
      <c r="C12" s="68"/>
      <c r="D12" s="6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IF(AND(SUM(E12:N12)&gt;0,C12=Sheet1!$A$7),CONCATENATE(SUM(E12:N12),"単位"),"")))))))</f>
        <v/>
      </c>
      <c r="P12" s="72" t="str">
        <f t="shared" ref="P12:P26" si="1">C12&amp;D12</f>
        <v/>
      </c>
      <c r="Q12" s="73">
        <f t="shared" ref="Q12:Q26" si="2">SUM(E12:N12)</f>
        <v>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74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74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75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76" t="str">
        <f t="shared" ref="X12:X26" si="3">IF(O12="","",SUM(U12:W12))</f>
        <v/>
      </c>
    </row>
    <row r="13" ht="19.5" customHeight="1">
      <c r="A13" s="67"/>
      <c r="B13" s="67"/>
      <c r="C13" s="68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IF(AND(SUM(E13:N13)&gt;0,C13=Sheet1!$A$7),CONCATENATE(SUM(E13:N13),"単位"),"")))))))</f>
        <v/>
      </c>
      <c r="P13" s="72" t="str">
        <f t="shared" si="1"/>
        <v/>
      </c>
      <c r="Q13" s="73">
        <f t="shared" si="2"/>
        <v>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74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75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76" t="str">
        <f t="shared" si="3"/>
        <v/>
      </c>
    </row>
    <row r="14" ht="19.5" customHeight="1">
      <c r="A14" s="67"/>
      <c r="B14" s="67"/>
      <c r="C14" s="68"/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IF(AND(SUM(E14:N14)&gt;0,C14=Sheet1!$A$7),CONCATENATE(SUM(E14:N14),"単位"),"")))))))</f>
        <v/>
      </c>
      <c r="P14" s="72" t="str">
        <f t="shared" si="1"/>
        <v/>
      </c>
      <c r="Q14" s="77">
        <f t="shared" si="2"/>
        <v>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74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75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76" t="str">
        <f t="shared" si="3"/>
        <v/>
      </c>
    </row>
    <row r="15" ht="19.5" customHeight="1">
      <c r="A15" s="78"/>
      <c r="B15" s="78"/>
      <c r="C15" s="68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IF(AND(SUM(E15:N15)&gt;0,C15=Sheet1!$A$7),CONCATENATE(SUM(E15:N15),"単位"),"")))))))</f>
        <v/>
      </c>
      <c r="P15" s="72" t="str">
        <f t="shared" si="1"/>
        <v/>
      </c>
      <c r="Q15" s="73">
        <f t="shared" si="2"/>
        <v>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74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75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76" t="str">
        <f t="shared" si="3"/>
        <v/>
      </c>
    </row>
    <row r="16" ht="19.5" customHeight="1">
      <c r="A16" s="78"/>
      <c r="B16" s="78"/>
      <c r="C16" s="79"/>
      <c r="D16" s="69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IF(AND(SUM(E16:N16)&gt;0,C16=Sheet1!$A$7),CONCATENATE(SUM(E16:N16),"単位"),"")))))))</f>
        <v/>
      </c>
      <c r="P16" s="72" t="str">
        <f t="shared" si="1"/>
        <v/>
      </c>
      <c r="Q16" s="77">
        <f t="shared" si="2"/>
        <v>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74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75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76" t="str">
        <f t="shared" si="3"/>
        <v/>
      </c>
    </row>
    <row r="17" ht="19.5" customHeight="1">
      <c r="A17" s="78"/>
      <c r="B17" s="78"/>
      <c r="C17" s="68"/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IF(AND(SUM(E17:N17)&gt;0,C17=Sheet1!$A$7),CONCATENATE(SUM(E17:N17),"単位"),"")))))))</f>
        <v/>
      </c>
      <c r="P17" s="72" t="str">
        <f t="shared" si="1"/>
        <v/>
      </c>
      <c r="Q17" s="73">
        <f t="shared" si="2"/>
        <v>0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74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75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76" t="str">
        <f t="shared" si="3"/>
        <v/>
      </c>
    </row>
    <row r="18" ht="19.5" customHeight="1">
      <c r="A18" s="78"/>
      <c r="B18" s="78"/>
      <c r="C18" s="68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IF(AND(SUM(E18:N18)&gt;0,C18=Sheet1!$A$7),CONCATENATE(SUM(E18:N18),"単位"),"")))))))</f>
        <v/>
      </c>
      <c r="P18" s="72" t="str">
        <f t="shared" si="1"/>
        <v/>
      </c>
      <c r="Q18" s="77">
        <f t="shared" si="2"/>
        <v>0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0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0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74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75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76" t="str">
        <f t="shared" si="3"/>
        <v/>
      </c>
    </row>
    <row r="19" ht="19.5" customHeight="1">
      <c r="A19" s="78"/>
      <c r="B19" s="78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IF(AND(SUM(E19:N19)&gt;0,C19=Sheet1!$A$7),CONCATENATE(SUM(E19:N19),"単位"),"")))))))</f>
        <v/>
      </c>
      <c r="P19" s="72" t="str">
        <f t="shared" si="1"/>
        <v/>
      </c>
      <c r="Q19" s="73">
        <f t="shared" si="2"/>
        <v>0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74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75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76" t="str">
        <f t="shared" si="3"/>
        <v/>
      </c>
    </row>
    <row r="20" ht="19.5" customHeight="1">
      <c r="A20" s="78"/>
      <c r="B20" s="78"/>
      <c r="C20" s="68"/>
      <c r="D20" s="69"/>
      <c r="E20" s="70"/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IF(AND(SUM(E20:N20)&gt;0,C20=Sheet1!$A$7),CONCATENATE(SUM(E20:N20),"単位"),"")))))))</f>
        <v/>
      </c>
      <c r="P20" s="72" t="str">
        <f t="shared" si="1"/>
        <v/>
      </c>
      <c r="Q20" s="77">
        <f t="shared" si="2"/>
        <v>0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74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75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76" t="str">
        <f t="shared" si="3"/>
        <v/>
      </c>
    </row>
    <row r="21" ht="19.5" customHeight="1">
      <c r="A21" s="78"/>
      <c r="B21" s="78"/>
      <c r="C21" s="68"/>
      <c r="D21" s="69"/>
      <c r="E21" s="70"/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IF(AND(SUM(E21:N21)&gt;0,C21=Sheet1!$A$7),CONCATENATE(SUM(E21:N21),"単位"),"")))))))</f>
        <v/>
      </c>
      <c r="P21" s="72" t="str">
        <f t="shared" si="1"/>
        <v/>
      </c>
      <c r="Q21" s="73">
        <f t="shared" si="2"/>
        <v>0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74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75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76" t="str">
        <f t="shared" si="3"/>
        <v/>
      </c>
    </row>
    <row r="22" ht="19.5" customHeight="1">
      <c r="A22" s="78"/>
      <c r="B22" s="78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IF(AND(SUM(E22:N22)&gt;0,C22=Sheet1!$A$7),CONCATENATE(SUM(E22:N22),"単位"),""))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9.5" customHeight="1">
      <c r="A23" s="78"/>
      <c r="B23" s="78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IF(AND(SUM(E23:N23)&gt;0,C23=Sheet1!$A$7),CONCATENATE(SUM(E23:N23),"単位"),""))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9.5" customHeight="1">
      <c r="A24" s="78"/>
      <c r="B24" s="78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IF(AND(SUM(E24:N24)&gt;0,C24=Sheet1!$A$7),CONCATENATE(SUM(E24:N24),"単位"),""))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9.5" customHeight="1">
      <c r="A25" s="78"/>
      <c r="B25" s="78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IF(AND(SUM(E25:N25)&gt;0,C25=Sheet1!$A$7),CONCATENATE(SUM(E25:N25),"単位"),""))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9.5" customHeight="1">
      <c r="A26" s="82"/>
      <c r="B26" s="82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71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IF(AND(SUM(E26:N26)&gt;0,C26=Sheet1!$A$7),CONCATENATE(SUM(E26:N26),"単位"),""))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9.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4" si="4">SUM(U27:W27)</f>
        <v>0</v>
      </c>
    </row>
    <row r="28" ht="19.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0</v>
      </c>
      <c r="V28" s="99">
        <f>SUMIFS(V12:V26,$C12:$C26,Sheet1!$A$4)</f>
        <v>0</v>
      </c>
      <c r="W28" s="75">
        <f>SUMIFS(W12:W26,$C12:$C26,Sheet1!$A$4)</f>
        <v>0</v>
      </c>
      <c r="X28" s="100">
        <f t="shared" si="4"/>
        <v>0</v>
      </c>
    </row>
    <row r="29" ht="19.5" customHeight="1">
      <c r="A29" s="101" t="s">
        <v>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98"/>
      <c r="U29" s="99">
        <f>SUMIFS(U12:U26,$C12:$C26,Sheet1!$A$5)</f>
        <v>0</v>
      </c>
      <c r="V29" s="99">
        <f>SUMIFS(V12:V26,$C12:$C26,Sheet1!$A$5)</f>
        <v>0</v>
      </c>
      <c r="W29" s="75">
        <f>SUMIFS(W12:W26,$C12:$C26,Sheet1!$A$5)</f>
        <v>0</v>
      </c>
      <c r="X29" s="100">
        <f t="shared" si="4"/>
        <v>0</v>
      </c>
    </row>
    <row r="30" ht="19.5" customHeight="1">
      <c r="A30" s="101" t="s">
        <v>43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4"/>
      <c r="P30" s="101"/>
      <c r="Q30" s="73"/>
      <c r="R30" s="73"/>
      <c r="S30" s="73"/>
      <c r="T30" s="73"/>
      <c r="U30" s="74">
        <f>SUMIFS(U12:U26,$C12:$C26,Sheet1!$A$6)</f>
        <v>0</v>
      </c>
      <c r="V30" s="99">
        <f>SUMIFS(V12:V26,$C12:$C26,Sheet1!$A$6)</f>
        <v>0</v>
      </c>
      <c r="W30" s="75">
        <f>SUMIFS(W12:W26,$C12:$C26,Sheet1!$A$6)</f>
        <v>0</v>
      </c>
      <c r="X30" s="76">
        <f t="shared" si="4"/>
        <v>0</v>
      </c>
    </row>
    <row r="31" ht="19.5" customHeight="1">
      <c r="A31" s="101" t="s">
        <v>44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/>
      <c r="P31" s="101"/>
      <c r="Q31" s="73"/>
      <c r="R31" s="73"/>
      <c r="S31" s="73"/>
      <c r="T31" s="73"/>
      <c r="U31" s="74">
        <f>SUMIFS(U12:U26,$C12:$C26,Sheet1!$A$7)</f>
        <v>0</v>
      </c>
      <c r="V31" s="74">
        <f>SUMIFS(V12:V26,$C12:$C26,Sheet1!$A$7)</f>
        <v>0</v>
      </c>
      <c r="W31" s="75">
        <f>SUMIFS(W12:W26,$C12:$C26,Sheet1!$A$7)</f>
        <v>0</v>
      </c>
      <c r="X31" s="76">
        <f t="shared" si="4"/>
        <v>0</v>
      </c>
    </row>
    <row r="32" ht="19.5" customHeight="1">
      <c r="A32" s="98" t="s">
        <v>45</v>
      </c>
      <c r="O32" s="27"/>
      <c r="P32" s="98"/>
      <c r="U32" s="102">
        <f>SUMIFS(U12:U26,$C12:$C26,Sheet1!$A$1,$D12:$D26,Sheet1!$B$1)</f>
        <v>0</v>
      </c>
      <c r="V32" s="102">
        <f>SUMIFS(V12:V26,$C12:$C26,Sheet1!$A$1,$D12:$D26,Sheet1!$B$1)</f>
        <v>0</v>
      </c>
      <c r="W32" s="103">
        <f>SUMIFS(W12:W26,$C12:$C26,Sheet1!$A$1,$D12:$D26,Sheet1!$B$1)</f>
        <v>0</v>
      </c>
      <c r="X32" s="104">
        <f t="shared" si="4"/>
        <v>0</v>
      </c>
    </row>
    <row r="33" ht="19.5" customHeight="1">
      <c r="A33" s="101" t="s">
        <v>46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4"/>
      <c r="P33" s="101"/>
      <c r="Q33" s="73"/>
      <c r="R33" s="73"/>
      <c r="S33" s="73"/>
      <c r="T33" s="73"/>
      <c r="U33" s="74">
        <f>SUMIFS(U12:U26,$C12:$C26,Sheet1!$A$2,$D12:$D26,Sheet1!$B$2)</f>
        <v>0</v>
      </c>
      <c r="V33" s="76">
        <f>SUMIFS(V12:V26,$C12:$C26,Sheet1!$A$2,$D12:$D26,Sheet1!$B$2)</f>
        <v>0</v>
      </c>
      <c r="W33" s="75">
        <f>SUMIFS(W12:W26,$C12:$C26,Sheet1!$A$2,$D12:$D26,Sheet1!$B$2)</f>
        <v>0</v>
      </c>
      <c r="X33" s="76">
        <f t="shared" si="4"/>
        <v>0</v>
      </c>
    </row>
    <row r="34" ht="19.5" customHeight="1">
      <c r="A34" s="97" t="s">
        <v>47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9"/>
      <c r="P34" s="98"/>
      <c r="U34" s="99">
        <f t="shared" ref="U34:W34" si="5">SUM(U12:U26)</f>
        <v>0</v>
      </c>
      <c r="V34" s="99">
        <f t="shared" si="5"/>
        <v>0</v>
      </c>
      <c r="W34" s="105">
        <f t="shared" si="5"/>
        <v>0</v>
      </c>
      <c r="X34" s="106">
        <f t="shared" si="4"/>
        <v>0</v>
      </c>
    </row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29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57"/>
    <col customWidth="1" min="3" max="3" width="32.57"/>
    <col customWidth="1" min="4" max="4" width="45.14"/>
    <col customWidth="1" min="5" max="14" width="8.57"/>
    <col customWidth="1" min="15" max="15" width="15.14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2023.0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8.0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5.75" customHeight="1">
      <c r="A4" s="36" t="s">
        <v>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07"/>
    </row>
    <row r="5" ht="15.75" customHeight="1">
      <c r="A5" s="36" t="s">
        <v>49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07"/>
    </row>
    <row r="6" ht="15.75" customHeight="1">
      <c r="A6" s="37" t="s">
        <v>50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5.75" customHeight="1">
      <c r="A7" s="3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7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108" t="s">
        <v>52</v>
      </c>
      <c r="F10" s="109" t="s">
        <v>53</v>
      </c>
      <c r="G10" s="58" t="s">
        <v>54</v>
      </c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110" t="s">
        <v>55</v>
      </c>
      <c r="F11" s="111" t="s">
        <v>56</v>
      </c>
      <c r="G11" s="62" t="s">
        <v>57</v>
      </c>
      <c r="H11" s="62"/>
      <c r="I11" s="62"/>
      <c r="J11" s="112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5.75" customHeight="1">
      <c r="A12" s="79">
        <v>45017.0</v>
      </c>
      <c r="B12" s="79">
        <v>45199.0</v>
      </c>
      <c r="C12" s="68" t="s">
        <v>58</v>
      </c>
      <c r="D12" s="69" t="s">
        <v>59</v>
      </c>
      <c r="E12" s="70">
        <v>20.0</v>
      </c>
      <c r="F12" s="70">
        <v>40.0</v>
      </c>
      <c r="G12" s="70">
        <v>30.0</v>
      </c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72" t="str">
        <f t="shared" ref="P12:P26" si="1">C12&amp;D12</f>
        <v>ストレージ大規模利用_一般解析区画Quota設定のみ</v>
      </c>
      <c r="Q12" s="73">
        <f t="shared" ref="Q12:Q26" si="2">SUM(E12:N12)</f>
        <v>90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74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74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75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76">
        <f t="shared" ref="X12:X26" si="3">IF(O12="","",SUM(U12:W12))</f>
        <v>0</v>
      </c>
    </row>
    <row r="13" ht="15.75" customHeight="1">
      <c r="A13" s="79">
        <v>45200.0</v>
      </c>
      <c r="B13" s="79">
        <v>45382.0</v>
      </c>
      <c r="C13" s="68" t="s">
        <v>58</v>
      </c>
      <c r="D13" s="69" t="s">
        <v>59</v>
      </c>
      <c r="E13" s="70">
        <v>20.0</v>
      </c>
      <c r="F13" s="70">
        <v>30.0</v>
      </c>
      <c r="G13" s="70">
        <v>40.0</v>
      </c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72" t="str">
        <f t="shared" si="1"/>
        <v>ストレージ大規模利用_一般解析区画Quota設定のみ</v>
      </c>
      <c r="Q13" s="73">
        <f t="shared" si="2"/>
        <v>90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74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75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76">
        <f t="shared" si="3"/>
        <v>0</v>
      </c>
    </row>
    <row r="14" ht="15.75" customHeight="1">
      <c r="A14" s="79">
        <v>45017.0</v>
      </c>
      <c r="B14" s="79">
        <v>45199.0</v>
      </c>
      <c r="C14" s="68" t="s">
        <v>60</v>
      </c>
      <c r="D14" s="69" t="s">
        <v>59</v>
      </c>
      <c r="E14" s="70">
        <v>20.0</v>
      </c>
      <c r="F14" s="70">
        <v>30.0</v>
      </c>
      <c r="G14" s="70">
        <v>40.0</v>
      </c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72" t="str">
        <f t="shared" si="1"/>
        <v>ストレージ大規模利用_個人ゲノム区画Quota設定のみ</v>
      </c>
      <c r="Q14" s="77">
        <f t="shared" si="2"/>
        <v>90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74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75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76">
        <f t="shared" si="3"/>
        <v>0</v>
      </c>
    </row>
    <row r="15" ht="15.75" customHeight="1">
      <c r="A15" s="79">
        <v>45200.0</v>
      </c>
      <c r="B15" s="79">
        <v>45291.0</v>
      </c>
      <c r="C15" s="68" t="s">
        <v>60</v>
      </c>
      <c r="D15" s="69" t="s">
        <v>59</v>
      </c>
      <c r="E15" s="70">
        <v>20.0</v>
      </c>
      <c r="F15" s="70">
        <v>40.0</v>
      </c>
      <c r="G15" s="70">
        <v>40.0</v>
      </c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72" t="str">
        <f t="shared" si="1"/>
        <v>ストレージ大規模利用_個人ゲノム区画Quota設定のみ</v>
      </c>
      <c r="Q15" s="73">
        <f t="shared" si="2"/>
        <v>100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74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75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76">
        <f t="shared" si="3"/>
        <v>0</v>
      </c>
    </row>
    <row r="16" ht="15.75" customHeight="1">
      <c r="A16" s="79">
        <v>45292.0</v>
      </c>
      <c r="B16" s="79">
        <v>45382.0</v>
      </c>
      <c r="C16" s="68" t="s">
        <v>60</v>
      </c>
      <c r="D16" s="69" t="s">
        <v>59</v>
      </c>
      <c r="E16" s="70">
        <v>30.0</v>
      </c>
      <c r="F16" s="70">
        <v>40.0</v>
      </c>
      <c r="G16" s="70">
        <v>40.0</v>
      </c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72" t="str">
        <f t="shared" si="1"/>
        <v>ストレージ大規模利用_個人ゲノム区画Quota設定のみ</v>
      </c>
      <c r="Q16" s="77">
        <f t="shared" si="2"/>
        <v>110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74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75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76">
        <f t="shared" si="3"/>
        <v>0</v>
      </c>
    </row>
    <row r="17" ht="15.75" customHeight="1">
      <c r="A17" s="79">
        <v>45017.0</v>
      </c>
      <c r="B17" s="79">
        <v>45412.0</v>
      </c>
      <c r="C17" s="68" t="s">
        <v>61</v>
      </c>
      <c r="D17" s="69" t="s">
        <v>62</v>
      </c>
      <c r="E17" s="70">
        <v>2.0</v>
      </c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72" t="str">
        <f t="shared" si="1"/>
        <v>計算ノード占有利用_一般解析区画Medium(1単位 = 13CPUコア 512GBメモリ)</v>
      </c>
      <c r="Q17" s="73">
        <f t="shared" si="2"/>
        <v>2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30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74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75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76">
        <f t="shared" si="3"/>
        <v>64141</v>
      </c>
    </row>
    <row r="18" ht="15.75" customHeight="1">
      <c r="A18" s="79">
        <v>45200.0</v>
      </c>
      <c r="B18" s="79">
        <v>45595.0</v>
      </c>
      <c r="C18" s="68" t="s">
        <v>61</v>
      </c>
      <c r="D18" s="69" t="s">
        <v>62</v>
      </c>
      <c r="E18" s="70">
        <v>2.0</v>
      </c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72" t="str">
        <f t="shared" si="1"/>
        <v>計算ノード占有利用_一般解析区画Medium(1単位 = 13CPUコア 512GBメモリ)</v>
      </c>
      <c r="Q18" s="77">
        <f t="shared" si="2"/>
        <v>2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122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91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74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75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76">
        <f t="shared" si="3"/>
        <v>455401</v>
      </c>
    </row>
    <row r="19" ht="15.75" customHeight="1">
      <c r="A19" s="79">
        <v>45319.0</v>
      </c>
      <c r="B19" s="79">
        <v>45382.0</v>
      </c>
      <c r="C19" s="68" t="s">
        <v>63</v>
      </c>
      <c r="D19" s="69" t="s">
        <v>64</v>
      </c>
      <c r="E19" s="70">
        <v>2.0</v>
      </c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72" t="str">
        <f t="shared" si="1"/>
        <v>計算ノード占有利用_個人ゲノム区画Thin(Intel)(1単位 = 1CPUコア 12GBメモリ)</v>
      </c>
      <c r="Q19" s="73">
        <f t="shared" si="2"/>
        <v>2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74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75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76">
        <f t="shared" si="3"/>
        <v>0</v>
      </c>
    </row>
    <row r="20" ht="15.75" customHeight="1">
      <c r="A20" s="79">
        <v>45319.0</v>
      </c>
      <c r="B20" s="79">
        <v>45382.0</v>
      </c>
      <c r="C20" s="68" t="s">
        <v>63</v>
      </c>
      <c r="D20" s="69" t="s">
        <v>65</v>
      </c>
      <c r="E20" s="70">
        <v>2.0</v>
      </c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72" t="str">
        <f t="shared" si="1"/>
        <v>計算ノード占有利用_個人ゲノム区画Thin(Intel/NVIDIA GPU)(1単位 = 1GPU 6CPUコア 96GBメモリ)</v>
      </c>
      <c r="Q20" s="77">
        <f t="shared" si="2"/>
        <v>2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74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75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76">
        <f t="shared" si="3"/>
        <v>0</v>
      </c>
    </row>
    <row r="21" ht="15.75" customHeight="1">
      <c r="A21" s="79">
        <v>45319.0</v>
      </c>
      <c r="B21" s="79">
        <v>45382.0</v>
      </c>
      <c r="C21" s="68" t="s">
        <v>63</v>
      </c>
      <c r="D21" s="69" t="s">
        <v>62</v>
      </c>
      <c r="E21" s="70">
        <v>2.0</v>
      </c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72" t="str">
        <f t="shared" si="1"/>
        <v>計算ノード占有利用_個人ゲノム区画Medium(1単位 = 13CPUコア 512GBメモリ)</v>
      </c>
      <c r="Q21" s="73">
        <f t="shared" si="2"/>
        <v>2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74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75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76">
        <f t="shared" si="3"/>
        <v>0</v>
      </c>
    </row>
    <row r="22" ht="15.75" customHeight="1">
      <c r="A22" s="79"/>
      <c r="B22" s="79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5.75" customHeight="1">
      <c r="A23" s="79"/>
      <c r="B23" s="79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5.75" customHeight="1">
      <c r="A24" s="79"/>
      <c r="B24" s="79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5.75" customHeight="1">
      <c r="A25" s="79"/>
      <c r="B25" s="79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5.75" customHeight="1">
      <c r="A26" s="83"/>
      <c r="B26" s="83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11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5.7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6" si="4">SUM(U27:W27)</f>
        <v>0</v>
      </c>
    </row>
    <row r="28" ht="15.7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324981</v>
      </c>
      <c r="V28" s="99">
        <f>SUMIFS(V12:V26,$C12:$C26,Sheet1!$A$4)</f>
        <v>194561</v>
      </c>
      <c r="W28" s="103">
        <f>SUMIFS(W12:W26,$C12:$C26,Sheet1!$A$4)</f>
        <v>0</v>
      </c>
      <c r="X28" s="104">
        <f t="shared" si="4"/>
        <v>519542</v>
      </c>
    </row>
    <row r="29" ht="15.75" customHeight="1">
      <c r="A29" s="101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101"/>
      <c r="Q29" s="73"/>
      <c r="R29" s="73"/>
      <c r="S29" s="73"/>
      <c r="T29" s="73"/>
      <c r="U29" s="74">
        <f>SUMIFS(U12:U26,$C12:$C26,Sheet1!$A$6)</f>
        <v>0</v>
      </c>
      <c r="V29" s="99">
        <f>SUMIFS(V12:V26,$C12:$C26,Sheet1!$A$6)</f>
        <v>0</v>
      </c>
      <c r="W29" s="75">
        <f>SUMIFS(W12:W26,$C12:$C26,Sheet1!$A$6)</f>
        <v>0</v>
      </c>
      <c r="X29" s="76">
        <f t="shared" si="4"/>
        <v>0</v>
      </c>
    </row>
    <row r="30" ht="15.75" customHeight="1">
      <c r="A30" s="114" t="s">
        <v>66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98"/>
      <c r="U30" s="117">
        <f>SUMIFS(U12:U26,$C12:$C26,Sheet1!$A$1,$D12:$D26,Sheet1!$B$1)</f>
        <v>0</v>
      </c>
      <c r="V30" s="117">
        <f>SUMIFS(V12:V26,$C12:$C26,Sheet1!$A$1,$D12:$D26,Sheet1!$B$1)</f>
        <v>0</v>
      </c>
      <c r="W30" s="118">
        <f>SUMIFS(W12:W26,$C12:$C26,Sheet1!$A$1,$D12:$D26,Sheet1!$B$1)</f>
        <v>0</v>
      </c>
      <c r="X30" s="119">
        <f t="shared" si="4"/>
        <v>0</v>
      </c>
    </row>
    <row r="31" ht="15.75" customHeight="1">
      <c r="A31" s="120" t="s">
        <v>67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98"/>
      <c r="U31" s="123" t="str">
        <f>SUMIFS(U12:U26,$C12:$C26,Sheet1!$A$1,$D12:$D26,Sheet1!#REF!)</f>
        <v>#ERROR!</v>
      </c>
      <c r="V31" s="123" t="str">
        <f>SUMIFS(V12:V26,$C12:$C26,Sheet1!$A$1,$D12:$D26,Sheet1!#REF!)</f>
        <v>#ERROR!</v>
      </c>
      <c r="W31" s="124" t="str">
        <f>SUMIFS(W12:W26,$C12:$C26,Sheet1!$A$1,$D12:$D26,Sheet1!#REF!)</f>
        <v>#ERROR!</v>
      </c>
      <c r="X31" s="125" t="str">
        <f t="shared" si="4"/>
        <v>#ERROR!</v>
      </c>
    </row>
    <row r="32" ht="15.75" customHeight="1">
      <c r="A32" s="97" t="s">
        <v>68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9"/>
      <c r="P32" s="97"/>
      <c r="Q32" s="126"/>
      <c r="R32" s="126"/>
      <c r="S32" s="126"/>
      <c r="T32" s="126"/>
      <c r="U32" s="99">
        <f>SUMIFS(U12:U26,$C12:$C26,Sheet1!$A$1,$D12:$D26,Sheet1!$C$1)</f>
        <v>0</v>
      </c>
      <c r="V32" s="99">
        <f>SUMIFS(V12:V26,$C12:$C26,Sheet1!$A$1,$D12:$D26,Sheet1!$C$1)</f>
        <v>0</v>
      </c>
      <c r="W32" s="105">
        <f>SUMIFS(W12:W26,$C12:$C26,Sheet1!$A$1,$D12:$D26,Sheet1!$C$1)</f>
        <v>0</v>
      </c>
      <c r="X32" s="106">
        <f t="shared" si="4"/>
        <v>0</v>
      </c>
    </row>
    <row r="33" ht="15.75" customHeight="1">
      <c r="A33" s="127" t="s">
        <v>69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98"/>
      <c r="U33" s="128">
        <f>SUMIFS(U12:U26,$C12:$C26,Sheet1!$A$2,$D12:$D26,Sheet1!$B$2)</f>
        <v>0</v>
      </c>
      <c r="V33" s="129">
        <f>SUMIFS(V12:V26,$C12:$C26,Sheet1!$A$2,$D12:$D26,Sheet1!$B$2)</f>
        <v>0</v>
      </c>
      <c r="W33" s="130">
        <f>SUMIFS(W12:W26,$C12:$C26,Sheet1!$A$2,$D12:$D26,Sheet1!$B$2)</f>
        <v>0</v>
      </c>
      <c r="X33" s="129">
        <f t="shared" si="4"/>
        <v>0</v>
      </c>
    </row>
    <row r="34" ht="15.75" customHeight="1">
      <c r="A34" s="114" t="s">
        <v>70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/>
      <c r="P34" s="98"/>
      <c r="U34" s="117" t="str">
        <f>SUMIFS(U12:U26,$C12:$C26,Sheet1!$A$2,$D12:$D26,Sheet1!#REF!)</f>
        <v>#ERROR!</v>
      </c>
      <c r="V34" s="117" t="str">
        <f>SUMIFS(V12:V26,$C12:$C26,Sheet1!$A$2,$D12:$D26,Sheet1!#REF!)</f>
        <v>#ERROR!</v>
      </c>
      <c r="W34" s="118" t="str">
        <f>SUMIFS(W12:W26,$C12:$C26,Sheet1!$A$2,$D12:$D26,Sheet1!#REF!)</f>
        <v>#ERROR!</v>
      </c>
      <c r="X34" s="119" t="str">
        <f t="shared" si="4"/>
        <v>#ERROR!</v>
      </c>
    </row>
    <row r="35" ht="15.75" customHeight="1">
      <c r="A35" s="97" t="s">
        <v>71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9"/>
      <c r="P35" s="97"/>
      <c r="Q35" s="126"/>
      <c r="R35" s="126"/>
      <c r="S35" s="126"/>
      <c r="T35" s="126"/>
      <c r="U35" s="99">
        <f>SUMIFS(U12:U26,$C12:$C26,Sheet1!$A$2,$D12:$D26,Sheet1!$C$2)</f>
        <v>0</v>
      </c>
      <c r="V35" s="99">
        <f>SUMIFS(V12:V26,$C12:$C26,Sheet1!$A$2,$D12:$D26,Sheet1!$C$2)</f>
        <v>0</v>
      </c>
      <c r="W35" s="105">
        <f>SUMIFS(W12:W26,$C12:$C26,Sheet1!$A$2,$D12:$D26,Sheet1!$C$2)</f>
        <v>0</v>
      </c>
      <c r="X35" s="106">
        <f t="shared" si="4"/>
        <v>0</v>
      </c>
    </row>
    <row r="36" ht="15.75" customHeight="1">
      <c r="A36" s="97" t="s">
        <v>72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9"/>
      <c r="P36" s="98"/>
      <c r="U36" s="99">
        <f t="shared" ref="U36:W36" si="5">SUM(U12:U26)</f>
        <v>324981</v>
      </c>
      <c r="V36" s="99">
        <f t="shared" si="5"/>
        <v>194561</v>
      </c>
      <c r="W36" s="105">
        <f t="shared" si="5"/>
        <v>0</v>
      </c>
      <c r="X36" s="106">
        <f t="shared" si="4"/>
        <v>519542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1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57"/>
    <col customWidth="1" min="3" max="3" width="32.57"/>
    <col customWidth="1" min="4" max="4" width="45.14"/>
    <col customWidth="1" min="5" max="5" width="12.86"/>
    <col customWidth="1" min="6" max="6" width="13.43"/>
    <col customWidth="1" min="7" max="14" width="8.57"/>
    <col customWidth="1" min="15" max="15" width="15.14"/>
    <col customWidth="1" min="16" max="20" width="0.14"/>
    <col customWidth="1" min="21" max="23" width="15.14"/>
    <col customWidth="1" min="24" max="24" width="16.0"/>
    <col customWidth="1" min="25" max="26" width="8.86"/>
  </cols>
  <sheetData>
    <row r="1" ht="51.0" customHeight="1">
      <c r="A1" s="30">
        <v>2023.0</v>
      </c>
      <c r="B1" s="31" t="s">
        <v>20</v>
      </c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ht="45.0" customHeight="1">
      <c r="A2" s="3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</row>
    <row r="3" ht="18.0" customHeight="1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</row>
    <row r="4" ht="15.75" customHeight="1">
      <c r="A4" s="36" t="s">
        <v>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07"/>
    </row>
    <row r="5" ht="15.75" customHeight="1">
      <c r="A5" s="36" t="s">
        <v>49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07"/>
    </row>
    <row r="6" ht="15.75" customHeight="1">
      <c r="A6" s="37" t="s">
        <v>50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5.75" customHeight="1">
      <c r="A7" s="3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7"/>
    </row>
    <row r="8" ht="15.75" customHeight="1">
      <c r="A8" s="40" t="s">
        <v>26</v>
      </c>
      <c r="B8" s="40" t="s">
        <v>27</v>
      </c>
      <c r="C8" s="40" t="s">
        <v>28</v>
      </c>
      <c r="D8" s="41" t="s">
        <v>29</v>
      </c>
      <c r="E8" s="42" t="s">
        <v>30</v>
      </c>
      <c r="F8" s="43"/>
      <c r="G8" s="43"/>
      <c r="H8" s="43"/>
      <c r="I8" s="43"/>
      <c r="J8" s="43"/>
      <c r="K8" s="43"/>
      <c r="L8" s="43"/>
      <c r="M8" s="43"/>
      <c r="N8" s="44"/>
      <c r="O8" s="45" t="s">
        <v>31</v>
      </c>
      <c r="P8" s="46" t="s">
        <v>32</v>
      </c>
      <c r="Q8" s="47" t="s">
        <v>31</v>
      </c>
      <c r="R8" s="47" t="s">
        <v>33</v>
      </c>
      <c r="S8" s="47" t="s">
        <v>34</v>
      </c>
      <c r="T8" s="47" t="s">
        <v>35</v>
      </c>
      <c r="U8" s="48" t="s">
        <v>36</v>
      </c>
      <c r="V8" s="49" t="s">
        <v>37</v>
      </c>
      <c r="W8" s="50" t="s">
        <v>38</v>
      </c>
      <c r="X8" s="51" t="s">
        <v>39</v>
      </c>
    </row>
    <row r="9" ht="15.75" customHeight="1">
      <c r="A9" s="52"/>
      <c r="B9" s="52"/>
      <c r="C9" s="52"/>
      <c r="D9" s="27"/>
      <c r="E9" s="53" t="s">
        <v>12</v>
      </c>
      <c r="F9" s="54"/>
      <c r="G9" s="54"/>
      <c r="H9" s="54"/>
      <c r="I9" s="54"/>
      <c r="J9" s="54"/>
      <c r="K9" s="54"/>
      <c r="L9" s="54"/>
      <c r="M9" s="54"/>
      <c r="N9" s="55"/>
      <c r="O9" s="52"/>
      <c r="P9" s="26"/>
      <c r="U9" s="52"/>
      <c r="V9" s="56"/>
      <c r="W9" s="57"/>
      <c r="X9" s="27"/>
    </row>
    <row r="10" ht="15.75" customHeight="1">
      <c r="A10" s="52"/>
      <c r="B10" s="52"/>
      <c r="C10" s="52"/>
      <c r="D10" s="27"/>
      <c r="E10" s="108" t="s">
        <v>73</v>
      </c>
      <c r="F10" s="109" t="s">
        <v>74</v>
      </c>
      <c r="G10" s="58"/>
      <c r="H10" s="58"/>
      <c r="I10" s="58"/>
      <c r="J10" s="59"/>
      <c r="K10" s="59"/>
      <c r="L10" s="60"/>
      <c r="M10" s="59"/>
      <c r="N10" s="59"/>
      <c r="O10" s="52"/>
      <c r="P10" s="26"/>
      <c r="U10" s="52"/>
      <c r="V10" s="56"/>
      <c r="W10" s="57"/>
      <c r="X10" s="27"/>
    </row>
    <row r="11" ht="15.75" customHeight="1">
      <c r="A11" s="61"/>
      <c r="B11" s="61"/>
      <c r="C11" s="61"/>
      <c r="D11" s="29"/>
      <c r="E11" s="110" t="s">
        <v>55</v>
      </c>
      <c r="F11" s="110" t="s">
        <v>55</v>
      </c>
      <c r="G11" s="62"/>
      <c r="H11" s="62"/>
      <c r="I11" s="62"/>
      <c r="J11" s="112"/>
      <c r="K11" s="63"/>
      <c r="L11" s="64"/>
      <c r="M11" s="63"/>
      <c r="N11" s="63"/>
      <c r="O11" s="61"/>
      <c r="P11" s="28"/>
      <c r="Q11" s="14"/>
      <c r="R11" s="14"/>
      <c r="S11" s="14"/>
      <c r="T11" s="14"/>
      <c r="U11" s="61"/>
      <c r="V11" s="65"/>
      <c r="W11" s="66"/>
      <c r="X11" s="29"/>
    </row>
    <row r="12" ht="15.75" customHeight="1">
      <c r="A12" s="79">
        <v>45017.0</v>
      </c>
      <c r="B12" s="79">
        <v>45199.0</v>
      </c>
      <c r="C12" s="68" t="s">
        <v>58</v>
      </c>
      <c r="D12" s="69" t="s">
        <v>59</v>
      </c>
      <c r="E12" s="70">
        <v>90.0</v>
      </c>
      <c r="F12" s="70">
        <v>20.0</v>
      </c>
      <c r="G12" s="70"/>
      <c r="H12" s="70"/>
      <c r="I12" s="70"/>
      <c r="J12" s="70"/>
      <c r="K12" s="70"/>
      <c r="L12" s="70"/>
      <c r="M12" s="70"/>
      <c r="N12" s="70"/>
      <c r="O12" s="71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72" t="str">
        <f t="shared" ref="P12:P26" si="1">C12&amp;D12</f>
        <v>ストレージ大規模利用_一般解析区画Quota設定のみ</v>
      </c>
      <c r="Q12" s="73">
        <f t="shared" ref="Q12:Q26" si="2">SUM(E12:N12)</f>
        <v>110</v>
      </c>
      <c r="R12" s="7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73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7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74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74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75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76">
        <f t="shared" ref="X12:X26" si="3">IF(O12="","",SUM(U12:W12))</f>
        <v>0</v>
      </c>
    </row>
    <row r="13" ht="15.75" customHeight="1">
      <c r="A13" s="79">
        <v>45200.0</v>
      </c>
      <c r="B13" s="79">
        <v>45382.0</v>
      </c>
      <c r="C13" s="68" t="s">
        <v>58</v>
      </c>
      <c r="D13" s="69" t="s">
        <v>59</v>
      </c>
      <c r="E13" s="70">
        <v>90.0</v>
      </c>
      <c r="F13" s="70">
        <v>30.0</v>
      </c>
      <c r="G13" s="70"/>
      <c r="H13" s="70"/>
      <c r="I13" s="70"/>
      <c r="J13" s="70"/>
      <c r="K13" s="70"/>
      <c r="L13" s="70"/>
      <c r="M13" s="70"/>
      <c r="N13" s="70"/>
      <c r="O13" s="71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72" t="str">
        <f t="shared" si="1"/>
        <v>ストレージ大規模利用_一般解析区画Quota設定のみ</v>
      </c>
      <c r="Q13" s="73">
        <f t="shared" si="2"/>
        <v>120</v>
      </c>
      <c r="R13" s="7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S13" s="73">
        <f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7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74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74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75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76">
        <f t="shared" si="3"/>
        <v>0</v>
      </c>
    </row>
    <row r="14" ht="15.75" customHeight="1">
      <c r="A14" s="79">
        <v>45017.0</v>
      </c>
      <c r="B14" s="79">
        <v>45199.0</v>
      </c>
      <c r="C14" s="68" t="s">
        <v>60</v>
      </c>
      <c r="D14" s="69" t="s">
        <v>59</v>
      </c>
      <c r="E14" s="70">
        <v>90.0</v>
      </c>
      <c r="F14" s="70"/>
      <c r="G14" s="70"/>
      <c r="H14" s="70"/>
      <c r="I14" s="70"/>
      <c r="J14" s="70"/>
      <c r="K14" s="70"/>
      <c r="L14" s="70"/>
      <c r="M14" s="70"/>
      <c r="N14" s="70"/>
      <c r="O14" s="71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72" t="str">
        <f t="shared" si="1"/>
        <v>ストレージ大規模利用_個人ゲノム区画Quota設定のみ</v>
      </c>
      <c r="Q14" s="77">
        <f t="shared" si="2"/>
        <v>90</v>
      </c>
      <c r="R14" s="7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S14" s="73">
        <f>IF(AND($A14&lt;=DATE(年,8,1),$B14&gt;=DATE(年,11,30)),DATEDIF(DATE(年,8,1),DATE(年,11,30),"d")+1,IF(AND($A14&gt;DATE(年,8,1),$A14&lt;=DATE(年,11,30),$B14&gt;=DATE(年,11,30)),DATEDIF($A14,DATE(年,11,30),"d")+1,IF(AND($A14&lt;=DATE(年,8,1),$B14&gt;=DATE(年,8,1),$B14&lt;=DATE(年,11,30)),DATEDIF(DATE(年,8,1),$B14,"d")+1,IF(AND($A14&gt;=DATE(年,8,1),$A14&lt;=DATE(年,11,30),$B14&gt;=DATE(年,8,1),$B14&lt;=DATE(年,11,30)),DATEDIF($A14,$B14,"d")+1,0))))</f>
        <v>0</v>
      </c>
      <c r="T14" s="7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U14" s="74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74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75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76">
        <f t="shared" si="3"/>
        <v>0</v>
      </c>
    </row>
    <row r="15" ht="15.75" customHeight="1">
      <c r="A15" s="79">
        <v>45200.0</v>
      </c>
      <c r="B15" s="79">
        <v>45291.0</v>
      </c>
      <c r="C15" s="68" t="s">
        <v>60</v>
      </c>
      <c r="D15" s="69" t="s">
        <v>59</v>
      </c>
      <c r="E15" s="70">
        <v>100.0</v>
      </c>
      <c r="F15" s="70"/>
      <c r="G15" s="70"/>
      <c r="H15" s="70"/>
      <c r="I15" s="70"/>
      <c r="J15" s="70"/>
      <c r="K15" s="70"/>
      <c r="L15" s="70"/>
      <c r="M15" s="70"/>
      <c r="N15" s="70"/>
      <c r="O15" s="71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72" t="str">
        <f t="shared" si="1"/>
        <v>ストレージ大規模利用_個人ゲノム区画Quota設定のみ</v>
      </c>
      <c r="Q15" s="73">
        <f t="shared" si="2"/>
        <v>100</v>
      </c>
      <c r="R15" s="7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S15" s="73">
        <f>IF(AND($A15&lt;=DATE(年,8,1),$B15&gt;=DATE(年,11,30)),DATEDIF(DATE(年,8,1),DATE(年,11,30),"d")+1,IF(AND($A15&gt;DATE(年,8,1),$A15&lt;=DATE(年,11,30),$B15&gt;=DATE(年,11,30)),DATEDIF($A15,DATE(年,11,30),"d")+1,IF(AND($A15&lt;=DATE(年,8,1),$B15&gt;=DATE(年,8,1),$B15&lt;=DATE(年,11,30)),DATEDIF(DATE(年,8,1),$B15,"d")+1,IF(AND($A15&gt;=DATE(年,8,1),$A15&lt;=DATE(年,11,30),$B15&gt;=DATE(年,8,1),$B15&lt;=DATE(年,11,30)),DATEDIF($A15,$B15,"d")+1,0))))</f>
        <v>0</v>
      </c>
      <c r="T15" s="7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U15" s="74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74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75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76">
        <f t="shared" si="3"/>
        <v>0</v>
      </c>
    </row>
    <row r="16" ht="15.75" customHeight="1">
      <c r="A16" s="79">
        <v>45292.0</v>
      </c>
      <c r="B16" s="79">
        <v>45382.0</v>
      </c>
      <c r="C16" s="68" t="s">
        <v>60</v>
      </c>
      <c r="D16" s="69" t="s">
        <v>59</v>
      </c>
      <c r="E16" s="70">
        <v>110.0</v>
      </c>
      <c r="F16" s="70"/>
      <c r="G16" s="70"/>
      <c r="H16" s="70"/>
      <c r="I16" s="70"/>
      <c r="J16" s="70"/>
      <c r="K16" s="70"/>
      <c r="L16" s="70"/>
      <c r="M16" s="70"/>
      <c r="N16" s="70"/>
      <c r="O16" s="71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72" t="str">
        <f t="shared" si="1"/>
        <v>ストレージ大規模利用_個人ゲノム区画Quota設定のみ</v>
      </c>
      <c r="Q16" s="77">
        <f t="shared" si="2"/>
        <v>110</v>
      </c>
      <c r="R16" s="7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S16" s="73">
        <f>IF(AND($A16&lt;=DATE(年,8,1),$B16&gt;=DATE(年,11,30)),DATEDIF(DATE(年,8,1),DATE(年,11,30),"d")+1,IF(AND($A16&gt;DATE(年,8,1),$A16&lt;=DATE(年,11,30),$B16&gt;=DATE(年,11,30)),DATEDIF($A16,DATE(年,11,30),"d")+1,IF(AND($A16&lt;=DATE(年,8,1),$B16&gt;=DATE(年,8,1),$B16&lt;=DATE(年,11,30)),DATEDIF(DATE(年,8,1),$B16,"d")+1,IF(AND($A16&gt;=DATE(年,8,1),$A16&lt;=DATE(年,11,30),$B16&gt;=DATE(年,8,1),$B16&lt;=DATE(年,11,30)),DATEDIF($A16,$B16,"d")+1,0))))</f>
        <v>0</v>
      </c>
      <c r="T16" s="7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U16" s="74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74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75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76">
        <f t="shared" si="3"/>
        <v>0</v>
      </c>
    </row>
    <row r="17" ht="15.75" customHeight="1">
      <c r="A17" s="79">
        <v>45017.0</v>
      </c>
      <c r="B17" s="79">
        <v>45412.0</v>
      </c>
      <c r="C17" s="68" t="s">
        <v>61</v>
      </c>
      <c r="D17" s="69" t="s">
        <v>62</v>
      </c>
      <c r="E17" s="70">
        <v>2.0</v>
      </c>
      <c r="F17" s="70"/>
      <c r="G17" s="70"/>
      <c r="H17" s="70"/>
      <c r="I17" s="70"/>
      <c r="J17" s="70"/>
      <c r="K17" s="70"/>
      <c r="L17" s="70"/>
      <c r="M17" s="70"/>
      <c r="N17" s="70"/>
      <c r="O17" s="71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72" t="str">
        <f t="shared" si="1"/>
        <v>計算ノード占有利用_一般解析区画Medium(1単位 = 13CPUコア 512GBメモリ)</v>
      </c>
      <c r="Q17" s="73">
        <f t="shared" si="2"/>
        <v>2</v>
      </c>
      <c r="R17" s="7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30</v>
      </c>
      <c r="S17" s="73">
        <f>IF(AND($A17&lt;=DATE(年,8,1),$B17&gt;=DATE(年,11,30)),DATEDIF(DATE(年,8,1),DATE(年,11,30),"d")+1,IF(AND($A17&gt;DATE(年,8,1),$A17&lt;=DATE(年,11,30),$B17&gt;=DATE(年,11,30)),DATEDIF($A17,DATE(年,11,30),"d")+1,IF(AND($A17&lt;=DATE(年,8,1),$B17&gt;=DATE(年,8,1),$B17&lt;=DATE(年,11,30)),DATEDIF(DATE(年,8,1),$B17,"d")+1,IF(AND($A17&gt;=DATE(年,8,1),$A17&lt;=DATE(年,11,30),$B17&gt;=DATE(年,8,1),$B17&lt;=DATE(年,11,30)),DATEDIF($A17,$B17,"d")+1,0))))</f>
        <v>0</v>
      </c>
      <c r="T17" s="7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U17" s="74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74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75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76">
        <f t="shared" si="3"/>
        <v>64141</v>
      </c>
    </row>
    <row r="18" ht="15.75" customHeight="1">
      <c r="A18" s="79">
        <v>45200.0</v>
      </c>
      <c r="B18" s="79">
        <v>45595.0</v>
      </c>
      <c r="C18" s="68" t="s">
        <v>61</v>
      </c>
      <c r="D18" s="69" t="s">
        <v>62</v>
      </c>
      <c r="E18" s="70">
        <v>2.0</v>
      </c>
      <c r="F18" s="70"/>
      <c r="G18" s="70"/>
      <c r="H18" s="70"/>
      <c r="I18" s="70"/>
      <c r="J18" s="70"/>
      <c r="K18" s="70"/>
      <c r="L18" s="70"/>
      <c r="M18" s="70"/>
      <c r="N18" s="70"/>
      <c r="O18" s="71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72" t="str">
        <f t="shared" si="1"/>
        <v>計算ノード占有利用_一般解析区画Medium(1単位 = 13CPUコア 512GBメモリ)</v>
      </c>
      <c r="Q18" s="77">
        <f t="shared" si="2"/>
        <v>2</v>
      </c>
      <c r="R18" s="7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122</v>
      </c>
      <c r="S18" s="73">
        <f>IF(AND($A18&lt;=DATE(年,8,1),$B18&gt;=DATE(年,11,30)),DATEDIF(DATE(年,8,1),DATE(年,11,30),"d")+1,IF(AND($A18&gt;DATE(年,8,1),$A18&lt;=DATE(年,11,30),$B18&gt;=DATE(年,11,30)),DATEDIF($A18,DATE(年,11,30),"d")+1,IF(AND($A18&lt;=DATE(年,8,1),$B18&gt;=DATE(年,8,1),$B18&lt;=DATE(年,11,30)),DATEDIF(DATE(年,8,1),$B18,"d")+1,IF(AND($A18&gt;=DATE(年,8,1),$A18&lt;=DATE(年,11,30),$B18&gt;=DATE(年,8,1),$B18&lt;=DATE(年,11,30)),DATEDIF($A18,$B18,"d")+1,0))))</f>
        <v>91</v>
      </c>
      <c r="T18" s="7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U18" s="74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74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75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76">
        <f t="shared" si="3"/>
        <v>455401</v>
      </c>
    </row>
    <row r="19" ht="15.75" customHeight="1">
      <c r="A19" s="79">
        <v>45319.0</v>
      </c>
      <c r="B19" s="79">
        <v>45382.0</v>
      </c>
      <c r="C19" s="68" t="s">
        <v>63</v>
      </c>
      <c r="D19" s="69" t="s">
        <v>64</v>
      </c>
      <c r="E19" s="70">
        <v>5.0</v>
      </c>
      <c r="F19" s="70"/>
      <c r="G19" s="70"/>
      <c r="H19" s="70"/>
      <c r="I19" s="70"/>
      <c r="J19" s="70"/>
      <c r="K19" s="70"/>
      <c r="L19" s="70"/>
      <c r="M19" s="70"/>
      <c r="N19" s="70"/>
      <c r="O19" s="71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72" t="str">
        <f t="shared" si="1"/>
        <v>計算ノード占有利用_個人ゲノム区画Thin(Intel)(1単位 = 1CPUコア 12GBメモリ)</v>
      </c>
      <c r="Q19" s="73">
        <f t="shared" si="2"/>
        <v>5</v>
      </c>
      <c r="R19" s="7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S19" s="73">
        <f>IF(AND($A19&lt;=DATE(年,8,1),$B19&gt;=DATE(年,11,30)),DATEDIF(DATE(年,8,1),DATE(年,11,30),"d")+1,IF(AND($A19&gt;DATE(年,8,1),$A19&lt;=DATE(年,11,30),$B19&gt;=DATE(年,11,30)),DATEDIF($A19,DATE(年,11,30),"d")+1,IF(AND($A19&lt;=DATE(年,8,1),$B19&gt;=DATE(年,8,1),$B19&lt;=DATE(年,11,30)),DATEDIF(DATE(年,8,1),$B19,"d")+1,IF(AND($A19&gt;=DATE(年,8,1),$A19&lt;=DATE(年,11,30),$B19&gt;=DATE(年,8,1),$B19&lt;=DATE(年,11,30)),DATEDIF($A19,$B19,"d")+1,0))))</f>
        <v>0</v>
      </c>
      <c r="T19" s="7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U19" s="74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74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75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76">
        <f t="shared" si="3"/>
        <v>0</v>
      </c>
    </row>
    <row r="20" ht="15.75" customHeight="1">
      <c r="A20" s="79">
        <v>45319.0</v>
      </c>
      <c r="B20" s="79">
        <v>45382.0</v>
      </c>
      <c r="C20" s="68" t="s">
        <v>63</v>
      </c>
      <c r="D20" s="69" t="s">
        <v>65</v>
      </c>
      <c r="E20" s="70">
        <v>5.0</v>
      </c>
      <c r="F20" s="80"/>
      <c r="G20" s="80"/>
      <c r="H20" s="80"/>
      <c r="I20" s="80"/>
      <c r="J20" s="80"/>
      <c r="K20" s="80"/>
      <c r="L20" s="80"/>
      <c r="M20" s="80"/>
      <c r="N20" s="80"/>
      <c r="O20" s="71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72" t="str">
        <f t="shared" si="1"/>
        <v>計算ノード占有利用_個人ゲノム区画Thin(Intel/NVIDIA GPU)(1単位 = 1GPU 6CPUコア 96GBメモリ)</v>
      </c>
      <c r="Q20" s="77">
        <f t="shared" si="2"/>
        <v>5</v>
      </c>
      <c r="R20" s="7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S20" s="73">
        <f>IF(AND($A20&lt;=DATE(年,8,1),$B20&gt;=DATE(年,11,30)),DATEDIF(DATE(年,8,1),DATE(年,11,30),"d")+1,IF(AND($A20&gt;DATE(年,8,1),$A20&lt;=DATE(年,11,30),$B20&gt;=DATE(年,11,30)),DATEDIF($A20,DATE(年,11,30),"d")+1,IF(AND($A20&lt;=DATE(年,8,1),$B20&gt;=DATE(年,8,1),$B20&lt;=DATE(年,11,30)),DATEDIF(DATE(年,8,1),$B20,"d")+1,IF(AND($A20&gt;=DATE(年,8,1),$A20&lt;=DATE(年,11,30),$B20&gt;=DATE(年,8,1),$B20&lt;=DATE(年,11,30)),DATEDIF($A20,$B20,"d")+1,0))))</f>
        <v>0</v>
      </c>
      <c r="T20" s="7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U20" s="74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74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75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76">
        <f t="shared" si="3"/>
        <v>0</v>
      </c>
    </row>
    <row r="21" ht="15.75" customHeight="1">
      <c r="A21" s="79">
        <v>45319.0</v>
      </c>
      <c r="B21" s="79">
        <v>45382.0</v>
      </c>
      <c r="C21" s="68" t="s">
        <v>63</v>
      </c>
      <c r="D21" s="69" t="s">
        <v>62</v>
      </c>
      <c r="E21" s="70">
        <v>5.0</v>
      </c>
      <c r="F21" s="80"/>
      <c r="G21" s="80"/>
      <c r="H21" s="80"/>
      <c r="I21" s="80"/>
      <c r="J21" s="80"/>
      <c r="K21" s="80"/>
      <c r="L21" s="80"/>
      <c r="M21" s="80"/>
      <c r="N21" s="80"/>
      <c r="O21" s="71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72" t="str">
        <f t="shared" si="1"/>
        <v>計算ノード占有利用_個人ゲノム区画Medium(1単位 = 13CPUコア 512GBメモリ)</v>
      </c>
      <c r="Q21" s="73">
        <f t="shared" si="2"/>
        <v>5</v>
      </c>
      <c r="R21" s="7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S21" s="73">
        <f>IF(AND($A21&lt;=DATE(年,8,1),$B21&gt;=DATE(年,11,30)),DATEDIF(DATE(年,8,1),DATE(年,11,30),"d")+1,IF(AND($A21&gt;DATE(年,8,1),$A21&lt;=DATE(年,11,30),$B21&gt;=DATE(年,11,30)),DATEDIF($A21,DATE(年,11,30),"d")+1,IF(AND($A21&lt;=DATE(年,8,1),$B21&gt;=DATE(年,8,1),$B21&lt;=DATE(年,11,30)),DATEDIF(DATE(年,8,1),$B21,"d")+1,IF(AND($A21&gt;=DATE(年,8,1),$A21&lt;=DATE(年,11,30),$B21&gt;=DATE(年,8,1),$B21&lt;=DATE(年,11,30)),DATEDIF($A21,$B21,"d")+1,0))))</f>
        <v>0</v>
      </c>
      <c r="T21" s="7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U21" s="74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74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75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76">
        <f t="shared" si="3"/>
        <v>0</v>
      </c>
    </row>
    <row r="22" ht="15.75" customHeight="1">
      <c r="A22" s="79"/>
      <c r="B22" s="79"/>
      <c r="C22" s="68"/>
      <c r="D22" s="69"/>
      <c r="E22" s="70"/>
      <c r="F22" s="70"/>
      <c r="G22" s="80"/>
      <c r="H22" s="70"/>
      <c r="I22" s="80"/>
      <c r="J22" s="70"/>
      <c r="K22" s="80"/>
      <c r="L22" s="70"/>
      <c r="M22" s="80"/>
      <c r="N22" s="70"/>
      <c r="O22" s="71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72" t="str">
        <f t="shared" si="1"/>
        <v/>
      </c>
      <c r="Q22" s="77">
        <f t="shared" si="2"/>
        <v>0</v>
      </c>
      <c r="R22" s="7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S22" s="73">
        <f>IF(AND($A22&lt;=DATE(年,8,1),$B22&gt;=DATE(年,11,30)),DATEDIF(DATE(年,8,1),DATE(年,11,30),"d")+1,IF(AND($A22&gt;DATE(年,8,1),$A22&lt;=DATE(年,11,30),$B22&gt;=DATE(年,11,30)),DATEDIF($A22,DATE(年,11,30),"d")+1,IF(AND($A22&lt;=DATE(年,8,1),$B22&gt;=DATE(年,8,1),$B22&lt;=DATE(年,11,30)),DATEDIF(DATE(年,8,1),$B22,"d")+1,IF(AND($A22&gt;=DATE(年,8,1),$A22&lt;=DATE(年,11,30),$B22&gt;=DATE(年,8,1),$B22&lt;=DATE(年,11,30)),DATEDIF($A22,$B22,"d")+1,0))))</f>
        <v>0</v>
      </c>
      <c r="T22" s="7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U22" s="74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74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75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76" t="str">
        <f t="shared" si="3"/>
        <v/>
      </c>
    </row>
    <row r="23" ht="15.75" customHeight="1">
      <c r="A23" s="79"/>
      <c r="B23" s="79"/>
      <c r="C23" s="68"/>
      <c r="D23" s="69"/>
      <c r="E23" s="70"/>
      <c r="F23" s="80"/>
      <c r="G23" s="80"/>
      <c r="H23" s="80"/>
      <c r="I23" s="80"/>
      <c r="J23" s="80"/>
      <c r="K23" s="80"/>
      <c r="L23" s="80"/>
      <c r="M23" s="80"/>
      <c r="N23" s="80"/>
      <c r="O23" s="71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72" t="str">
        <f t="shared" si="1"/>
        <v/>
      </c>
      <c r="Q23" s="73">
        <f t="shared" si="2"/>
        <v>0</v>
      </c>
      <c r="R23" s="7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S23" s="73">
        <f>IF(AND($A23&lt;=DATE(年,8,1),$B23&gt;=DATE(年,11,30)),DATEDIF(DATE(年,8,1),DATE(年,11,30),"d")+1,IF(AND($A23&gt;DATE(年,8,1),$A23&lt;=DATE(年,11,30),$B23&gt;=DATE(年,11,30)),DATEDIF($A23,DATE(年,11,30),"d")+1,IF(AND($A23&lt;=DATE(年,8,1),$B23&gt;=DATE(年,8,1),$B23&lt;=DATE(年,11,30)),DATEDIF(DATE(年,8,1),$B23,"d")+1,IF(AND($A23&gt;=DATE(年,8,1),$A23&lt;=DATE(年,11,30),$B23&gt;=DATE(年,8,1),$B23&lt;=DATE(年,11,30)),DATEDIF($A23,$B23,"d")+1,0))))</f>
        <v>0</v>
      </c>
      <c r="T23" s="7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U23" s="74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74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75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76" t="str">
        <f t="shared" si="3"/>
        <v/>
      </c>
    </row>
    <row r="24" ht="15.75" customHeight="1">
      <c r="A24" s="79"/>
      <c r="B24" s="79"/>
      <c r="C24" s="68"/>
      <c r="D24" s="69"/>
      <c r="E24" s="70"/>
      <c r="F24" s="80"/>
      <c r="G24" s="80"/>
      <c r="H24" s="80"/>
      <c r="I24" s="80"/>
      <c r="J24" s="80"/>
      <c r="K24" s="80"/>
      <c r="L24" s="80"/>
      <c r="M24" s="80"/>
      <c r="N24" s="80"/>
      <c r="O24" s="71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72" t="str">
        <f t="shared" si="1"/>
        <v/>
      </c>
      <c r="Q24" s="77">
        <f t="shared" si="2"/>
        <v>0</v>
      </c>
      <c r="R24" s="7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S24" s="73">
        <f>IF(AND($A24&lt;=DATE(年,8,1),$B24&gt;=DATE(年,11,30)),DATEDIF(DATE(年,8,1),DATE(年,11,30),"d")+1,IF(AND($A24&gt;DATE(年,8,1),$A24&lt;=DATE(年,11,30),$B24&gt;=DATE(年,11,30)),DATEDIF($A24,DATE(年,11,30),"d")+1,IF(AND($A24&lt;=DATE(年,8,1),$B24&gt;=DATE(年,8,1),$B24&lt;=DATE(年,11,30)),DATEDIF(DATE(年,8,1),$B24,"d")+1,IF(AND($A24&gt;=DATE(年,8,1),$A24&lt;=DATE(年,11,30),$B24&gt;=DATE(年,8,1),$B24&lt;=DATE(年,11,30)),DATEDIF($A24,$B24,"d")+1,0))))</f>
        <v>0</v>
      </c>
      <c r="T24" s="7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U24" s="74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74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75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76" t="str">
        <f t="shared" si="3"/>
        <v/>
      </c>
    </row>
    <row r="25" ht="15.75" customHeight="1">
      <c r="A25" s="79"/>
      <c r="B25" s="79"/>
      <c r="C25" s="79"/>
      <c r="D25" s="81"/>
      <c r="E25" s="70"/>
      <c r="F25" s="80"/>
      <c r="G25" s="80"/>
      <c r="H25" s="80"/>
      <c r="I25" s="80"/>
      <c r="J25" s="80"/>
      <c r="K25" s="80"/>
      <c r="L25" s="80"/>
      <c r="M25" s="80"/>
      <c r="N25" s="80"/>
      <c r="O25" s="71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72" t="str">
        <f t="shared" si="1"/>
        <v/>
      </c>
      <c r="Q25" s="73">
        <f t="shared" si="2"/>
        <v>0</v>
      </c>
      <c r="R25" s="73">
        <f>IF(AND($A25&lt;=DATE(年,4,1),$B25&gt;=DATE(年,7,31)),DATEDIF(DATE(年,4,1),DATE(年,7,31),"d")+1,IF(AND($A25&gt;DATE(年,4,1),$A25&lt;=DATE(年,7,31),$B25&gt;=DATE(年,7,31)),DATEDIF($A25,DATE(年,7,31),"d")+1,IF(AND($A25&lt;=DATE(年,4,1),$B25&gt;=DATE(年,4,1),$B25&lt;=DATE(年,7,31)),DATEDIF(DATE(年,4,1),$B25,"d")+1,IF(AND($A25&gt;=DATE(年,4,1),$A25&lt;=DATE(年,7,31),$B25&gt;=DATE(年,4,1),$B25&lt;=DATE(年,7,31)),DATEDIF(A25,B25,"d")+1,0))))</f>
        <v>0</v>
      </c>
      <c r="S25" s="73">
        <f>IF(AND($A25&lt;=DATE(年,8,1),$B25&gt;=DATE(年,11,30)),DATEDIF(DATE(年,8,1),DATE(年,11,30),"d")+1,IF(AND($A25&gt;DATE(年,8,1),$A25&lt;=DATE(年,11,30),$B25&gt;=DATE(年,11,30)),DATEDIF($A25,DATE(年,11,30),"d")+1,IF(AND($A25&lt;=DATE(年,8,1),$B25&gt;=DATE(年,8,1),$B25&lt;=DATE(年,11,30)),DATEDIF(DATE(年,8,1),$B25,"d")+1,IF(AND($A25&gt;=DATE(年,8,1),$A25&lt;=DATE(年,11,30),$B25&gt;=DATE(年,8,1),$B25&lt;=DATE(年,11,30)),DATEDIF($A25,$B25,"d")+1,0))))</f>
        <v>0</v>
      </c>
      <c r="T25" s="73">
        <f>IF(AND($A25&lt;=DATE(年,12,1),$B25&gt;=DATE(年+1,3,31)),DATEDIF(DATE(年,12,1),DATE(年+1,3,31),"d")+1,IF(AND($A25&gt;DATE(年,12,1),$A25&lt;=DATE(年+1,3,31),$B25&gt;=DATE(年+1,3,31)),DATEDIF($A25,DATE(年+1,3,31),"d")+1,IF(AND($A25&lt;=DATE(年,12,1),$B25&gt;=DATE(年,12,1),$B25&lt;=DATE(年+1,3,31)),DATEDIF(DATE(年,12,1),$B25,"d")+1,IF(AND(A25&gt;=DATE(年,12,1),$A25&lt;=DATE(年+1,3,31),$B25&gt;=DATE(年,12,1),$B25&lt;=DATE(年+1,3,31)),DATEDIF($A25,$B25,"d")+1,0))))</f>
        <v>0</v>
      </c>
      <c r="U25" s="74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74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75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76" t="str">
        <f t="shared" si="3"/>
        <v/>
      </c>
    </row>
    <row r="26" ht="15.75" customHeight="1">
      <c r="A26" s="83"/>
      <c r="B26" s="83"/>
      <c r="C26" s="83"/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11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87" t="str">
        <f t="shared" si="1"/>
        <v/>
      </c>
      <c r="Q26" s="88">
        <f t="shared" si="2"/>
        <v>0</v>
      </c>
      <c r="R26" s="73">
        <f>IF(AND($A26&lt;=DATE(年,4,1),$B26&gt;=DATE(年,7,31)),DATEDIF(DATE(年,4,1),DATE(年,7,31),"d")+1,IF(AND($A26&gt;DATE(年,4,1),$A26&lt;=DATE(年,7,31),$B26&gt;=DATE(年,7,31)),DATEDIF($A26,DATE(年,7,31),"d")+1,IF(AND($A26&lt;=DATE(年,4,1),$B26&gt;=DATE(年,4,1),$B26&lt;=DATE(年,7,31)),DATEDIF(DATE(年,4,1),$B26,"d")+1,IF(AND($A26&gt;=DATE(年,4,1),$A26&lt;=DATE(年,7,31),$B26&gt;=DATE(年,4,1),$B26&lt;=DATE(年,7,31)),DATEDIF(A26,B26,"d")+1,0))))</f>
        <v>0</v>
      </c>
      <c r="S26" s="73">
        <f>IF(AND($A26&lt;=DATE(年,8,1),$B26&gt;=DATE(年,11,30)),DATEDIF(DATE(年,8,1),DATE(年,11,30),"d")+1,IF(AND($A26&gt;DATE(年,8,1),$A26&lt;=DATE(年,11,30),$B26&gt;=DATE(年,11,30)),DATEDIF($A26,DATE(年,11,30),"d")+1,IF(AND($A26&lt;=DATE(年,8,1),$B26&gt;=DATE(年,8,1),$B26&lt;=DATE(年,11,30)),DATEDIF(DATE(年,8,1),$B26,"d")+1,IF(AND($A26&gt;=DATE(年,8,1),$A26&lt;=DATE(年,11,30),$B26&gt;=DATE(年,8,1),$B26&lt;=DATE(年,11,30)),DATEDIF($A26,$B26,"d")+1,0))))</f>
        <v>0</v>
      </c>
      <c r="T26" s="73">
        <f>IF(AND($A26&lt;=DATE(年,12,1),$B26&gt;=DATE(年+1,3,31)),DATEDIF(DATE(年,12,1),DATE(年+1,3,31),"d")+1,IF(AND($A26&gt;DATE(年,12,1),$A26&lt;=DATE(年+1,3,31),$B26&gt;=DATE(年+1,3,31)),DATEDIF($A26,DATE(年+1,3,31),"d")+1,IF(AND($A26&lt;=DATE(年,12,1),$B26&gt;=DATE(年,12,1),$B26&lt;=DATE(年+1,3,31)),DATEDIF(DATE(年,12,1),$B26,"d")+1,IF(AND(A26&gt;=DATE(年,12,1),$A26&lt;=DATE(年+1,3,31),$B26&gt;=DATE(年,12,1),$B26&lt;=DATE(年+1,3,31)),DATEDIF($A26,$B26,"d")+1,0))))</f>
        <v>0</v>
      </c>
      <c r="U26" s="74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74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75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89" t="str">
        <f t="shared" si="3"/>
        <v/>
      </c>
    </row>
    <row r="27" ht="15.75" customHeight="1">
      <c r="A27" s="90" t="s">
        <v>40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0"/>
      <c r="Q27" s="93"/>
      <c r="R27" s="93"/>
      <c r="S27" s="93"/>
      <c r="T27" s="93"/>
      <c r="U27" s="94">
        <f>SUMIFS(U12:U26,$C12:$C26,Sheet1!$A$3)</f>
        <v>0</v>
      </c>
      <c r="V27" s="94">
        <f>SUMIFS(V12:V26,$C12:$C26,Sheet1!$A$3)</f>
        <v>0</v>
      </c>
      <c r="W27" s="95">
        <f>SUMIFS(W12:W26,$C12:$C26,Sheet1!$A$3)</f>
        <v>0</v>
      </c>
      <c r="X27" s="96">
        <f t="shared" ref="X27:X36" si="4">SUM(U27:W27)</f>
        <v>0</v>
      </c>
    </row>
    <row r="28" ht="15.75" customHeight="1">
      <c r="A28" s="97" t="s">
        <v>41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9"/>
      <c r="P28" s="98"/>
      <c r="U28" s="99">
        <f>SUMIFS(U12:U26,$C12:$C26,Sheet1!$A$4)</f>
        <v>324981</v>
      </c>
      <c r="V28" s="99">
        <f>SUMIFS(V12:V26,$C12:$C26,Sheet1!$A$4)</f>
        <v>194561</v>
      </c>
      <c r="W28" s="103">
        <f>SUMIFS(W12:W26,$C12:$C26,Sheet1!$A$4)</f>
        <v>0</v>
      </c>
      <c r="X28" s="104">
        <f t="shared" si="4"/>
        <v>519542</v>
      </c>
    </row>
    <row r="29" ht="15.75" customHeight="1">
      <c r="A29" s="101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101"/>
      <c r="Q29" s="73"/>
      <c r="R29" s="73"/>
      <c r="S29" s="73"/>
      <c r="T29" s="73"/>
      <c r="U29" s="74">
        <f>SUMIFS(U12:U26,$C12:$C26,Sheet1!$A$6)</f>
        <v>0</v>
      </c>
      <c r="V29" s="99">
        <f>SUMIFS(V12:V26,$C12:$C26,Sheet1!$A$6)</f>
        <v>0</v>
      </c>
      <c r="W29" s="75">
        <f>SUMIFS(W12:W26,$C12:$C26,Sheet1!$A$6)</f>
        <v>0</v>
      </c>
      <c r="X29" s="76">
        <f t="shared" si="4"/>
        <v>0</v>
      </c>
    </row>
    <row r="30" ht="15.75" customHeight="1">
      <c r="A30" s="114" t="s">
        <v>66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98"/>
      <c r="U30" s="117">
        <f>SUMIFS(U12:U26,$C12:$C26,Sheet1!$A$1,$D12:$D26,Sheet1!$B$1)</f>
        <v>0</v>
      </c>
      <c r="V30" s="117">
        <f>SUMIFS(V12:V26,$C12:$C26,Sheet1!$A$1,$D12:$D26,Sheet1!$B$1)</f>
        <v>0</v>
      </c>
      <c r="W30" s="118">
        <f>SUMIFS(W12:W26,$C12:$C26,Sheet1!$A$1,$D12:$D26,Sheet1!$B$1)</f>
        <v>0</v>
      </c>
      <c r="X30" s="119">
        <f t="shared" si="4"/>
        <v>0</v>
      </c>
    </row>
    <row r="31" ht="15.75" customHeight="1">
      <c r="A31" s="120" t="s">
        <v>67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98"/>
      <c r="U31" s="123" t="str">
        <f>SUMIFS(U12:U26,$C12:$C26,Sheet1!$A$1,$D12:$D26,Sheet1!#REF!)</f>
        <v>#ERROR!</v>
      </c>
      <c r="V31" s="123" t="str">
        <f>SUMIFS(V12:V26,$C12:$C26,Sheet1!$A$1,$D12:$D26,Sheet1!#REF!)</f>
        <v>#ERROR!</v>
      </c>
      <c r="W31" s="124" t="str">
        <f>SUMIFS(W12:W26,$C12:$C26,Sheet1!$A$1,$D12:$D26,Sheet1!#REF!)</f>
        <v>#ERROR!</v>
      </c>
      <c r="X31" s="125" t="str">
        <f t="shared" si="4"/>
        <v>#ERROR!</v>
      </c>
    </row>
    <row r="32" ht="15.75" customHeight="1">
      <c r="A32" s="97" t="s">
        <v>68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9"/>
      <c r="P32" s="97"/>
      <c r="Q32" s="126"/>
      <c r="R32" s="126"/>
      <c r="S32" s="126"/>
      <c r="T32" s="126"/>
      <c r="U32" s="99">
        <f>SUMIFS(U12:U26,$C12:$C26,Sheet1!$A$1,$D12:$D26,Sheet1!$C$1)</f>
        <v>0</v>
      </c>
      <c r="V32" s="99">
        <f>SUMIFS(V12:V26,$C12:$C26,Sheet1!$A$1,$D12:$D26,Sheet1!$C$1)</f>
        <v>0</v>
      </c>
      <c r="W32" s="105">
        <f>SUMIFS(W12:W26,$C12:$C26,Sheet1!$A$1,$D12:$D26,Sheet1!$C$1)</f>
        <v>0</v>
      </c>
      <c r="X32" s="106">
        <f t="shared" si="4"/>
        <v>0</v>
      </c>
    </row>
    <row r="33" ht="15.75" customHeight="1">
      <c r="A33" s="127" t="s">
        <v>69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98"/>
      <c r="U33" s="128">
        <f>SUMIFS(U12:U26,$C12:$C26,Sheet1!$A$2,$D12:$D26,Sheet1!$B$2)</f>
        <v>0</v>
      </c>
      <c r="V33" s="129">
        <f>SUMIFS(V12:V26,$C12:$C26,Sheet1!$A$2,$D12:$D26,Sheet1!$B$2)</f>
        <v>0</v>
      </c>
      <c r="W33" s="130">
        <f>SUMIFS(W12:W26,$C12:$C26,Sheet1!$A$2,$D12:$D26,Sheet1!$B$2)</f>
        <v>0</v>
      </c>
      <c r="X33" s="129">
        <f t="shared" si="4"/>
        <v>0</v>
      </c>
    </row>
    <row r="34" ht="15.75" customHeight="1">
      <c r="A34" s="114" t="s">
        <v>70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6"/>
      <c r="P34" s="98"/>
      <c r="U34" s="117" t="str">
        <f>SUMIFS(U12:U26,$C12:$C26,Sheet1!$A$2,$D12:$D26,Sheet1!#REF!)</f>
        <v>#ERROR!</v>
      </c>
      <c r="V34" s="117" t="str">
        <f>SUMIFS(V12:V26,$C12:$C26,Sheet1!$A$2,$D12:$D26,Sheet1!#REF!)</f>
        <v>#ERROR!</v>
      </c>
      <c r="W34" s="118" t="str">
        <f>SUMIFS(W12:W26,$C12:$C26,Sheet1!$A$2,$D12:$D26,Sheet1!#REF!)</f>
        <v>#ERROR!</v>
      </c>
      <c r="X34" s="119" t="str">
        <f t="shared" si="4"/>
        <v>#ERROR!</v>
      </c>
    </row>
    <row r="35" ht="15.75" customHeight="1">
      <c r="A35" s="97" t="s">
        <v>71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9"/>
      <c r="P35" s="97"/>
      <c r="Q35" s="126"/>
      <c r="R35" s="126"/>
      <c r="S35" s="126"/>
      <c r="T35" s="126"/>
      <c r="U35" s="99">
        <f>SUMIFS(U12:U26,$C12:$C26,Sheet1!$A$2,$D12:$D26,Sheet1!$C$2)</f>
        <v>0</v>
      </c>
      <c r="V35" s="99">
        <f>SUMIFS(V12:V26,$C12:$C26,Sheet1!$A$2,$D12:$D26,Sheet1!$C$2)</f>
        <v>0</v>
      </c>
      <c r="W35" s="105">
        <f>SUMIFS(W12:W26,$C12:$C26,Sheet1!$A$2,$D12:$D26,Sheet1!$C$2)</f>
        <v>0</v>
      </c>
      <c r="X35" s="106">
        <f t="shared" si="4"/>
        <v>0</v>
      </c>
    </row>
    <row r="36" ht="15.75" customHeight="1">
      <c r="A36" s="97" t="s">
        <v>72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9"/>
      <c r="P36" s="98"/>
      <c r="U36" s="99">
        <f t="shared" ref="U36:W36" si="5">SUM(U12:U26)</f>
        <v>324981</v>
      </c>
      <c r="V36" s="99">
        <f t="shared" si="5"/>
        <v>194561</v>
      </c>
      <c r="W36" s="105">
        <f t="shared" si="5"/>
        <v>0</v>
      </c>
      <c r="X36" s="106">
        <f t="shared" si="4"/>
        <v>519542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1">
    <mergeCell ref="C8:C11"/>
    <mergeCell ref="D8:D11"/>
    <mergeCell ref="P8:P11"/>
    <mergeCell ref="Q8:Q11"/>
    <mergeCell ref="R8:R11"/>
    <mergeCell ref="S8:S11"/>
    <mergeCell ref="T8:T11"/>
    <mergeCell ref="U8:U11"/>
    <mergeCell ref="V8:V11"/>
    <mergeCell ref="W8:W11"/>
    <mergeCell ref="A2:X2"/>
    <mergeCell ref="A3:X3"/>
    <mergeCell ref="A4:X4"/>
    <mergeCell ref="A5:X5"/>
    <mergeCell ref="A7:X7"/>
    <mergeCell ref="A8:A11"/>
    <mergeCell ref="B8:B11"/>
    <mergeCell ref="X8:X11"/>
    <mergeCell ref="A31:O31"/>
    <mergeCell ref="A32:O32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</mergeCells>
  <dataValidations>
    <dataValidation type="list" allowBlank="1" showErrorMessage="1" sqref="D12:D26">
      <formula1>INDIRECT(C12)</formula1>
    </dataValidation>
    <dataValidation type="list" allowBlank="1" showErrorMessage="1" sqref="C12:C26">
      <formula1>サービス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1" width="47.57"/>
    <col customWidth="1" min="2" max="2" width="29.43"/>
    <col customWidth="1" min="3" max="3" width="30.14"/>
    <col customWidth="1" min="4" max="4" width="48.14"/>
    <col customWidth="1" min="5" max="5" width="30.0"/>
    <col customWidth="1" min="6" max="6" width="23.57"/>
    <col customWidth="1" min="7" max="26" width="8.86"/>
  </cols>
  <sheetData>
    <row r="1" ht="18.0" customHeight="1">
      <c r="A1" s="77" t="s">
        <v>58</v>
      </c>
      <c r="B1" s="77" t="s">
        <v>59</v>
      </c>
    </row>
    <row r="2" ht="18.0" customHeight="1">
      <c r="A2" s="77" t="s">
        <v>60</v>
      </c>
      <c r="B2" s="77" t="s">
        <v>59</v>
      </c>
    </row>
    <row r="3" ht="18.0" customHeight="1">
      <c r="A3" s="77" t="s">
        <v>75</v>
      </c>
      <c r="B3" s="77" t="s">
        <v>76</v>
      </c>
      <c r="C3" s="77" t="s">
        <v>64</v>
      </c>
      <c r="D3" s="77" t="s">
        <v>65</v>
      </c>
      <c r="E3" s="77" t="s">
        <v>62</v>
      </c>
    </row>
    <row r="4" ht="18.0" customHeight="1">
      <c r="A4" s="77" t="s">
        <v>61</v>
      </c>
      <c r="B4" s="77" t="s">
        <v>76</v>
      </c>
      <c r="C4" s="77" t="s">
        <v>64</v>
      </c>
      <c r="D4" s="77" t="s">
        <v>65</v>
      </c>
      <c r="E4" s="77" t="s">
        <v>62</v>
      </c>
      <c r="F4" s="77" t="s">
        <v>77</v>
      </c>
    </row>
    <row r="5" ht="18.0" customHeight="1">
      <c r="A5" s="77" t="s">
        <v>78</v>
      </c>
      <c r="B5" s="77" t="s">
        <v>65</v>
      </c>
    </row>
    <row r="6" ht="18.0" customHeight="1">
      <c r="A6" s="77" t="s">
        <v>63</v>
      </c>
      <c r="B6" s="77" t="s">
        <v>79</v>
      </c>
      <c r="C6" s="77" t="s">
        <v>64</v>
      </c>
      <c r="D6" s="77" t="s">
        <v>65</v>
      </c>
      <c r="E6" s="77" t="s">
        <v>62</v>
      </c>
      <c r="F6" s="77" t="s">
        <v>77</v>
      </c>
    </row>
    <row r="7" ht="18.0" customHeight="1">
      <c r="A7" s="77" t="s">
        <v>80</v>
      </c>
      <c r="B7" s="77" t="s">
        <v>65</v>
      </c>
    </row>
    <row r="8" ht="18.0" customHeight="1"/>
    <row r="9" ht="18.0" customHeight="1">
      <c r="A9" s="77" t="s">
        <v>81</v>
      </c>
    </row>
    <row r="10" ht="18.0" customHeight="1">
      <c r="A10" s="77" t="s">
        <v>82</v>
      </c>
    </row>
    <row r="11" ht="18.0" customHeight="1"/>
    <row r="12" ht="18.0" customHeight="1">
      <c r="A12" s="77" t="s">
        <v>83</v>
      </c>
      <c r="B12" s="77">
        <v>2024.0</v>
      </c>
    </row>
    <row r="13" ht="18.0" customHeight="1">
      <c r="A13" s="77" t="s">
        <v>84</v>
      </c>
      <c r="B13" s="77">
        <v>1.1</v>
      </c>
    </row>
    <row r="14" ht="18.0" customHeight="1">
      <c r="A14" s="77" t="s">
        <v>85</v>
      </c>
      <c r="B14" s="77">
        <v>27778.0</v>
      </c>
    </row>
    <row r="15" ht="18.0" customHeight="1">
      <c r="A15" s="77" t="s">
        <v>86</v>
      </c>
      <c r="B15" s="77">
        <v>27778.0</v>
      </c>
    </row>
    <row r="16" ht="18.0" customHeight="1">
      <c r="A16" s="77" t="s">
        <v>87</v>
      </c>
      <c r="B16" s="77">
        <v>83333.0</v>
      </c>
    </row>
    <row r="17" ht="18.0" customHeight="1">
      <c r="A17" s="77" t="s">
        <v>88</v>
      </c>
      <c r="B17" s="77">
        <v>448.0</v>
      </c>
    </row>
    <row r="18" ht="18.0" customHeight="1">
      <c r="A18" s="77" t="s">
        <v>89</v>
      </c>
      <c r="B18" s="77">
        <v>448.0</v>
      </c>
    </row>
    <row r="19" ht="18.0" customHeight="1">
      <c r="A19" s="77" t="s">
        <v>90</v>
      </c>
      <c r="B19" s="77">
        <v>56250.0</v>
      </c>
    </row>
    <row r="20" ht="18.0" customHeight="1">
      <c r="A20" s="77" t="s">
        <v>91</v>
      </c>
      <c r="B20" s="77">
        <v>29155.0</v>
      </c>
    </row>
    <row r="21" ht="18.0" customHeight="1">
      <c r="A21" s="77" t="s">
        <v>92</v>
      </c>
      <c r="B21" s="77">
        <v>55977.0</v>
      </c>
    </row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6" width="8.71"/>
  </cols>
  <sheetData>
    <row r="1" ht="18.0" customHeight="1">
      <c r="A1" s="131" t="s">
        <v>93</v>
      </c>
    </row>
    <row r="2" ht="18.0" customHeight="1">
      <c r="A2" s="132" t="s">
        <v>94</v>
      </c>
    </row>
    <row r="3" ht="18.0" customHeight="1">
      <c r="A3" s="133" t="s">
        <v>95</v>
      </c>
    </row>
    <row r="4" ht="18.0" customHeight="1"/>
    <row r="5" ht="18.0" customHeight="1">
      <c r="A5" s="134" t="s">
        <v>96</v>
      </c>
    </row>
    <row r="6" ht="18.0" customHeight="1">
      <c r="A6" s="131" t="s">
        <v>97</v>
      </c>
    </row>
    <row r="7" ht="18.0" customHeight="1"/>
    <row r="8" ht="18.0" customHeight="1">
      <c r="A8" s="135" t="s">
        <v>98</v>
      </c>
      <c r="B8" s="135" t="s">
        <v>99</v>
      </c>
    </row>
    <row r="9" ht="18.0" customHeight="1">
      <c r="A9" s="136">
        <v>45139.0</v>
      </c>
      <c r="B9" s="135" t="s">
        <v>100</v>
      </c>
    </row>
    <row r="10" ht="18.0" customHeight="1">
      <c r="A10" s="136">
        <v>45155.0</v>
      </c>
      <c r="B10" s="135" t="s">
        <v>101</v>
      </c>
    </row>
    <row r="11" ht="18.0" customHeight="1">
      <c r="A11" s="137">
        <v>45155.0</v>
      </c>
      <c r="B11" s="135" t="s">
        <v>102</v>
      </c>
    </row>
    <row r="12" ht="18.0" customHeight="1">
      <c r="A12" s="137">
        <v>45309.0</v>
      </c>
      <c r="B12" s="135" t="s">
        <v>103</v>
      </c>
    </row>
    <row r="13" ht="18.0" customHeight="1">
      <c r="A13" s="137">
        <v>45404.0</v>
      </c>
      <c r="B13" s="135" t="s">
        <v>104</v>
      </c>
    </row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  <row r="1001" ht="18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2017-02-07T08:19:39Z</dcterms:created>
  <dc:creator>tohirai</dc:creator>
</cp:coreProperties>
</file>