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List1" sheetId="1" r:id="rId1"/>
  </sheets>
  <calcPr calcId="152511"/>
</workbook>
</file>

<file path=xl/calcChain.xml><?xml version="1.0" encoding="utf-8"?>
<calcChain xmlns="http://schemas.openxmlformats.org/spreadsheetml/2006/main">
  <c r="G12" i="1" l="1"/>
  <c r="E12" i="1" l="1"/>
  <c r="E9" i="1" l="1"/>
  <c r="G9" i="1"/>
  <c r="G2" i="1"/>
  <c r="E5" i="1" l="1"/>
  <c r="E18" i="1"/>
  <c r="E17" i="1"/>
  <c r="E16" i="1"/>
  <c r="E14" i="1"/>
  <c r="E11" i="1"/>
  <c r="E8" i="1"/>
  <c r="E6" i="1"/>
  <c r="E7" i="1"/>
  <c r="E10" i="1"/>
  <c r="E4" i="1"/>
  <c r="E2" i="1"/>
  <c r="E3" i="1"/>
  <c r="G8" i="1"/>
  <c r="G11" i="1"/>
  <c r="G16" i="1"/>
  <c r="G18" i="1"/>
  <c r="G10" i="1"/>
  <c r="G5" i="1" l="1"/>
  <c r="G6" i="1"/>
  <c r="G7" i="1"/>
  <c r="G14" i="1"/>
  <c r="M3" i="1" l="1"/>
  <c r="M2" i="1"/>
  <c r="E15" i="1"/>
  <c r="E13" i="1"/>
  <c r="F20" i="1" l="1"/>
  <c r="D20" i="1"/>
  <c r="L20" i="1"/>
  <c r="J20" i="1"/>
  <c r="K20" i="1"/>
  <c r="I20" i="1"/>
  <c r="H20" i="1"/>
  <c r="G20" i="1"/>
  <c r="E20" i="1"/>
</calcChain>
</file>

<file path=xl/sharedStrings.xml><?xml version="1.0" encoding="utf-8"?>
<sst xmlns="http://schemas.openxmlformats.org/spreadsheetml/2006/main" count="47" uniqueCount="34">
  <si>
    <t>Name</t>
  </si>
  <si>
    <t>Year</t>
  </si>
  <si>
    <t>Platform</t>
  </si>
  <si>
    <t>Duration</t>
  </si>
  <si>
    <t>Language</t>
  </si>
  <si>
    <t>Team</t>
  </si>
  <si>
    <t>SizeMetric</t>
  </si>
  <si>
    <t>Size</t>
  </si>
  <si>
    <t>DevelopmentMode</t>
  </si>
  <si>
    <t>CodeReuse</t>
  </si>
  <si>
    <t>Architecture</t>
  </si>
  <si>
    <t>CustomerQuality</t>
  </si>
  <si>
    <t>PMQuality</t>
  </si>
  <si>
    <t>Singularity_EmbaMunaiGaz</t>
  </si>
  <si>
    <t>Singularity_ML</t>
  </si>
  <si>
    <t>Singularity_JetX</t>
  </si>
  <si>
    <t>Gs_ACG</t>
  </si>
  <si>
    <t>SoftLink BCC AR</t>
  </si>
  <si>
    <t>Samgau AlmatyKSK</t>
  </si>
  <si>
    <t>SoftLink Uchet.kz</t>
  </si>
  <si>
    <t>Samgau AlmatyKSKMobile</t>
  </si>
  <si>
    <t>Samgau TarazOpenCity</t>
  </si>
  <si>
    <t>Desktop</t>
  </si>
  <si>
    <t>Mobile</t>
  </si>
  <si>
    <t>Samgau SailauBot</t>
  </si>
  <si>
    <t>SoftLink KazPost VR-Browser</t>
  </si>
  <si>
    <t>Samgau AlmatyKSK Bot</t>
  </si>
  <si>
    <t>Web</t>
  </si>
  <si>
    <t>Generic</t>
  </si>
  <si>
    <t>BPM notifications</t>
  </si>
  <si>
    <t>SoftLink_Etnic_Aul</t>
  </si>
  <si>
    <t>SoftLink_Future_Energy</t>
  </si>
  <si>
    <t>SoftLink_Virtual_Tour</t>
  </si>
  <si>
    <t>SoftLink KazPost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</si>
</sst>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J12" sqref="J12"/>
    </sheetView>
  </sheetViews>
  <sheetFormatPr defaultRowHeight="14.5" x14ac:dyDescent="0.35"/>
  <cols>
    <col min="1" max="1" width="24.90625" customWidth="1"/>
    <col min="6" max="6" width="9.90625" customWidth="1"/>
    <col min="7" max="7" width="7.08984375" customWidth="1"/>
    <col min="8" max="8" width="18.6328125" customWidth="1"/>
    <col min="9" max="9" width="11" customWidth="1"/>
    <col min="10" max="10" width="11.453125" customWidth="1"/>
    <col min="11" max="11" width="16.54296875" customWidth="1"/>
    <col min="12" max="12" width="10.90625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3</v>
      </c>
    </row>
    <row r="2" spans="1:13" x14ac:dyDescent="0.35">
      <c r="A2" t="s">
        <v>13</v>
      </c>
      <c r="B2">
        <v>2015</v>
      </c>
      <c r="C2" t="s">
        <v>28</v>
      </c>
      <c r="D2">
        <v>5</v>
      </c>
      <c r="E2">
        <f>5*1+1*1+2*1</f>
        <v>8</v>
      </c>
      <c r="F2">
        <v>1</v>
      </c>
      <c r="G2">
        <f>10738+3052*2</f>
        <v>16842</v>
      </c>
      <c r="H2">
        <v>0</v>
      </c>
      <c r="I2">
        <v>0</v>
      </c>
      <c r="J2">
        <v>1</v>
      </c>
      <c r="K2">
        <v>2</v>
      </c>
      <c r="L2">
        <v>2</v>
      </c>
      <c r="M2">
        <f>13*4</f>
        <v>52</v>
      </c>
    </row>
    <row r="3" spans="1:13" x14ac:dyDescent="0.35">
      <c r="A3" t="s">
        <v>14</v>
      </c>
      <c r="B3">
        <v>2016</v>
      </c>
      <c r="C3" t="s">
        <v>22</v>
      </c>
      <c r="D3">
        <v>0</v>
      </c>
      <c r="E3">
        <f>5*1+3*1+3*1+1*1+1*1</f>
        <v>13</v>
      </c>
      <c r="F3">
        <v>1</v>
      </c>
      <c r="G3">
        <v>4534</v>
      </c>
      <c r="H3">
        <v>0</v>
      </c>
      <c r="I3">
        <v>0</v>
      </c>
      <c r="J3">
        <v>0</v>
      </c>
      <c r="K3">
        <v>1</v>
      </c>
      <c r="L3">
        <v>2</v>
      </c>
      <c r="M3">
        <f>5*4</f>
        <v>20</v>
      </c>
    </row>
    <row r="4" spans="1:13" x14ac:dyDescent="0.35">
      <c r="A4" t="s">
        <v>15</v>
      </c>
      <c r="B4">
        <v>2016</v>
      </c>
      <c r="C4" t="s">
        <v>22</v>
      </c>
      <c r="D4">
        <v>0</v>
      </c>
      <c r="E4">
        <f>5*1+2*1+2*1+1*1+1*1</f>
        <v>11</v>
      </c>
      <c r="F4">
        <v>1</v>
      </c>
      <c r="G4">
        <v>26892</v>
      </c>
      <c r="H4">
        <v>0</v>
      </c>
      <c r="I4">
        <v>20</v>
      </c>
      <c r="J4">
        <v>1</v>
      </c>
      <c r="K4">
        <v>1</v>
      </c>
      <c r="L4">
        <v>1</v>
      </c>
      <c r="M4">
        <v>68</v>
      </c>
    </row>
    <row r="5" spans="1:13" x14ac:dyDescent="0.35">
      <c r="A5" t="s">
        <v>16</v>
      </c>
      <c r="B5">
        <v>2017</v>
      </c>
      <c r="C5" t="s">
        <v>28</v>
      </c>
      <c r="D5">
        <v>0</v>
      </c>
      <c r="E5">
        <f>3*1+3*1</f>
        <v>6</v>
      </c>
      <c r="F5">
        <v>1</v>
      </c>
      <c r="G5">
        <f>15411+16654</f>
        <v>32065</v>
      </c>
      <c r="H5">
        <v>0</v>
      </c>
      <c r="I5">
        <v>10</v>
      </c>
      <c r="J5">
        <v>1</v>
      </c>
      <c r="K5">
        <v>2</v>
      </c>
      <c r="L5">
        <v>1</v>
      </c>
      <c r="M5">
        <v>44</v>
      </c>
    </row>
    <row r="6" spans="1:13" x14ac:dyDescent="0.35">
      <c r="A6" t="s">
        <v>30</v>
      </c>
      <c r="B6">
        <v>2018</v>
      </c>
      <c r="C6" t="s">
        <v>22</v>
      </c>
      <c r="D6">
        <v>5</v>
      </c>
      <c r="E6">
        <f>3*1+3*1+3*1</f>
        <v>9</v>
      </c>
      <c r="F6">
        <v>1</v>
      </c>
      <c r="G6">
        <f>972+2029</f>
        <v>3001</v>
      </c>
      <c r="H6">
        <v>0</v>
      </c>
      <c r="I6">
        <v>35</v>
      </c>
      <c r="J6">
        <v>0</v>
      </c>
      <c r="K6">
        <v>2</v>
      </c>
      <c r="L6">
        <v>3</v>
      </c>
      <c r="M6">
        <v>20</v>
      </c>
    </row>
    <row r="7" spans="1:13" x14ac:dyDescent="0.35">
      <c r="A7" t="s">
        <v>31</v>
      </c>
      <c r="B7">
        <v>2018</v>
      </c>
      <c r="C7" t="s">
        <v>22</v>
      </c>
      <c r="D7">
        <v>5</v>
      </c>
      <c r="E7">
        <f>3*1+3*1+3*1</f>
        <v>9</v>
      </c>
      <c r="F7">
        <v>1</v>
      </c>
      <c r="G7">
        <f>203+3700</f>
        <v>3903</v>
      </c>
      <c r="H7">
        <v>0</v>
      </c>
      <c r="I7">
        <v>30</v>
      </c>
      <c r="J7">
        <v>0</v>
      </c>
      <c r="K7">
        <v>2</v>
      </c>
      <c r="L7">
        <v>3</v>
      </c>
      <c r="M7">
        <v>16</v>
      </c>
    </row>
    <row r="8" spans="1:13" x14ac:dyDescent="0.35">
      <c r="A8" t="s">
        <v>32</v>
      </c>
      <c r="B8">
        <v>2018</v>
      </c>
      <c r="C8" t="s">
        <v>22</v>
      </c>
      <c r="D8">
        <v>5</v>
      </c>
      <c r="E8">
        <f>3*1+3*1+3*1</f>
        <v>9</v>
      </c>
      <c r="F8">
        <v>1</v>
      </c>
      <c r="G8">
        <f>2404+946</f>
        <v>3350</v>
      </c>
      <c r="H8">
        <v>0</v>
      </c>
      <c r="I8">
        <v>0</v>
      </c>
      <c r="J8">
        <v>0</v>
      </c>
      <c r="K8">
        <v>2</v>
      </c>
      <c r="L8">
        <v>3</v>
      </c>
      <c r="M8">
        <v>24</v>
      </c>
    </row>
    <row r="9" spans="1:13" x14ac:dyDescent="0.35">
      <c r="A9" t="s">
        <v>33</v>
      </c>
      <c r="B9">
        <v>2018</v>
      </c>
      <c r="C9" t="s">
        <v>22</v>
      </c>
      <c r="D9">
        <v>5</v>
      </c>
      <c r="E9">
        <f>5*1+1*1+3*1</f>
        <v>9</v>
      </c>
      <c r="F9">
        <v>1</v>
      </c>
      <c r="G9">
        <f>728+9400</f>
        <v>10128</v>
      </c>
      <c r="H9">
        <v>1</v>
      </c>
      <c r="I9">
        <v>20</v>
      </c>
      <c r="J9">
        <v>0</v>
      </c>
      <c r="K9">
        <v>2</v>
      </c>
      <c r="L9">
        <v>1</v>
      </c>
      <c r="M9">
        <v>28</v>
      </c>
    </row>
    <row r="10" spans="1:13" x14ac:dyDescent="0.35">
      <c r="A10" t="s">
        <v>25</v>
      </c>
      <c r="B10">
        <v>2018</v>
      </c>
      <c r="C10" t="s">
        <v>28</v>
      </c>
      <c r="D10">
        <v>5</v>
      </c>
      <c r="E10">
        <f>5*1+3*1+1*1</f>
        <v>9</v>
      </c>
      <c r="F10">
        <v>1</v>
      </c>
      <c r="G10">
        <f>4295+4887+186+2933+2424</f>
        <v>14725</v>
      </c>
      <c r="H10">
        <v>0</v>
      </c>
      <c r="I10">
        <v>10</v>
      </c>
      <c r="J10">
        <v>1</v>
      </c>
      <c r="K10">
        <v>2</v>
      </c>
      <c r="L10">
        <v>2</v>
      </c>
      <c r="M10">
        <v>36</v>
      </c>
    </row>
    <row r="11" spans="1:13" x14ac:dyDescent="0.35">
      <c r="A11" t="s">
        <v>17</v>
      </c>
      <c r="B11">
        <v>2018</v>
      </c>
      <c r="C11" t="s">
        <v>23</v>
      </c>
      <c r="D11">
        <v>5</v>
      </c>
      <c r="E11">
        <f>5*1+3*1+1*1</f>
        <v>9</v>
      </c>
      <c r="F11">
        <v>1</v>
      </c>
      <c r="G11">
        <f>1543*3</f>
        <v>4629</v>
      </c>
      <c r="H11">
        <v>0</v>
      </c>
      <c r="I11">
        <v>20</v>
      </c>
      <c r="J11">
        <v>0</v>
      </c>
      <c r="K11">
        <v>1</v>
      </c>
      <c r="L11">
        <v>2</v>
      </c>
      <c r="M11">
        <v>32</v>
      </c>
    </row>
    <row r="12" spans="1:13" x14ac:dyDescent="0.35">
      <c r="A12" t="s">
        <v>19</v>
      </c>
      <c r="B12">
        <v>2019</v>
      </c>
      <c r="C12" t="s">
        <v>23</v>
      </c>
      <c r="D12">
        <v>5</v>
      </c>
      <c r="E12">
        <f>5*1+1*1+1*1</f>
        <v>7</v>
      </c>
      <c r="F12">
        <v>1</v>
      </c>
      <c r="G12">
        <f>572*4</f>
        <v>2288</v>
      </c>
      <c r="H12">
        <v>0</v>
      </c>
      <c r="I12">
        <v>20</v>
      </c>
      <c r="J12">
        <v>0</v>
      </c>
      <c r="K12">
        <v>2</v>
      </c>
      <c r="L12">
        <v>2</v>
      </c>
      <c r="M12">
        <v>12</v>
      </c>
    </row>
    <row r="13" spans="1:13" x14ac:dyDescent="0.35">
      <c r="A13" t="s">
        <v>18</v>
      </c>
      <c r="B13">
        <v>2019</v>
      </c>
      <c r="C13" t="s">
        <v>27</v>
      </c>
      <c r="D13">
        <v>5</v>
      </c>
      <c r="E13">
        <f>5*1+5*1+3*1</f>
        <v>13</v>
      </c>
      <c r="F13">
        <v>1</v>
      </c>
      <c r="G13">
        <v>71308</v>
      </c>
      <c r="H13">
        <v>0</v>
      </c>
      <c r="I13">
        <v>10</v>
      </c>
      <c r="J13">
        <v>1</v>
      </c>
      <c r="K13">
        <v>2</v>
      </c>
      <c r="L13">
        <v>1</v>
      </c>
      <c r="M13">
        <v>88</v>
      </c>
    </row>
    <row r="14" spans="1:13" x14ac:dyDescent="0.35">
      <c r="A14" t="s">
        <v>20</v>
      </c>
      <c r="B14">
        <v>2019</v>
      </c>
      <c r="C14" t="s">
        <v>23</v>
      </c>
      <c r="D14">
        <v>5</v>
      </c>
      <c r="E14">
        <f>5*1+3*1</f>
        <v>8</v>
      </c>
      <c r="F14">
        <v>1</v>
      </c>
      <c r="G14">
        <f>3161</f>
        <v>3161</v>
      </c>
      <c r="H14">
        <v>0</v>
      </c>
      <c r="I14">
        <v>0</v>
      </c>
      <c r="J14">
        <v>0</v>
      </c>
      <c r="K14">
        <v>2</v>
      </c>
      <c r="L14">
        <v>2</v>
      </c>
      <c r="M14">
        <v>32</v>
      </c>
    </row>
    <row r="15" spans="1:13" x14ac:dyDescent="0.35">
      <c r="A15" t="s">
        <v>21</v>
      </c>
      <c r="B15">
        <v>2019</v>
      </c>
      <c r="C15" t="s">
        <v>27</v>
      </c>
      <c r="D15">
        <v>5</v>
      </c>
      <c r="E15">
        <f>2*1+2*1</f>
        <v>4</v>
      </c>
      <c r="F15">
        <v>1</v>
      </c>
      <c r="G15">
        <v>3541</v>
      </c>
      <c r="H15">
        <v>1</v>
      </c>
      <c r="I15">
        <v>60</v>
      </c>
      <c r="J15">
        <v>1</v>
      </c>
      <c r="K15">
        <v>3</v>
      </c>
      <c r="L15">
        <v>1</v>
      </c>
      <c r="M15">
        <v>12</v>
      </c>
    </row>
    <row r="16" spans="1:13" x14ac:dyDescent="0.35">
      <c r="A16" t="s">
        <v>24</v>
      </c>
      <c r="B16">
        <v>2019</v>
      </c>
      <c r="C16" t="s">
        <v>27</v>
      </c>
      <c r="D16">
        <v>5</v>
      </c>
      <c r="E16">
        <f>3*1</f>
        <v>3</v>
      </c>
      <c r="F16">
        <v>1</v>
      </c>
      <c r="G16">
        <f>474</f>
        <v>474</v>
      </c>
      <c r="H16">
        <v>0</v>
      </c>
      <c r="I16">
        <v>10</v>
      </c>
      <c r="J16">
        <v>1</v>
      </c>
      <c r="K16">
        <v>3</v>
      </c>
      <c r="L16">
        <v>2</v>
      </c>
      <c r="M16">
        <v>3</v>
      </c>
    </row>
    <row r="17" spans="1:13" x14ac:dyDescent="0.35">
      <c r="A17" t="s">
        <v>26</v>
      </c>
      <c r="B17">
        <v>2019</v>
      </c>
      <c r="C17" t="s">
        <v>27</v>
      </c>
      <c r="D17">
        <v>5</v>
      </c>
      <c r="E17">
        <f>3*1</f>
        <v>3</v>
      </c>
      <c r="F17">
        <v>1</v>
      </c>
      <c r="G17">
        <v>1434</v>
      </c>
      <c r="H17">
        <v>1</v>
      </c>
      <c r="I17">
        <v>50</v>
      </c>
      <c r="J17">
        <v>0</v>
      </c>
      <c r="K17">
        <v>3</v>
      </c>
      <c r="L17">
        <v>1</v>
      </c>
      <c r="M17">
        <v>8</v>
      </c>
    </row>
    <row r="18" spans="1:13" x14ac:dyDescent="0.35">
      <c r="A18" t="s">
        <v>29</v>
      </c>
      <c r="B18">
        <v>2019</v>
      </c>
      <c r="C18" t="s">
        <v>27</v>
      </c>
      <c r="D18">
        <v>1</v>
      </c>
      <c r="E18">
        <f>3*1+3*1+1*1</f>
        <v>7</v>
      </c>
      <c r="F18">
        <v>1</v>
      </c>
      <c r="G18">
        <f>504+1364+703+654+1457</f>
        <v>4682</v>
      </c>
      <c r="H18">
        <v>0</v>
      </c>
      <c r="I18">
        <v>20</v>
      </c>
      <c r="J18">
        <v>3</v>
      </c>
      <c r="K18">
        <v>1</v>
      </c>
      <c r="L18">
        <v>2</v>
      </c>
      <c r="M18">
        <v>16</v>
      </c>
    </row>
    <row r="20" spans="1:13" x14ac:dyDescent="0.35">
      <c r="D20">
        <f>CORREL(D2:D18,M2:M18)</f>
        <v>-0.20432360639510216</v>
      </c>
      <c r="E20">
        <f>CORREL(E2:E18,M2:M18)</f>
        <v>0.62094593504119744</v>
      </c>
      <c r="F20" t="e">
        <f>CORREL(F2:F18,M2:M18)</f>
        <v>#DIV/0!</v>
      </c>
      <c r="G20">
        <f>CORREL(G2:G18,M2:M18)</f>
        <v>0.8929088965027564</v>
      </c>
      <c r="H20">
        <f>CORREL(H2:H18,M2:M18)</f>
        <v>-0.29953606553183004</v>
      </c>
      <c r="I20">
        <f>CORREL(I2:I18,M2:M18)</f>
        <v>-0.37725427150448498</v>
      </c>
      <c r="J20">
        <f>CORREL(J2:J18,M2:M18)</f>
        <v>0.17691766912561432</v>
      </c>
      <c r="K20">
        <f>CORREL(K2:K18,M2:M18)</f>
        <v>-0.3514250533840319</v>
      </c>
      <c r="L20">
        <f>CORREL(L2:L18,M2:M18)</f>
        <v>-0.37520240513674302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2020-06-04T19:54:25Z</dcterms:modified>
</cp:coreProperties>
</file>