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bc701a07c40c19e/Desktop/NICO/MAF/Semestre 2/Administración y Valoración Financiera/"/>
    </mc:Choice>
  </mc:AlternateContent>
  <xr:revisionPtr revIDLastSave="113" documentId="13_ncr:1_{5C7BDB37-6D68-45D8-B73D-36EDA6023F02}" xr6:coauthVersionLast="47" xr6:coauthVersionMax="47" xr10:uidLastSave="{D747737B-6FC4-4D7B-848D-550F25F9E4AE}"/>
  <bookViews>
    <workbookView xWindow="-108" yWindow="-108" windowWidth="23256" windowHeight="12456" tabRatio="906" activeTab="1" xr2:uid="{00000000-000D-0000-FFFF-FFFF00000000}"/>
  </bookViews>
  <sheets>
    <sheet name="ejercicio introductorio excel" sheetId="23" r:id="rId1"/>
    <sheet name="TALLER" sheetId="2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4" l="1"/>
  <c r="B18" i="24"/>
  <c r="B14" i="24"/>
  <c r="G18" i="24"/>
  <c r="F18" i="24"/>
  <c r="E18" i="24"/>
  <c r="D18" i="24"/>
  <c r="C18" i="24"/>
  <c r="B15" i="24"/>
  <c r="H5" i="24"/>
  <c r="L15" i="23"/>
  <c r="M15" i="23"/>
  <c r="K15" i="23"/>
  <c r="J15" i="23"/>
  <c r="I15" i="23"/>
  <c r="H15" i="23"/>
  <c r="G15" i="23"/>
  <c r="F15" i="23"/>
  <c r="E15" i="23"/>
  <c r="D15" i="23"/>
  <c r="C15" i="23"/>
  <c r="B15" i="23"/>
  <c r="B11" i="23"/>
  <c r="M5" i="23"/>
  <c r="B12" i="23" s="1"/>
  <c r="B13" i="23" s="1"/>
  <c r="B4" i="24"/>
  <c r="C10" i="24" s="1"/>
  <c r="C3" i="24"/>
  <c r="D3" i="24" s="1"/>
  <c r="B16" i="24" l="1"/>
  <c r="E3" i="24"/>
  <c r="D4" i="24"/>
  <c r="C4" i="24"/>
  <c r="E4" i="24" l="1"/>
  <c r="F3" i="24"/>
  <c r="F4" i="24" l="1"/>
  <c r="C11" i="24" s="1"/>
  <c r="G3" i="24"/>
  <c r="H3" i="24" l="1"/>
  <c r="G4" i="24"/>
  <c r="H4" i="24" s="1"/>
  <c r="C3" i="23" l="1"/>
  <c r="C4" i="23" s="1"/>
  <c r="D3" i="23" l="1"/>
  <c r="E3" i="23" s="1"/>
  <c r="F3" i="23" s="1"/>
  <c r="D4" i="23" l="1"/>
  <c r="E4" i="23"/>
  <c r="G3" i="23"/>
  <c r="F4" i="23"/>
  <c r="G4" i="23" l="1"/>
  <c r="H3" i="23"/>
  <c r="I3" i="23" l="1"/>
  <c r="H4" i="23"/>
  <c r="J3" i="23" l="1"/>
  <c r="I4" i="23"/>
  <c r="K3" i="23" l="1"/>
  <c r="J4" i="23"/>
  <c r="K4" i="23" l="1"/>
  <c r="L3" i="23"/>
  <c r="M3" i="23" l="1"/>
  <c r="L4" i="23"/>
  <c r="M4" i="23" l="1"/>
</calcChain>
</file>

<file path=xl/sharedStrings.xml><?xml version="1.0" encoding="utf-8"?>
<sst xmlns="http://schemas.openxmlformats.org/spreadsheetml/2006/main" count="33" uniqueCount="22">
  <si>
    <t>FCL</t>
  </si>
  <si>
    <t>HORIZONTE EXPLÍCITO (HE)</t>
  </si>
  <si>
    <t>Año</t>
  </si>
  <si>
    <t>Período</t>
  </si>
  <si>
    <t>WACC</t>
  </si>
  <si>
    <t>g crecimiento a perpetuidad</t>
  </si>
  <si>
    <t>Cuál es el valor de esta Compañía por el método del FCL?</t>
  </si>
  <si>
    <t>VC (HNE)</t>
  </si>
  <si>
    <t>VC = FCL * (1+g)/(wacc-g)</t>
  </si>
  <si>
    <t>Use NPV (VNA) y XNPV (VNA.NO.PER)</t>
  </si>
  <si>
    <t xml:space="preserve">1- Cuál es el valor de esta Compañía en </t>
  </si>
  <si>
    <t xml:space="preserve">2- Cuál es el valor de esta Compañía en </t>
  </si>
  <si>
    <t>3- Usted es accionista de esta compañía y busca valor a largo plazo, ¿continuaría como accionista? Explique.</t>
  </si>
  <si>
    <t>NVP FCL (HE)</t>
  </si>
  <si>
    <t>NVP FCL (HNE)</t>
  </si>
  <si>
    <t>Valor Empresa FCL</t>
  </si>
  <si>
    <t>XNPV</t>
  </si>
  <si>
    <t>a.</t>
  </si>
  <si>
    <t>b.</t>
  </si>
  <si>
    <t>c.</t>
  </si>
  <si>
    <t>Yo, como accionista de la compañía, continuaría en la compañía hasta el 2027 que es donde la empresa alcanza su mayor valor y en ese momento vendería mis acciones.</t>
  </si>
  <si>
    <t>Sin embargo, vale la pena recalcar el riesgo de la compañía al no tener una valorización o tener una muy baja frente a la inflación.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</si>
</sst>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\ #,##0;[Red]\-&quot;$&quot;\ #,##0"/>
    <numFmt numFmtId="41" formatCode="_-* #,##0_-;\-* #,##0_-;_-* &quot;-&quot;_-;_-@_-"/>
    <numFmt numFmtId="44" formatCode="_-&quot;$&quot;\ * #,##0.00_-;\-&quot;$&quot;\ * #,##0.00_-;_-&quot;$&quot;\ * &quot;-&quot;??_-;_-@_-"/>
    <numFmt numFmtId="164" formatCode="_(* #,##0.00_);_(* \(#,##0.00\);_(* &quot;-&quot;??_);_(@_)"/>
    <numFmt numFmtId="165" formatCode="_(&quot;$&quot;\ * #,##0.00_);_(&quot;$&quot;\ * \(#,##0.00\);_(&quot;$&quot;\ * &quot;-&quot;??_);_(@_)"/>
    <numFmt numFmtId="166" formatCode="_(&quot;$&quot;\ * #,##0_);_(&quot;$&quot;\ * \(#,##0\);_(&quot;$&quot;\ * &quot;-&quot;??_);_(@_)"/>
    <numFmt numFmtId="167" formatCode="_(&quot;$&quot;* #,##0_);_(&quot;$&quot;* \(#,##0\);_(&quot;$&quot;* &quot;-&quot;??_);_(@_)"/>
    <numFmt numFmtId="168" formatCode="_-&quot;$&quot;\ * #,##0_-;\-&quot;$&quot;\ * #,##0_-;_-&quot;$&quot;\ * &quot;-&quot;??_-;_-@_-"/>
  </numFmts>
  <fonts count="8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sz val="10"/>
      <color theme="1"/>
      <name val="Trebuchet MS"/>
      <family val="2"/>
    </font>
    <font>
      <sz val="10"/>
      <color rgb="FF0000FF"/>
      <name val="Trebuchet MS"/>
      <family val="2"/>
    </font>
    <font>
      <sz val="10"/>
      <color rgb="FF000000"/>
      <name val="Trebuchet MS"/>
      <family val="2"/>
    </font>
    <font>
      <b/>
      <sz val="10"/>
      <color theme="1"/>
      <name val="Trebuchet MS"/>
      <family val="2"/>
    </font>
    <font>
      <b/>
      <u/>
      <sz val="10"/>
      <color theme="1"/>
      <name val="Trebuchet MS"/>
      <family val="2"/>
    </font>
    <font>
      <b/>
      <sz val="10"/>
      <color rgb="FF0000FF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0" fontId="3" fillId="0" borderId="8" xfId="1" applyNumberFormat="1" applyFont="1" applyBorder="1"/>
    <xf numFmtId="10" fontId="3" fillId="0" borderId="15" xfId="1" applyNumberFormat="1" applyFont="1" applyBorder="1"/>
    <xf numFmtId="0" fontId="2" fillId="0" borderId="11" xfId="0" applyFont="1" applyBorder="1" applyAlignment="1">
      <alignment vertical="top" wrapText="1"/>
    </xf>
    <xf numFmtId="10" fontId="3" fillId="0" borderId="11" xfId="1" applyNumberFormat="1" applyFont="1" applyBorder="1"/>
    <xf numFmtId="10" fontId="3" fillId="0" borderId="16" xfId="1" applyNumberFormat="1" applyFont="1" applyBorder="1"/>
    <xf numFmtId="0" fontId="4" fillId="0" borderId="0" xfId="0" applyFont="1" applyAlignment="1">
      <alignment horizontal="left" vertical="center" readingOrder="1"/>
    </xf>
    <xf numFmtId="0" fontId="3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/>
    <xf numFmtId="0" fontId="2" fillId="0" borderId="5" xfId="0" applyFont="1" applyBorder="1"/>
    <xf numFmtId="166" fontId="2" fillId="0" borderId="8" xfId="0" applyNumberFormat="1" applyFont="1" applyBorder="1"/>
    <xf numFmtId="0" fontId="2" fillId="0" borderId="2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0" fontId="2" fillId="0" borderId="0" xfId="0" applyNumberFormat="1" applyFont="1"/>
    <xf numFmtId="0" fontId="2" fillId="0" borderId="0" xfId="0" applyFont="1" applyAlignment="1">
      <alignment horizontal="center"/>
    </xf>
    <xf numFmtId="167" fontId="2" fillId="0" borderId="0" xfId="0" applyNumberFormat="1" applyFont="1"/>
    <xf numFmtId="166" fontId="3" fillId="0" borderId="8" xfId="2" applyNumberFormat="1" applyFont="1" applyFill="1" applyBorder="1"/>
    <xf numFmtId="166" fontId="3" fillId="0" borderId="15" xfId="2" applyNumberFormat="1" applyFont="1" applyFill="1" applyBorder="1"/>
    <xf numFmtId="166" fontId="3" fillId="0" borderId="9" xfId="2" applyNumberFormat="1" applyFont="1" applyFill="1" applyBorder="1"/>
    <xf numFmtId="10" fontId="3" fillId="0" borderId="9" xfId="1" applyNumberFormat="1" applyFont="1" applyFill="1" applyBorder="1"/>
    <xf numFmtId="10" fontId="3" fillId="0" borderId="19" xfId="1" applyNumberFormat="1" applyFont="1" applyFill="1" applyBorder="1"/>
    <xf numFmtId="0" fontId="6" fillId="0" borderId="0" xfId="0" applyFont="1"/>
    <xf numFmtId="6" fontId="2" fillId="0" borderId="0" xfId="0" applyNumberFormat="1" applyFont="1"/>
    <xf numFmtId="0" fontId="5" fillId="0" borderId="0" xfId="0" applyFont="1"/>
    <xf numFmtId="6" fontId="5" fillId="0" borderId="0" xfId="0" applyNumberFormat="1" applyFont="1"/>
    <xf numFmtId="41" fontId="2" fillId="0" borderId="0" xfId="7" applyFont="1" applyFill="1" applyBorder="1"/>
    <xf numFmtId="14" fontId="2" fillId="0" borderId="23" xfId="0" applyNumberFormat="1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166" fontId="3" fillId="0" borderId="28" xfId="2" applyNumberFormat="1" applyFont="1" applyFill="1" applyBorder="1"/>
    <xf numFmtId="166" fontId="2" fillId="0" borderId="18" xfId="0" applyNumberFormat="1" applyFont="1" applyBorder="1"/>
    <xf numFmtId="0" fontId="2" fillId="0" borderId="18" xfId="0" applyFont="1" applyBorder="1" applyAlignment="1">
      <alignment vertical="center" wrapText="1"/>
    </xf>
    <xf numFmtId="10" fontId="3" fillId="0" borderId="28" xfId="1" applyNumberFormat="1" applyFont="1" applyBorder="1"/>
    <xf numFmtId="0" fontId="2" fillId="0" borderId="29" xfId="0" applyFont="1" applyBorder="1"/>
    <xf numFmtId="0" fontId="2" fillId="0" borderId="30" xfId="0" applyFont="1" applyBorder="1" applyAlignment="1">
      <alignment vertical="top" wrapText="1"/>
    </xf>
    <xf numFmtId="10" fontId="3" fillId="0" borderId="31" xfId="1" applyNumberFormat="1" applyFont="1" applyBorder="1"/>
    <xf numFmtId="0" fontId="2" fillId="0" borderId="23" xfId="0" applyFont="1" applyBorder="1"/>
    <xf numFmtId="0" fontId="7" fillId="0" borderId="0" xfId="0" applyFont="1" applyAlignment="1">
      <alignment horizontal="left" vertical="center" readingOrder="1"/>
    </xf>
    <xf numFmtId="14" fontId="7" fillId="0" borderId="0" xfId="0" applyNumberFormat="1" applyFont="1"/>
    <xf numFmtId="0" fontId="7" fillId="0" borderId="0" xfId="0" applyFont="1"/>
    <xf numFmtId="166" fontId="2" fillId="0" borderId="0" xfId="0" applyNumberFormat="1" applyFont="1"/>
    <xf numFmtId="168" fontId="6" fillId="0" borderId="0" xfId="8" applyNumberFormat="1" applyFont="1"/>
    <xf numFmtId="168" fontId="6" fillId="2" borderId="0" xfId="8" applyNumberFormat="1" applyFont="1" applyFill="1" applyAlignment="1">
      <alignment horizontal="right"/>
    </xf>
    <xf numFmtId="6" fontId="5" fillId="2" borderId="0" xfId="0" applyNumberFormat="1" applyFont="1" applyFill="1"/>
    <xf numFmtId="0" fontId="5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</cellXfs>
  <cellStyles count="9">
    <cellStyle name="Millares [0]" xfId="7" builtinId="6"/>
    <cellStyle name="Millares [0] 2" xfId="4" xr:uid="{00000000-0005-0000-0000-000000000000}"/>
    <cellStyle name="Millares 2" xfId="6" xr:uid="{00000000-0005-0000-0000-000001000000}"/>
    <cellStyle name="Moneda" xfId="8" builtinId="4"/>
    <cellStyle name="Moneda 2" xfId="2" xr:uid="{00000000-0005-0000-0000-000002000000}"/>
    <cellStyle name="Normal" xfId="0" builtinId="0"/>
    <cellStyle name="Normal 2" xfId="3" xr:uid="{00000000-0005-0000-0000-000004000000}"/>
    <cellStyle name="Porcentaje" xfId="1" builtinId="5"/>
    <cellStyle name="Porcentaje 2" xfId="5" xr:uid="{00000000-0005-0000-0000-000006000000}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Valor</a:t>
            </a:r>
            <a:r>
              <a:rPr lang="es-CO" baseline="0"/>
              <a:t> de la Empresa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'ejercicio introductorio excel'!$B$15:$L$15</c:f>
              <c:numCache>
                <c:formatCode>_-"$"\ * #,##0_-;\-"$"\ * #,##0_-;_-"$"\ * "-"??_-;_-@_-</c:formatCode>
                <c:ptCount val="11"/>
                <c:pt idx="0">
                  <c:v>55899.352475248146</c:v>
                </c:pt>
                <c:pt idx="1">
                  <c:v>61097.992255446217</c:v>
                </c:pt>
                <c:pt idx="2">
                  <c:v>60336.266677452011</c:v>
                </c:pt>
                <c:pt idx="3">
                  <c:v>63359.315478455057</c:v>
                </c:pt>
                <c:pt idx="4">
                  <c:v>67152.078817951377</c:v>
                </c:pt>
                <c:pt idx="5">
                  <c:v>70925.949148020838</c:v>
                </c:pt>
                <c:pt idx="6">
                  <c:v>74420.76959909749</c:v>
                </c:pt>
                <c:pt idx="7">
                  <c:v>77982.019171813561</c:v>
                </c:pt>
                <c:pt idx="8">
                  <c:v>81618.702954792199</c:v>
                </c:pt>
                <c:pt idx="9">
                  <c:v>88614.650329587879</c:v>
                </c:pt>
                <c:pt idx="10">
                  <c:v>92743.586497890312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A-4B08-A5AB-DE977BB4D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54144"/>
        <c:axId val="1996999184"/>
      </c:scatterChart>
      <c:valAx>
        <c:axId val="10982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6999184"/>
        <c:crosses val="autoZero"/>
        <c:crossBetween val="midCat"/>
      </c:valAx>
      <c:valAx>
        <c:axId val="19969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25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33867</xdr:colOff>
      <xdr:row>16</xdr:row>
      <xdr:rowOff>118534</xdr:rowOff>
    </xdr:from>
    <xdr:to>
      <xdr:col>6</xdr:col>
      <xdr:colOff>643467</xdr:colOff>
      <xdr:row>31</xdr:row>
      <xdr:rowOff>67734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CDB85C-9046-16D5-8AD1-2EF01AFA5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C309-D781-464E-A572-200FF5762E3E}">
  <dimension ref="A1:Q30"/>
  <sheetViews>
    <sheetView showGridLines="0" zoomScale="90" zoomScaleNormal="90" workbookViewId="0">
      <selection activeCell="A11" sqref="A11:A15"/>
    </sheetView>
  </sheetViews>
  <sheetFormatPr baseColWidth="10" defaultColWidth="11.23046875" defaultRowHeight="14.4" x14ac:dyDescent="0.35"/>
  <cols>
    <col min="1" max="1" width="18.69140625" style="1" customWidth="1"/>
    <col min="2" max="2" width="9.23046875" style="1" bestFit="1" customWidth="1"/>
    <col min="3" max="12" width="7.69140625" style="1" customWidth="1"/>
    <col min="13" max="13" width="10.3046875" style="1" customWidth="1"/>
    <col min="14" max="14" width="11.23046875" style="1"/>
    <col min="15" max="16" width="8.3046875" style="1" bestFit="1" customWidth="1"/>
    <col min="17" max="17" width="9" style="1" bestFit="1" customWidth="1"/>
    <col min="18" max="16384" width="11.23046875" style="1"/>
  </cols>
  <sheetData>
    <row r="1" spans="1:17" ht="15" thickBot="1" x14ac:dyDescent="0.4"/>
    <row r="2" spans="1:17" ht="15" thickBot="1" x14ac:dyDescent="0.4">
      <c r="C2" s="59" t="s">
        <v>1</v>
      </c>
      <c r="D2" s="60"/>
      <c r="E2" s="60"/>
      <c r="F2" s="60"/>
      <c r="G2" s="60"/>
      <c r="H2" s="60"/>
      <c r="I2" s="60"/>
      <c r="J2" s="60"/>
      <c r="K2" s="60"/>
      <c r="L2" s="60"/>
      <c r="M2" s="21" t="s">
        <v>7</v>
      </c>
    </row>
    <row r="3" spans="1:17" ht="15" customHeight="1" x14ac:dyDescent="0.35">
      <c r="A3" s="11" t="s">
        <v>2</v>
      </c>
      <c r="B3" s="20">
        <v>2022</v>
      </c>
      <c r="C3" s="19">
        <f>B3+1</f>
        <v>2023</v>
      </c>
      <c r="D3" s="14">
        <f t="shared" ref="D3:L3" si="0">C3+1</f>
        <v>2024</v>
      </c>
      <c r="E3" s="14">
        <f t="shared" si="0"/>
        <v>2025</v>
      </c>
      <c r="F3" s="14">
        <f t="shared" si="0"/>
        <v>2026</v>
      </c>
      <c r="G3" s="14">
        <f t="shared" si="0"/>
        <v>2027</v>
      </c>
      <c r="H3" s="14">
        <f t="shared" si="0"/>
        <v>2028</v>
      </c>
      <c r="I3" s="14">
        <f t="shared" si="0"/>
        <v>2029</v>
      </c>
      <c r="J3" s="14">
        <f t="shared" si="0"/>
        <v>2030</v>
      </c>
      <c r="K3" s="14">
        <f t="shared" si="0"/>
        <v>2031</v>
      </c>
      <c r="L3" s="15">
        <f t="shared" si="0"/>
        <v>2032</v>
      </c>
      <c r="M3" s="13">
        <f>L3</f>
        <v>2032</v>
      </c>
      <c r="O3" s="23"/>
      <c r="P3" s="23"/>
      <c r="Q3" s="23"/>
    </row>
    <row r="4" spans="1:17" ht="15" customHeight="1" thickBot="1" x14ac:dyDescent="0.4">
      <c r="A4" s="12" t="s">
        <v>3</v>
      </c>
      <c r="B4" s="35">
        <v>44926</v>
      </c>
      <c r="C4" s="36">
        <f t="shared" ref="C4:L4" si="1">DATE(C3,12,31)</f>
        <v>45291</v>
      </c>
      <c r="D4" s="37">
        <f t="shared" si="1"/>
        <v>45657</v>
      </c>
      <c r="E4" s="37">
        <f t="shared" si="1"/>
        <v>46022</v>
      </c>
      <c r="F4" s="37">
        <f t="shared" si="1"/>
        <v>46387</v>
      </c>
      <c r="G4" s="37">
        <f t="shared" si="1"/>
        <v>46752</v>
      </c>
      <c r="H4" s="37">
        <f t="shared" si="1"/>
        <v>47118</v>
      </c>
      <c r="I4" s="37">
        <f t="shared" si="1"/>
        <v>47483</v>
      </c>
      <c r="J4" s="37">
        <f t="shared" si="1"/>
        <v>47848</v>
      </c>
      <c r="K4" s="37">
        <f t="shared" si="1"/>
        <v>48213</v>
      </c>
      <c r="L4" s="38">
        <f t="shared" si="1"/>
        <v>48579</v>
      </c>
      <c r="M4" s="39">
        <f>L4</f>
        <v>48579</v>
      </c>
      <c r="O4" s="22"/>
      <c r="P4" s="22"/>
      <c r="Q4" s="22"/>
    </row>
    <row r="5" spans="1:17" ht="15" customHeight="1" x14ac:dyDescent="0.35">
      <c r="A5" s="2" t="s">
        <v>0</v>
      </c>
      <c r="B5" s="10">
        <v>0</v>
      </c>
      <c r="C5" s="25">
        <v>5909</v>
      </c>
      <c r="D5" s="26">
        <v>2368</v>
      </c>
      <c r="E5" s="26">
        <v>1921</v>
      </c>
      <c r="F5" s="26">
        <v>2261</v>
      </c>
      <c r="G5" s="26">
        <v>2854</v>
      </c>
      <c r="H5" s="26">
        <v>3074</v>
      </c>
      <c r="I5" s="26">
        <v>3308</v>
      </c>
      <c r="J5" s="26">
        <v>544</v>
      </c>
      <c r="K5" s="26">
        <v>3783</v>
      </c>
      <c r="L5" s="27">
        <v>4022</v>
      </c>
      <c r="M5" s="18">
        <f>L5*(1+L7)/(L6-L7)</f>
        <v>88721.586497890312</v>
      </c>
      <c r="O5" s="24"/>
      <c r="P5" s="24"/>
      <c r="Q5" s="24"/>
    </row>
    <row r="6" spans="1:17" ht="15" customHeight="1" x14ac:dyDescent="0.35">
      <c r="A6" s="3" t="s">
        <v>4</v>
      </c>
      <c r="B6" s="3"/>
      <c r="C6" s="4"/>
      <c r="D6" s="5"/>
      <c r="E6" s="5"/>
      <c r="F6" s="5"/>
      <c r="G6" s="5"/>
      <c r="H6" s="5"/>
      <c r="I6" s="5"/>
      <c r="J6" s="5"/>
      <c r="K6" s="5"/>
      <c r="L6" s="28">
        <v>9.2999999999999999E-2</v>
      </c>
      <c r="M6" s="16"/>
    </row>
    <row r="7" spans="1:17" ht="15" customHeight="1" thickBot="1" x14ac:dyDescent="0.4">
      <c r="A7" s="6" t="s">
        <v>5</v>
      </c>
      <c r="B7" s="6"/>
      <c r="C7" s="7"/>
      <c r="D7" s="8"/>
      <c r="E7" s="8"/>
      <c r="F7" s="8"/>
      <c r="G7" s="8"/>
      <c r="H7" s="8"/>
      <c r="I7" s="8"/>
      <c r="J7" s="8"/>
      <c r="K7" s="8"/>
      <c r="L7" s="29">
        <v>4.5600000000000002E-2</v>
      </c>
      <c r="M7" s="17"/>
    </row>
    <row r="9" spans="1:17" x14ac:dyDescent="0.35">
      <c r="A9" s="9" t="s">
        <v>6</v>
      </c>
      <c r="L9" s="1" t="s">
        <v>8</v>
      </c>
    </row>
    <row r="11" spans="1:17" x14ac:dyDescent="0.35">
      <c r="A11" s="1" t="s">
        <v>13</v>
      </c>
      <c r="B11" s="54">
        <f>NPV(L6,C5:L5)</f>
        <v>19470.648714769133</v>
      </c>
    </row>
    <row r="12" spans="1:17" x14ac:dyDescent="0.35">
      <c r="A12" s="1" t="s">
        <v>14</v>
      </c>
      <c r="B12" s="54">
        <f>PV(L6,COUNT(C5:L5),,-M5)</f>
        <v>36460.924774596468</v>
      </c>
    </row>
    <row r="13" spans="1:17" x14ac:dyDescent="0.35">
      <c r="A13" s="30" t="s">
        <v>15</v>
      </c>
      <c r="B13" s="55">
        <f>B11+B12</f>
        <v>55931.573489365604</v>
      </c>
    </row>
    <row r="14" spans="1:17" x14ac:dyDescent="0.35">
      <c r="A14" s="30"/>
      <c r="B14" s="30"/>
    </row>
    <row r="15" spans="1:17" s="32" customFormat="1" x14ac:dyDescent="0.35">
      <c r="A15" s="30" t="s">
        <v>16</v>
      </c>
      <c r="B15" s="55">
        <f>XNPV($L$6,B5:$M$5,B4:$M$4)</f>
        <v>55899.352475248146</v>
      </c>
      <c r="C15" s="55">
        <f>XNPV($L$6,C5:$M$5,C4:$M$4)</f>
        <v>61097.992255446217</v>
      </c>
      <c r="D15" s="55">
        <f>XNPV($L$6,D5:$M$5,D4:$M$4)</f>
        <v>60336.266677452011</v>
      </c>
      <c r="E15" s="55">
        <f>XNPV($L$6,E5:$M$5,E4:$M$4)</f>
        <v>63359.315478455057</v>
      </c>
      <c r="F15" s="55">
        <f>XNPV($L$6,F5:$M$5,F4:$M$4)</f>
        <v>67152.078817951377</v>
      </c>
      <c r="G15" s="55">
        <f>XNPV($L$6,G5:$M$5,G4:$M$4)</f>
        <v>70925.949148020838</v>
      </c>
      <c r="H15" s="55">
        <f>XNPV($L$6,H5:$M$5,H4:$M$4)</f>
        <v>74420.76959909749</v>
      </c>
      <c r="I15" s="55">
        <f>XNPV($L$6,I5:$M$5,I4:$M$4)</f>
        <v>77982.019171813561</v>
      </c>
      <c r="J15" s="55">
        <f>XNPV($L$6,J5:$M$5,J4:$M$4)</f>
        <v>81618.702954792199</v>
      </c>
      <c r="K15" s="55">
        <f>XNPV($L$6,K5:$M$5,K4:$M$4)</f>
        <v>88614.650329587879</v>
      </c>
      <c r="L15" s="55">
        <f>XNPV($L$6,L5:$M$5,L4:$M$4)</f>
        <v>92743.586497890312</v>
      </c>
      <c r="M15" s="55">
        <f>XNPV($L$6,M5:$M$5,M4:$M$4)</f>
        <v>88721.586497890312</v>
      </c>
    </row>
    <row r="16" spans="1:17" x14ac:dyDescent="0.35">
      <c r="B16" s="31"/>
    </row>
    <row r="17" spans="1:15" x14ac:dyDescent="0.35">
      <c r="B17" s="31"/>
    </row>
    <row r="18" spans="1:15" x14ac:dyDescent="0.35">
      <c r="A18" s="32"/>
      <c r="B18" s="33"/>
    </row>
    <row r="19" spans="1:15" x14ac:dyDescent="0.35">
      <c r="B19" s="31"/>
    </row>
    <row r="20" spans="1:15" x14ac:dyDescent="0.35">
      <c r="B20" s="31"/>
    </row>
    <row r="21" spans="1:15" x14ac:dyDescent="0.35">
      <c r="A21" s="32"/>
      <c r="B21" s="33"/>
      <c r="F21" s="33"/>
    </row>
    <row r="22" spans="1:15" x14ac:dyDescent="0.35">
      <c r="B22" s="31"/>
    </row>
    <row r="23" spans="1:15" x14ac:dyDescent="0.35">
      <c r="B23" s="31"/>
    </row>
    <row r="24" spans="1:15" x14ac:dyDescent="0.35">
      <c r="A24" s="32"/>
      <c r="B24" s="33"/>
      <c r="F24" s="33"/>
    </row>
    <row r="26" spans="1:15" x14ac:dyDescent="0.35">
      <c r="A26" s="30"/>
    </row>
    <row r="28" spans="1:15" x14ac:dyDescent="0.35">
      <c r="B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1:15" x14ac:dyDescent="0.35">
      <c r="B29" s="34"/>
    </row>
    <row r="30" spans="1:15" x14ac:dyDescent="0.35">
      <c r="B30" s="34"/>
    </row>
  </sheetData>
  <mergeCells count="1">
    <mergeCell ref="C2:L2"/>
  </mergeCells>
  <pageMargins left="0.7" right="0.7" top="0.75" bottom="0.75" header="0.3" footer="0.3"/>
  <ignoredErrors>
    <ignoredError sqref="B11:B1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7BA2-929C-4284-B6FA-F4B78FEC0FE1}">
  <dimension ref="A1:L30"/>
  <sheetViews>
    <sheetView showGridLines="0" tabSelected="1" zoomScale="90" zoomScaleNormal="90" workbookViewId="0">
      <selection activeCell="C23" sqref="C23"/>
    </sheetView>
  </sheetViews>
  <sheetFormatPr baseColWidth="10" defaultColWidth="11.23046875" defaultRowHeight="14.4" x14ac:dyDescent="0.35"/>
  <cols>
    <col min="1" max="1" width="18.69140625" style="1" customWidth="1"/>
    <col min="2" max="2" width="9.3828125" style="1" bestFit="1" customWidth="1"/>
    <col min="3" max="3" width="8" style="1" customWidth="1"/>
    <col min="4" max="7" width="7.69140625" style="1" customWidth="1"/>
    <col min="8" max="8" width="7.69140625" style="1" bestFit="1" customWidth="1"/>
    <col min="9" max="9" width="11.23046875" style="1"/>
    <col min="10" max="11" width="8.3046875" style="1" bestFit="1" customWidth="1"/>
    <col min="12" max="12" width="9" style="1" bestFit="1" customWidth="1"/>
    <col min="13" max="16384" width="11.23046875" style="1"/>
  </cols>
  <sheetData>
    <row r="1" spans="1:12" ht="15" thickBot="1" x14ac:dyDescent="0.4"/>
    <row r="2" spans="1:12" ht="15" thickBot="1" x14ac:dyDescent="0.4">
      <c r="C2" s="61" t="s">
        <v>1</v>
      </c>
      <c r="D2" s="62"/>
      <c r="E2" s="62"/>
      <c r="F2" s="62"/>
      <c r="G2" s="63"/>
      <c r="H2" s="40" t="s">
        <v>7</v>
      </c>
    </row>
    <row r="3" spans="1:12" ht="15" customHeight="1" x14ac:dyDescent="0.35">
      <c r="A3" s="11" t="s">
        <v>2</v>
      </c>
      <c r="B3" s="20">
        <v>2022</v>
      </c>
      <c r="C3" s="14">
        <f>B3+1</f>
        <v>2023</v>
      </c>
      <c r="D3" s="14">
        <f t="shared" ref="D3:F3" si="0">C3+1</f>
        <v>2024</v>
      </c>
      <c r="E3" s="14">
        <f t="shared" si="0"/>
        <v>2025</v>
      </c>
      <c r="F3" s="14">
        <f t="shared" si="0"/>
        <v>2026</v>
      </c>
      <c r="G3" s="15">
        <f>F3+1</f>
        <v>2027</v>
      </c>
      <c r="H3" s="41">
        <f>G3</f>
        <v>2027</v>
      </c>
      <c r="J3" s="23"/>
      <c r="K3" s="23"/>
      <c r="L3" s="23"/>
    </row>
    <row r="4" spans="1:12" ht="15" customHeight="1" thickBot="1" x14ac:dyDescent="0.4">
      <c r="A4" s="12" t="s">
        <v>3</v>
      </c>
      <c r="B4" s="35">
        <f t="shared" ref="B4:G4" si="1">DATE(B3,12,31)</f>
        <v>44926</v>
      </c>
      <c r="C4" s="37">
        <f t="shared" si="1"/>
        <v>45291</v>
      </c>
      <c r="D4" s="37">
        <f t="shared" si="1"/>
        <v>45657</v>
      </c>
      <c r="E4" s="37">
        <f t="shared" si="1"/>
        <v>46022</v>
      </c>
      <c r="F4" s="37">
        <f t="shared" si="1"/>
        <v>46387</v>
      </c>
      <c r="G4" s="38">
        <f t="shared" si="1"/>
        <v>46752</v>
      </c>
      <c r="H4" s="35">
        <f>G4</f>
        <v>46752</v>
      </c>
      <c r="J4" s="22"/>
      <c r="K4" s="22"/>
      <c r="L4" s="22"/>
    </row>
    <row r="5" spans="1:12" ht="15" customHeight="1" x14ac:dyDescent="0.35">
      <c r="A5" s="2" t="s">
        <v>0</v>
      </c>
      <c r="B5" s="42">
        <v>0</v>
      </c>
      <c r="C5" s="43">
        <v>3025</v>
      </c>
      <c r="D5" s="26">
        <v>3000</v>
      </c>
      <c r="E5" s="26">
        <v>2600</v>
      </c>
      <c r="F5" s="26">
        <v>2100</v>
      </c>
      <c r="G5" s="27">
        <v>1800</v>
      </c>
      <c r="H5" s="44">
        <f>G5*(1+G7)/(G6-G7)</f>
        <v>37080</v>
      </c>
      <c r="J5" s="24"/>
      <c r="K5" s="24"/>
      <c r="L5" s="24"/>
    </row>
    <row r="6" spans="1:12" ht="15" customHeight="1" x14ac:dyDescent="0.35">
      <c r="A6" s="3" t="s">
        <v>4</v>
      </c>
      <c r="B6" s="45"/>
      <c r="C6" s="46"/>
      <c r="D6" s="5"/>
      <c r="E6" s="5"/>
      <c r="F6" s="5"/>
      <c r="G6" s="28">
        <v>0.08</v>
      </c>
      <c r="H6" s="47"/>
    </row>
    <row r="7" spans="1:12" ht="15" customHeight="1" thickBot="1" x14ac:dyDescent="0.4">
      <c r="A7" s="6" t="s">
        <v>5</v>
      </c>
      <c r="B7" s="48"/>
      <c r="C7" s="49"/>
      <c r="D7" s="8"/>
      <c r="E7" s="8"/>
      <c r="F7" s="8"/>
      <c r="G7" s="29">
        <v>0.03</v>
      </c>
      <c r="H7" s="50"/>
    </row>
    <row r="9" spans="1:12" x14ac:dyDescent="0.35">
      <c r="A9" s="30" t="s">
        <v>9</v>
      </c>
    </row>
    <row r="10" spans="1:12" x14ac:dyDescent="0.35">
      <c r="A10" s="51" t="s">
        <v>10</v>
      </c>
      <c r="C10" s="52">
        <f>B4</f>
        <v>44926</v>
      </c>
    </row>
    <row r="11" spans="1:12" x14ac:dyDescent="0.35">
      <c r="A11" s="51" t="s">
        <v>11</v>
      </c>
      <c r="C11" s="52">
        <f>F4</f>
        <v>46387</v>
      </c>
    </row>
    <row r="12" spans="1:12" x14ac:dyDescent="0.35">
      <c r="A12" s="53" t="s">
        <v>12</v>
      </c>
    </row>
    <row r="14" spans="1:12" x14ac:dyDescent="0.35">
      <c r="A14" s="1" t="s">
        <v>13</v>
      </c>
      <c r="B14" s="31">
        <f>NPV(G6,C5:G5)</f>
        <v>10205.518659017023</v>
      </c>
    </row>
    <row r="15" spans="1:12" x14ac:dyDescent="0.35">
      <c r="A15" s="1" t="s">
        <v>14</v>
      </c>
      <c r="B15" s="31">
        <f>PV(G6,COUNT(C5:G5),,-H5)</f>
        <v>25236.024946011563</v>
      </c>
    </row>
    <row r="16" spans="1:12" x14ac:dyDescent="0.35">
      <c r="A16" s="30" t="s">
        <v>15</v>
      </c>
      <c r="B16" s="56">
        <f>B14+B15</f>
        <v>35441.543605028586</v>
      </c>
    </row>
    <row r="17" spans="1:10" x14ac:dyDescent="0.35">
      <c r="A17" s="30"/>
      <c r="B17" s="31"/>
    </row>
    <row r="18" spans="1:10" x14ac:dyDescent="0.35">
      <c r="A18" s="30" t="s">
        <v>16</v>
      </c>
      <c r="B18" s="56">
        <f>XNPV($G$6,B5:$H$5,B4:$H$4)</f>
        <v>35434.661985570216</v>
      </c>
      <c r="C18" s="33">
        <f>XNPV($G$6,C5:$H$5,C4:$H$4)</f>
        <v>38269.434944415836</v>
      </c>
      <c r="D18" s="33">
        <f>XNPV($G$6,D5:$H$5,D4:$H$4)</f>
        <v>38072.016460905346</v>
      </c>
      <c r="E18" s="33">
        <f>XNPV($G$6,E5:$H$5,E4:$H$4)</f>
        <v>37877.777777777774</v>
      </c>
      <c r="F18" s="56">
        <f>XNPV($G$6,F5:$H$5,F4:$H$4)</f>
        <v>38099.999999999993</v>
      </c>
      <c r="G18" s="33">
        <f>XNPV($G$6,G5:$H$5,G4:$H$4)</f>
        <v>38880</v>
      </c>
      <c r="H18" s="33">
        <f>XNPV($G$6,H5:$H$5,H4:$H$4)</f>
        <v>37080</v>
      </c>
    </row>
    <row r="19" spans="1:10" x14ac:dyDescent="0.35">
      <c r="B19" s="57" t="s">
        <v>17</v>
      </c>
      <c r="F19" s="58" t="s">
        <v>18</v>
      </c>
    </row>
    <row r="20" spans="1:10" x14ac:dyDescent="0.35">
      <c r="B20" s="31"/>
    </row>
    <row r="21" spans="1:10" x14ac:dyDescent="0.35">
      <c r="A21" s="32"/>
      <c r="B21" s="57" t="s">
        <v>19</v>
      </c>
      <c r="C21" s="1" t="s">
        <v>20</v>
      </c>
    </row>
    <row r="22" spans="1:10" x14ac:dyDescent="0.35">
      <c r="B22" s="31"/>
      <c r="C22" s="1" t="s">
        <v>21</v>
      </c>
    </row>
    <row r="23" spans="1:10" x14ac:dyDescent="0.35">
      <c r="B23" s="31"/>
    </row>
    <row r="24" spans="1:10" x14ac:dyDescent="0.35">
      <c r="A24" s="32"/>
      <c r="B24" s="33"/>
    </row>
    <row r="26" spans="1:10" x14ac:dyDescent="0.35">
      <c r="A26" s="30"/>
    </row>
    <row r="28" spans="1:10" x14ac:dyDescent="0.35">
      <c r="B28" s="34"/>
      <c r="C28" s="34"/>
      <c r="D28" s="34"/>
      <c r="E28" s="34"/>
      <c r="F28" s="34"/>
      <c r="G28" s="34"/>
      <c r="H28" s="34"/>
      <c r="I28" s="34"/>
      <c r="J28" s="34"/>
    </row>
    <row r="29" spans="1:10" x14ac:dyDescent="0.35">
      <c r="B29" s="34"/>
    </row>
    <row r="30" spans="1:10" x14ac:dyDescent="0.35">
      <c r="B30" s="34"/>
    </row>
  </sheetData>
  <mergeCells count="1">
    <mergeCell ref="C2:G2"/>
  </mergeCells>
  <pageMargins left="0.7" right="0.7" top="0.75" bottom="0.75" header="0.3" footer="0.3"/>
  <pageSetup orientation="portrait" horizontalDpi="4294967293" verticalDpi="4294967293" r:id="rId1"/>
  <ignoredErrors>
    <ignoredError sqref="B14:B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introductorio excel</vt:lpstr>
      <vt:lpstr>TALLER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Papá</dc:creator>
  <cp:lastModifiedBy>NICOLÁS GONZÁLEZ JARAMILLO</cp:lastModifiedBy>
  <cp:lastPrinted>2017-09-08T01:27:36Z</cp:lastPrinted>
  <dcterms:created xsi:type="dcterms:W3CDTF">2011-01-01T22:12:31Z</dcterms:created>
  <dcterms:modified xsi:type="dcterms:W3CDTF">2023-04-15T17:50:03Z</dcterms:modified>
</cp:coreProperties>
</file>