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GOJ\Downloads\"/>
    </mc:Choice>
  </mc:AlternateContent>
  <xr:revisionPtr revIDLastSave="0" documentId="13_ncr:1_{CF7A46B5-5A59-454E-AC3D-6E3A21A071B5}" xr6:coauthVersionLast="47" xr6:coauthVersionMax="47" xr10:uidLastSave="{00000000-0000-0000-0000-000000000000}"/>
  <bookViews>
    <workbookView xWindow="-108" yWindow="-108" windowWidth="23256" windowHeight="12456" tabRatio="964" activeTab="2" xr2:uid="{00000000-000D-0000-FFFF-FFFF00000000}"/>
  </bookViews>
  <sheets>
    <sheet name="ejercicio introductorio exc2A " sheetId="25" r:id="rId1"/>
    <sheet name="ejercicio introductorio exc3" sheetId="27" r:id="rId2"/>
    <sheet name="ejercicio introductorio exc4" sheetId="30" r:id="rId3"/>
    <sheet name="ejercicio introductorio exc5" sheetId="3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7" l="1"/>
  <c r="M5" i="32"/>
  <c r="L19" i="27"/>
  <c r="K19" i="27"/>
  <c r="J19" i="27"/>
  <c r="I19" i="27"/>
  <c r="H19" i="27"/>
  <c r="G19" i="27"/>
  <c r="F19" i="27"/>
  <c r="E19" i="27"/>
  <c r="D19" i="27"/>
  <c r="C19" i="27"/>
  <c r="M5" i="27"/>
  <c r="I5" i="25"/>
  <c r="B15" i="25"/>
  <c r="B17" i="27"/>
  <c r="B15" i="27"/>
  <c r="B14" i="25"/>
  <c r="B19" i="27"/>
  <c r="B18" i="25"/>
  <c r="H18" i="25"/>
  <c r="G18" i="25"/>
  <c r="F18" i="25"/>
  <c r="E18" i="25"/>
  <c r="D18" i="25"/>
  <c r="C18" i="25"/>
  <c r="B16" i="25" l="1"/>
  <c r="B4" i="32" l="1"/>
  <c r="C3" i="32"/>
  <c r="C4" i="32" s="1"/>
  <c r="B4" i="30"/>
  <c r="C3" i="30"/>
  <c r="C4" i="30" s="1"/>
  <c r="D3" i="32" l="1"/>
  <c r="E3" i="32" s="1"/>
  <c r="E4" i="32" s="1"/>
  <c r="D3" i="30"/>
  <c r="E3" i="30" s="1"/>
  <c r="E4" i="30" s="1"/>
  <c r="B4" i="27"/>
  <c r="C3" i="27"/>
  <c r="C4" i="27" s="1"/>
  <c r="D4" i="30" l="1"/>
  <c r="E11" i="27"/>
  <c r="D10" i="27"/>
  <c r="F3" i="32"/>
  <c r="G3" i="32" s="1"/>
  <c r="F3" i="30"/>
  <c r="D3" i="27"/>
  <c r="E3" i="27" s="1"/>
  <c r="D4" i="32"/>
  <c r="F4" i="30"/>
  <c r="G3" i="30"/>
  <c r="E4" i="27"/>
  <c r="F3" i="27"/>
  <c r="F4" i="27" s="1"/>
  <c r="D4" i="27"/>
  <c r="C3" i="25"/>
  <c r="B4" i="25"/>
  <c r="C10" i="25" s="1"/>
  <c r="F4" i="32" l="1"/>
  <c r="H3" i="32"/>
  <c r="G4" i="32"/>
  <c r="G4" i="30"/>
  <c r="H3" i="30"/>
  <c r="G3" i="27"/>
  <c r="G4" i="27" s="1"/>
  <c r="I3" i="32" l="1"/>
  <c r="H4" i="32"/>
  <c r="I3" i="30"/>
  <c r="H4" i="30"/>
  <c r="H3" i="27"/>
  <c r="H4" i="27" s="1"/>
  <c r="J3" i="32" l="1"/>
  <c r="I4" i="32"/>
  <c r="J3" i="30"/>
  <c r="I4" i="30"/>
  <c r="I3" i="27"/>
  <c r="I4" i="27" s="1"/>
  <c r="J4" i="32" l="1"/>
  <c r="K3" i="32"/>
  <c r="J4" i="30"/>
  <c r="K3" i="30"/>
  <c r="J3" i="27"/>
  <c r="J4" i="27" s="1"/>
  <c r="K4" i="32" l="1"/>
  <c r="L3" i="32"/>
  <c r="K4" i="30"/>
  <c r="L3" i="30"/>
  <c r="B17" i="30" s="1"/>
  <c r="K3" i="27"/>
  <c r="K4" i="27" s="1"/>
  <c r="C4" i="25"/>
  <c r="D3" i="25"/>
  <c r="M3" i="32" l="1"/>
  <c r="L4" i="32"/>
  <c r="M3" i="30"/>
  <c r="L4" i="30"/>
  <c r="L3" i="27"/>
  <c r="L4" i="27" s="1"/>
  <c r="E3" i="25"/>
  <c r="F3" i="25" s="1"/>
  <c r="D4" i="25"/>
  <c r="G3" i="25" l="1"/>
  <c r="H3" i="25" s="1"/>
  <c r="F4" i="25"/>
  <c r="C11" i="25" s="1"/>
  <c r="M4" i="32"/>
  <c r="M4" i="30"/>
  <c r="M3" i="27"/>
  <c r="M4" i="27"/>
  <c r="E4" i="25"/>
  <c r="G4" i="25" l="1"/>
  <c r="H4" i="25"/>
  <c r="I4" i="25" s="1"/>
  <c r="I3" i="25" l="1"/>
</calcChain>
</file>

<file path=xl/sharedStrings.xml><?xml version="1.0" encoding="utf-8"?>
<sst xmlns="http://schemas.openxmlformats.org/spreadsheetml/2006/main" count="61" uniqueCount="31">
  <si>
    <t>FCL</t>
  </si>
  <si>
    <t>HORIZONTE EXPLÍCITO (HE)</t>
  </si>
  <si>
    <t>Año</t>
  </si>
  <si>
    <t>Período</t>
  </si>
  <si>
    <t>WACC</t>
  </si>
  <si>
    <t>g crecimiento a perpetuidad</t>
  </si>
  <si>
    <t>VC (HNE)</t>
  </si>
  <si>
    <t>NPV FCL (HE)</t>
  </si>
  <si>
    <t>NPV FCL (VC)</t>
  </si>
  <si>
    <t>VALOR EMPRESA FCL</t>
  </si>
  <si>
    <t>XNPV FCL</t>
  </si>
  <si>
    <t>Use NPV (VNA) y XNPV (VNA.NO.PER)</t>
  </si>
  <si>
    <t>3- A que se debe la diferencia importante que hay entre los 2 valores?</t>
  </si>
  <si>
    <t>4- Si usted busca valor a largo plazo, ¿entraría a esta compañía como accionista? Explique.</t>
  </si>
  <si>
    <t>3- Usted es accionista de esta compañía y busca valor a largo plazo, ¿continuaría como accionista? Explique.</t>
  </si>
  <si>
    <t>La Compañía encontró los siguientes Valores de Empresa:</t>
  </si>
  <si>
    <t>Con los FCL estipulados arriba la empresa encontró los siguientes valores:</t>
  </si>
  <si>
    <t>1- Diga de cuanto es el wacc?</t>
  </si>
  <si>
    <t>2- Diga de cuanto es el g?</t>
  </si>
  <si>
    <t>3- El g encontrado lo estima razonable? Explique.</t>
  </si>
  <si>
    <t xml:space="preserve">1- Cuál es el valor de esta Compañía en: </t>
  </si>
  <si>
    <t xml:space="preserve">2- Cuál es el valor de esta Compañía en: </t>
  </si>
  <si>
    <t>1- Usando NPV (VNA) cuál es el valor de esta Compañía en:</t>
  </si>
  <si>
    <t xml:space="preserve">2- Usando XNPV (VNA.NO.PER) diga cuál es el valor de esta Compañía en: </t>
  </si>
  <si>
    <t>Cuál es el valor el FCL del año:</t>
  </si>
  <si>
    <t>NVP HE</t>
  </si>
  <si>
    <t>NVP HP</t>
  </si>
  <si>
    <t>EV</t>
  </si>
  <si>
    <t>XNVP</t>
  </si>
  <si>
    <t>NPV HE</t>
  </si>
  <si>
    <t>NPV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</si>
</sst>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\ #,##0;[Red]\-&quot;$&quot;\ #,##0"/>
    <numFmt numFmtId="8" formatCode="&quot;$&quot;\ #,##0.00;[Red]\-&quot;$&quot;\ #,##0.00"/>
    <numFmt numFmtId="41" formatCode="_-* #,##0_-;\-* #,##0_-;_-* &quot;-&quot;_-;_-@_-"/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  <numFmt numFmtId="167" formatCode="_(&quot;$&quot;\ * #,##0.00_);_(&quot;$&quot;\ * \(#,##0.00\);_(&quot;$&quot;\ * &quot;-&quot;??_);_(@_)"/>
    <numFmt numFmtId="168" formatCode="_(&quot;$&quot;\ * #,##0_);_(&quot;$&quot;\ * \(#,##0\);_(&quot;$&quot;\ * &quot;-&quot;??_);_(@_)"/>
    <numFmt numFmtId="169" formatCode="_(&quot;$&quot;* #,##0_);_(&quot;$&quot;* \(#,##0\);_(&quot;$&quot;* &quot;-&quot;??_);_(@_)"/>
    <numFmt numFmtId="171" formatCode="_-&quot;$&quot;\ * #,##0_-;\-&quot;$&quot;\ * #,##0_-;_-&quot;$&quot;\ * &quot;-&quot;??_-;_-@_-"/>
  </numFmts>
  <fonts count="10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sz val="10"/>
      <color theme="1"/>
      <name val="Trebuchet MS"/>
      <family val="2"/>
    </font>
    <font>
      <sz val="10"/>
      <color rgb="FF0000FF"/>
      <name val="Trebuchet MS"/>
      <family val="2"/>
    </font>
    <font>
      <b/>
      <sz val="10"/>
      <color theme="1"/>
      <name val="Trebuchet MS"/>
      <family val="2"/>
    </font>
    <font>
      <b/>
      <u/>
      <sz val="10"/>
      <color theme="1"/>
      <name val="Trebuchet MS"/>
      <family val="2"/>
    </font>
    <font>
      <u/>
      <sz val="10"/>
      <color rgb="FF000000"/>
      <name val="Trebuchet MS"/>
      <family val="2"/>
    </font>
    <font>
      <b/>
      <sz val="10"/>
      <color rgb="FF0000FF"/>
      <name val="Trebuchet MS"/>
      <family val="2"/>
    </font>
    <font>
      <b/>
      <u/>
      <sz val="10"/>
      <color rgb="FF000000"/>
      <name val="Trebuchet MS"/>
      <family val="2"/>
    </font>
    <font>
      <b/>
      <u/>
      <sz val="10"/>
      <color rgb="FFFF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0" fontId="3" fillId="0" borderId="7" xfId="1" applyNumberFormat="1" applyFont="1" applyBorder="1"/>
    <xf numFmtId="10" fontId="3" fillId="0" borderId="13" xfId="1" applyNumberFormat="1" applyFont="1" applyBorder="1"/>
    <xf numFmtId="0" fontId="2" fillId="0" borderId="9" xfId="0" applyFont="1" applyBorder="1" applyAlignment="1">
      <alignment vertical="top" wrapText="1"/>
    </xf>
    <xf numFmtId="10" fontId="3" fillId="0" borderId="9" xfId="1" applyNumberFormat="1" applyFont="1" applyBorder="1"/>
    <xf numFmtId="10" fontId="3" fillId="0" borderId="14" xfId="1" applyNumberFormat="1" applyFont="1" applyBorder="1"/>
    <xf numFmtId="0" fontId="3" fillId="0" borderId="16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0" fontId="2" fillId="0" borderId="0" xfId="0" applyNumberFormat="1" applyFont="1"/>
    <xf numFmtId="0" fontId="2" fillId="0" borderId="0" xfId="0" applyFont="1" applyAlignment="1">
      <alignment horizontal="center"/>
    </xf>
    <xf numFmtId="169" fontId="2" fillId="0" borderId="0" xfId="0" applyNumberFormat="1" applyFont="1"/>
    <xf numFmtId="168" fontId="3" fillId="0" borderId="7" xfId="2" applyNumberFormat="1" applyFont="1" applyFill="1" applyBorder="1"/>
    <xf numFmtId="168" fontId="3" fillId="0" borderId="13" xfId="2" applyNumberFormat="1" applyFont="1" applyFill="1" applyBorder="1"/>
    <xf numFmtId="168" fontId="3" fillId="0" borderId="8" xfId="2" applyNumberFormat="1" applyFont="1" applyFill="1" applyBorder="1"/>
    <xf numFmtId="10" fontId="3" fillId="0" borderId="8" xfId="1" applyNumberFormat="1" applyFont="1" applyFill="1" applyBorder="1"/>
    <xf numFmtId="10" fontId="3" fillId="0" borderId="17" xfId="1" applyNumberFormat="1" applyFont="1" applyFill="1" applyBorder="1"/>
    <xf numFmtId="0" fontId="5" fillId="0" borderId="0" xfId="0" applyFont="1"/>
    <xf numFmtId="6" fontId="2" fillId="0" borderId="0" xfId="0" applyNumberFormat="1" applyFont="1"/>
    <xf numFmtId="0" fontId="4" fillId="0" borderId="0" xfId="0" applyFont="1"/>
    <xf numFmtId="6" fontId="4" fillId="0" borderId="0" xfId="0" applyNumberFormat="1" applyFont="1"/>
    <xf numFmtId="41" fontId="2" fillId="0" borderId="0" xfId="7" applyFont="1" applyFill="1" applyBorder="1"/>
    <xf numFmtId="14" fontId="2" fillId="0" borderId="20" xfId="0" applyNumberFormat="1" applyFont="1" applyBorder="1" applyAlignment="1">
      <alignment horizontal="center"/>
    </xf>
    <xf numFmtId="14" fontId="2" fillId="0" borderId="19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21" xfId="0" applyFont="1" applyBorder="1"/>
    <xf numFmtId="164" fontId="2" fillId="0" borderId="21" xfId="0" applyNumberFormat="1" applyFont="1" applyBorder="1"/>
    <xf numFmtId="165" fontId="2" fillId="0" borderId="0" xfId="0" applyNumberFormat="1" applyFont="1"/>
    <xf numFmtId="0" fontId="2" fillId="0" borderId="2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8" fontId="2" fillId="0" borderId="16" xfId="0" applyNumberFormat="1" applyFont="1" applyBorder="1"/>
    <xf numFmtId="0" fontId="2" fillId="0" borderId="26" xfId="0" applyFont="1" applyBorder="1"/>
    <xf numFmtId="0" fontId="2" fillId="0" borderId="20" xfId="0" applyFont="1" applyBorder="1"/>
    <xf numFmtId="168" fontId="3" fillId="0" borderId="27" xfId="2" applyNumberFormat="1" applyFont="1" applyFill="1" applyBorder="1"/>
    <xf numFmtId="10" fontId="3" fillId="0" borderId="27" xfId="1" applyNumberFormat="1" applyFont="1" applyBorder="1"/>
    <xf numFmtId="10" fontId="3" fillId="0" borderId="28" xfId="1" applyNumberFormat="1" applyFont="1" applyBorder="1"/>
    <xf numFmtId="0" fontId="3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29" xfId="0" applyFont="1" applyBorder="1" applyAlignment="1">
      <alignment vertical="top" wrapText="1"/>
    </xf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0" fontId="7" fillId="0" borderId="0" xfId="0" applyFont="1"/>
    <xf numFmtId="0" fontId="8" fillId="0" borderId="0" xfId="0" applyFont="1" applyAlignment="1">
      <alignment horizontal="left" vertical="center" readingOrder="1"/>
    </xf>
    <xf numFmtId="0" fontId="9" fillId="0" borderId="0" xfId="0" applyFont="1"/>
    <xf numFmtId="14" fontId="7" fillId="0" borderId="0" xfId="0" applyNumberFormat="1" applyFont="1"/>
    <xf numFmtId="0" fontId="7" fillId="0" borderId="0" xfId="0" applyFont="1" applyAlignment="1">
      <alignment horizontal="left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8" fontId="2" fillId="0" borderId="0" xfId="0" applyNumberFormat="1" applyFont="1"/>
    <xf numFmtId="168" fontId="2" fillId="0" borderId="0" xfId="0" applyNumberFormat="1" applyFont="1"/>
    <xf numFmtId="6" fontId="2" fillId="2" borderId="0" xfId="0" applyNumberFormat="1" applyFont="1" applyFill="1"/>
    <xf numFmtId="6" fontId="4" fillId="2" borderId="0" xfId="0" applyNumberFormat="1" applyFont="1" applyFill="1"/>
    <xf numFmtId="171" fontId="2" fillId="0" borderId="26" xfId="0" applyNumberFormat="1" applyFont="1" applyBorder="1"/>
  </cellXfs>
  <cellStyles count="8">
    <cellStyle name="Millares [0]" xfId="7" builtinId="6"/>
    <cellStyle name="Millares [0] 2" xfId="4" xr:uid="{00000000-0005-0000-0000-000000000000}"/>
    <cellStyle name="Millares 2" xfId="6" xr:uid="{00000000-0005-0000-0000-000001000000}"/>
    <cellStyle name="Moneda 2" xfId="2" xr:uid="{00000000-0005-0000-0000-000002000000}"/>
    <cellStyle name="Normal" xfId="0" builtinId="0"/>
    <cellStyle name="Normal 2" xfId="3" xr:uid="{00000000-0005-0000-0000-000004000000}"/>
    <cellStyle name="Porcentaje" xfId="1" builtinId="5"/>
    <cellStyle name="Porcentaje 2" xfId="5" xr:uid="{00000000-0005-0000-0000-000006000000}"/>
  </cellStyles>
  <dxfs count="0"/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1B31-06A5-4AAF-93C9-AFF7EDB7F485}">
  <dimension ref="A1:M30"/>
  <sheetViews>
    <sheetView showGridLines="0" zoomScale="91" zoomScaleNormal="90" workbookViewId="0">
      <selection activeCell="G21" sqref="G21"/>
    </sheetView>
  </sheetViews>
  <sheetFormatPr baseColWidth="10" defaultColWidth="11.23046875" defaultRowHeight="14.4" x14ac:dyDescent="0.35"/>
  <cols>
    <col min="1" max="1" width="18.69140625" style="1" customWidth="1"/>
    <col min="2" max="2" width="7.69140625" style="1" bestFit="1" customWidth="1"/>
    <col min="3" max="3" width="8.07421875" style="1" customWidth="1"/>
    <col min="4" max="8" width="7.69140625" style="1" customWidth="1"/>
    <col min="9" max="9" width="7.69140625" style="1" bestFit="1" customWidth="1"/>
    <col min="10" max="10" width="11.23046875" style="1"/>
    <col min="11" max="12" width="8.3046875" style="1" bestFit="1" customWidth="1"/>
    <col min="13" max="13" width="9" style="1" bestFit="1" customWidth="1"/>
    <col min="14" max="16384" width="11.23046875" style="1"/>
  </cols>
  <sheetData>
    <row r="1" spans="1:13" ht="15" thickBot="1" x14ac:dyDescent="0.4"/>
    <row r="2" spans="1:13" ht="15" thickBot="1" x14ac:dyDescent="0.4">
      <c r="C2" s="55" t="s">
        <v>1</v>
      </c>
      <c r="D2" s="56"/>
      <c r="E2" s="56"/>
      <c r="F2" s="56"/>
      <c r="G2" s="56"/>
      <c r="H2" s="57"/>
      <c r="I2" s="37" t="s">
        <v>6</v>
      </c>
    </row>
    <row r="3" spans="1:13" ht="15" customHeight="1" x14ac:dyDescent="0.35">
      <c r="A3" s="10" t="s">
        <v>2</v>
      </c>
      <c r="B3" s="15">
        <v>2022</v>
      </c>
      <c r="C3" s="12">
        <f>B3+1</f>
        <v>2023</v>
      </c>
      <c r="D3" s="12">
        <f t="shared" ref="D3:E3" si="0">C3+1</f>
        <v>2024</v>
      </c>
      <c r="E3" s="12">
        <f t="shared" si="0"/>
        <v>2025</v>
      </c>
      <c r="F3" s="12">
        <f t="shared" ref="F3" si="1">E3+1</f>
        <v>2026</v>
      </c>
      <c r="G3" s="12">
        <f t="shared" ref="G3" si="2">F3+1</f>
        <v>2027</v>
      </c>
      <c r="H3" s="13">
        <f t="shared" ref="H3" si="3">G3+1</f>
        <v>2028</v>
      </c>
      <c r="I3" s="38">
        <f>H3</f>
        <v>2028</v>
      </c>
      <c r="K3" s="17"/>
      <c r="L3" s="17"/>
      <c r="M3" s="17"/>
    </row>
    <row r="4" spans="1:13" ht="15" customHeight="1" thickBot="1" x14ac:dyDescent="0.4">
      <c r="A4" s="11" t="s">
        <v>3</v>
      </c>
      <c r="B4" s="29">
        <f t="shared" ref="B4:H4" si="4">DATE(B3,12,31)</f>
        <v>44926</v>
      </c>
      <c r="C4" s="31">
        <f t="shared" si="4"/>
        <v>45291</v>
      </c>
      <c r="D4" s="31">
        <f t="shared" si="4"/>
        <v>45657</v>
      </c>
      <c r="E4" s="31">
        <f t="shared" si="4"/>
        <v>46022</v>
      </c>
      <c r="F4" s="31">
        <f t="shared" si="4"/>
        <v>46387</v>
      </c>
      <c r="G4" s="31">
        <f t="shared" si="4"/>
        <v>46752</v>
      </c>
      <c r="H4" s="32">
        <f t="shared" si="4"/>
        <v>47118</v>
      </c>
      <c r="I4" s="29">
        <f>H4</f>
        <v>47118</v>
      </c>
      <c r="K4" s="16"/>
      <c r="L4" s="16"/>
      <c r="M4" s="16"/>
    </row>
    <row r="5" spans="1:13" ht="15" customHeight="1" x14ac:dyDescent="0.35">
      <c r="A5" s="2" t="s">
        <v>0</v>
      </c>
      <c r="B5" s="45">
        <v>0</v>
      </c>
      <c r="C5" s="42">
        <v>4025</v>
      </c>
      <c r="D5" s="20">
        <v>4000</v>
      </c>
      <c r="E5" s="20">
        <v>3100</v>
      </c>
      <c r="F5" s="20">
        <v>2500</v>
      </c>
      <c r="G5" s="20">
        <v>2000</v>
      </c>
      <c r="H5" s="21">
        <v>1600</v>
      </c>
      <c r="I5" s="39">
        <f>H5*(1+H7)/(H6-H7)</f>
        <v>32960</v>
      </c>
      <c r="K5" s="18"/>
      <c r="L5" s="18"/>
      <c r="M5" s="18"/>
    </row>
    <row r="6" spans="1:13" ht="15" customHeight="1" x14ac:dyDescent="0.35">
      <c r="A6" s="3" t="s">
        <v>4</v>
      </c>
      <c r="B6" s="46"/>
      <c r="C6" s="43"/>
      <c r="D6" s="5"/>
      <c r="E6" s="5"/>
      <c r="F6" s="5"/>
      <c r="G6" s="5"/>
      <c r="H6" s="22">
        <v>0.08</v>
      </c>
      <c r="I6" s="40"/>
    </row>
    <row r="7" spans="1:13" ht="15" customHeight="1" thickBot="1" x14ac:dyDescent="0.4">
      <c r="A7" s="6" t="s">
        <v>5</v>
      </c>
      <c r="B7" s="47"/>
      <c r="C7" s="44"/>
      <c r="D7" s="8"/>
      <c r="E7" s="8"/>
      <c r="F7" s="8"/>
      <c r="G7" s="8"/>
      <c r="H7" s="23">
        <v>0.03</v>
      </c>
      <c r="I7" s="41"/>
    </row>
    <row r="9" spans="1:13" x14ac:dyDescent="0.35">
      <c r="A9" s="52" t="s">
        <v>11</v>
      </c>
    </row>
    <row r="10" spans="1:13" x14ac:dyDescent="0.35">
      <c r="A10" s="49" t="s">
        <v>20</v>
      </c>
      <c r="C10" s="53">
        <f>B4</f>
        <v>44926</v>
      </c>
    </row>
    <row r="11" spans="1:13" x14ac:dyDescent="0.35">
      <c r="A11" s="49" t="s">
        <v>21</v>
      </c>
      <c r="C11" s="53">
        <f>F4</f>
        <v>46387</v>
      </c>
    </row>
    <row r="12" spans="1:13" x14ac:dyDescent="0.35">
      <c r="A12" s="50" t="s">
        <v>14</v>
      </c>
    </row>
    <row r="14" spans="1:13" x14ac:dyDescent="0.35">
      <c r="A14" s="24" t="s">
        <v>25</v>
      </c>
      <c r="B14" s="60">
        <f>NPV(H6,C5:H5)</f>
        <v>13824.099509293117</v>
      </c>
    </row>
    <row r="15" spans="1:13" x14ac:dyDescent="0.35">
      <c r="A15" s="24" t="s">
        <v>26</v>
      </c>
      <c r="B15" s="61">
        <f>PV(H6,COUNT(C5:H5),,-I5)</f>
        <v>20770.390902067127</v>
      </c>
    </row>
    <row r="16" spans="1:13" x14ac:dyDescent="0.35">
      <c r="A16" s="1" t="s">
        <v>27</v>
      </c>
      <c r="B16" s="62">
        <f>B14+B15</f>
        <v>34594.490411360246</v>
      </c>
    </row>
    <row r="17" spans="1:11" x14ac:dyDescent="0.35">
      <c r="B17" s="25"/>
    </row>
    <row r="18" spans="1:11" x14ac:dyDescent="0.35">
      <c r="A18" s="26" t="s">
        <v>28</v>
      </c>
      <c r="B18" s="27">
        <f>XNPV($H$6,B5:$I$5,B4:$I$4)</f>
        <v>34583.391962966911</v>
      </c>
      <c r="C18" s="27">
        <f>XNPV($H$6,C5:$I$5,C4:$I$4)</f>
        <v>37350.063320004265</v>
      </c>
      <c r="D18" s="27">
        <f>XNPV($H$6,D5:$I$5,D4:$I$4)</f>
        <v>35998.657980497374</v>
      </c>
      <c r="E18" s="27">
        <f>XNPV($H$6,E5:$I$5,E4:$I$4)</f>
        <v>34558.550618937166</v>
      </c>
      <c r="F18" s="63">
        <f>XNPV($H$6,F5:$I$5,F4:$I$4)</f>
        <v>33975.234668452133</v>
      </c>
      <c r="G18" s="27">
        <f>XNPV($H$6,G5:$I$5,G4:$I$4)</f>
        <v>33993.253441928304</v>
      </c>
      <c r="H18" s="27">
        <f>XNPV($H$6,H5:$I$5,H4:$I$4)</f>
        <v>34560</v>
      </c>
      <c r="I18" s="27"/>
    </row>
    <row r="19" spans="1:11" x14ac:dyDescent="0.35">
      <c r="B19" s="25"/>
    </row>
    <row r="20" spans="1:11" x14ac:dyDescent="0.35">
      <c r="B20" s="25"/>
    </row>
    <row r="21" spans="1:11" x14ac:dyDescent="0.35">
      <c r="A21" s="26"/>
      <c r="B21" s="27"/>
    </row>
    <row r="22" spans="1:11" x14ac:dyDescent="0.35">
      <c r="B22" s="25"/>
    </row>
    <row r="23" spans="1:11" x14ac:dyDescent="0.35">
      <c r="B23" s="25"/>
    </row>
    <row r="24" spans="1:11" x14ac:dyDescent="0.35">
      <c r="A24" s="26"/>
      <c r="B24" s="27"/>
    </row>
    <row r="26" spans="1:11" x14ac:dyDescent="0.35">
      <c r="A26" s="24"/>
    </row>
    <row r="28" spans="1:11" x14ac:dyDescent="0.35">
      <c r="B28" s="28"/>
      <c r="C28" s="28"/>
      <c r="D28" s="28"/>
      <c r="E28" s="28"/>
      <c r="F28" s="28"/>
      <c r="G28" s="28"/>
      <c r="H28" s="28"/>
      <c r="I28" s="28"/>
      <c r="J28" s="28"/>
      <c r="K28" s="28"/>
    </row>
    <row r="29" spans="1:11" x14ac:dyDescent="0.35">
      <c r="B29" s="28"/>
    </row>
    <row r="30" spans="1:11" x14ac:dyDescent="0.35">
      <c r="B30" s="28"/>
    </row>
  </sheetData>
  <mergeCells count="1">
    <mergeCell ref="C2:H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9458-B83B-4D15-8BE7-9E0662C357BD}">
  <dimension ref="A1:Q30"/>
  <sheetViews>
    <sheetView showGridLines="0" zoomScale="90" zoomScaleNormal="90" workbookViewId="0">
      <selection activeCell="C16" sqref="C16"/>
    </sheetView>
  </sheetViews>
  <sheetFormatPr baseColWidth="10" defaultColWidth="11.23046875" defaultRowHeight="14.4" x14ac:dyDescent="0.35"/>
  <cols>
    <col min="1" max="1" width="18.69140625" style="1" customWidth="1"/>
    <col min="2" max="2" width="7.69140625" style="1" bestFit="1" customWidth="1"/>
    <col min="3" max="3" width="11.3046875" style="1" customWidth="1"/>
    <col min="4" max="4" width="8.3046875" style="1" customWidth="1"/>
    <col min="5" max="5" width="8.3828125" style="1" customWidth="1"/>
    <col min="6" max="12" width="7.69140625" style="1" customWidth="1"/>
    <col min="13" max="13" width="7.69140625" style="1" bestFit="1" customWidth="1"/>
    <col min="14" max="14" width="11.23046875" style="1"/>
    <col min="15" max="16" width="8.3046875" style="1" bestFit="1" customWidth="1"/>
    <col min="17" max="17" width="9" style="1" bestFit="1" customWidth="1"/>
    <col min="18" max="16384" width="11.23046875" style="1"/>
  </cols>
  <sheetData>
    <row r="1" spans="1:17" ht="15" thickBot="1" x14ac:dyDescent="0.4"/>
    <row r="2" spans="1:17" ht="15" thickBot="1" x14ac:dyDescent="0.4">
      <c r="C2" s="58" t="s">
        <v>1</v>
      </c>
      <c r="D2" s="59"/>
      <c r="E2" s="59"/>
      <c r="F2" s="59"/>
      <c r="G2" s="59"/>
      <c r="H2" s="59"/>
      <c r="I2" s="59"/>
      <c r="J2" s="59"/>
      <c r="K2" s="59"/>
      <c r="L2" s="59"/>
      <c r="M2" s="37" t="s">
        <v>6</v>
      </c>
    </row>
    <row r="3" spans="1:17" ht="15" customHeight="1" x14ac:dyDescent="0.35">
      <c r="A3" s="10" t="s">
        <v>2</v>
      </c>
      <c r="B3" s="15">
        <v>2022</v>
      </c>
      <c r="C3" s="14">
        <f>B3+1</f>
        <v>2023</v>
      </c>
      <c r="D3" s="12">
        <f t="shared" ref="D3:L3" si="0">C3+1</f>
        <v>2024</v>
      </c>
      <c r="E3" s="12">
        <f t="shared" si="0"/>
        <v>2025</v>
      </c>
      <c r="F3" s="12">
        <f t="shared" si="0"/>
        <v>2026</v>
      </c>
      <c r="G3" s="12">
        <f t="shared" si="0"/>
        <v>2027</v>
      </c>
      <c r="H3" s="12">
        <f t="shared" si="0"/>
        <v>2028</v>
      </c>
      <c r="I3" s="12">
        <f t="shared" si="0"/>
        <v>2029</v>
      </c>
      <c r="J3" s="12">
        <f t="shared" si="0"/>
        <v>2030</v>
      </c>
      <c r="K3" s="12">
        <f t="shared" si="0"/>
        <v>2031</v>
      </c>
      <c r="L3" s="13">
        <f t="shared" si="0"/>
        <v>2032</v>
      </c>
      <c r="M3" s="38">
        <f>L3</f>
        <v>2032</v>
      </c>
      <c r="O3" s="17"/>
      <c r="P3" s="17"/>
      <c r="Q3" s="17"/>
    </row>
    <row r="4" spans="1:17" ht="15" customHeight="1" thickBot="1" x14ac:dyDescent="0.4">
      <c r="A4" s="11" t="s">
        <v>3</v>
      </c>
      <c r="B4" s="29">
        <f t="shared" ref="B4:E4" si="1">DATE(B3,12,31)</f>
        <v>44926</v>
      </c>
      <c r="C4" s="30">
        <f t="shared" si="1"/>
        <v>45291</v>
      </c>
      <c r="D4" s="31">
        <f t="shared" si="1"/>
        <v>45657</v>
      </c>
      <c r="E4" s="31">
        <f t="shared" si="1"/>
        <v>46022</v>
      </c>
      <c r="F4" s="31">
        <f>DATE(F3,1,30)</f>
        <v>46052</v>
      </c>
      <c r="G4" s="31">
        <f t="shared" ref="G4:K4" si="2">DATE(G3,12,31)</f>
        <v>46752</v>
      </c>
      <c r="H4" s="31">
        <f>DATE(H3,1,30)</f>
        <v>46782</v>
      </c>
      <c r="I4" s="31">
        <f t="shared" si="2"/>
        <v>47483</v>
      </c>
      <c r="J4" s="31">
        <f>DATE(J3,3,31)</f>
        <v>47573</v>
      </c>
      <c r="K4" s="31">
        <f t="shared" si="2"/>
        <v>48213</v>
      </c>
      <c r="L4" s="32">
        <f>DATE(L3,5,31)</f>
        <v>48365</v>
      </c>
      <c r="M4" s="29">
        <f>L4</f>
        <v>48365</v>
      </c>
      <c r="O4" s="16"/>
      <c r="P4" s="16"/>
      <c r="Q4" s="16"/>
    </row>
    <row r="5" spans="1:17" ht="15" customHeight="1" x14ac:dyDescent="0.35">
      <c r="A5" s="2" t="s">
        <v>0</v>
      </c>
      <c r="B5" s="9">
        <v>0</v>
      </c>
      <c r="C5" s="19">
        <v>360</v>
      </c>
      <c r="D5" s="20">
        <v>550</v>
      </c>
      <c r="E5" s="20">
        <v>613</v>
      </c>
      <c r="F5" s="20">
        <v>3000</v>
      </c>
      <c r="G5" s="20">
        <v>900</v>
      </c>
      <c r="H5" s="20">
        <v>5000</v>
      </c>
      <c r="I5" s="20">
        <v>700</v>
      </c>
      <c r="J5" s="20">
        <v>5540</v>
      </c>
      <c r="K5" s="20">
        <v>500</v>
      </c>
      <c r="L5" s="21">
        <v>6200</v>
      </c>
      <c r="M5" s="39">
        <f>L5*(1+L7)/(L6-L7)</f>
        <v>26349.999999999996</v>
      </c>
      <c r="O5" s="18"/>
      <c r="P5" s="18"/>
      <c r="Q5" s="18"/>
    </row>
    <row r="6" spans="1:17" ht="15" customHeight="1" x14ac:dyDescent="0.35">
      <c r="A6" s="3" t="s">
        <v>4</v>
      </c>
      <c r="B6" s="3"/>
      <c r="C6" s="4"/>
      <c r="D6" s="5"/>
      <c r="E6" s="5"/>
      <c r="F6" s="5"/>
      <c r="G6" s="5"/>
      <c r="H6" s="5"/>
      <c r="I6" s="5"/>
      <c r="J6" s="5"/>
      <c r="K6" s="5"/>
      <c r="L6" s="22">
        <v>0.26</v>
      </c>
      <c r="M6" s="40"/>
    </row>
    <row r="7" spans="1:17" ht="15" customHeight="1" thickBot="1" x14ac:dyDescent="0.4">
      <c r="A7" s="6" t="s">
        <v>5</v>
      </c>
      <c r="B7" s="6"/>
      <c r="C7" s="7"/>
      <c r="D7" s="8"/>
      <c r="E7" s="8"/>
      <c r="F7" s="8"/>
      <c r="G7" s="8"/>
      <c r="H7" s="8"/>
      <c r="I7" s="8"/>
      <c r="J7" s="8"/>
      <c r="K7" s="8"/>
      <c r="L7" s="23">
        <v>0.02</v>
      </c>
      <c r="M7" s="41"/>
    </row>
    <row r="9" spans="1:17" x14ac:dyDescent="0.35">
      <c r="A9" s="52" t="s">
        <v>11</v>
      </c>
    </row>
    <row r="10" spans="1:17" x14ac:dyDescent="0.35">
      <c r="A10" s="49" t="s">
        <v>22</v>
      </c>
      <c r="D10" s="53">
        <f>B4</f>
        <v>44926</v>
      </c>
    </row>
    <row r="11" spans="1:17" x14ac:dyDescent="0.35">
      <c r="A11" s="49" t="s">
        <v>23</v>
      </c>
      <c r="E11" s="53">
        <f>B4</f>
        <v>44926</v>
      </c>
    </row>
    <row r="12" spans="1:17" x14ac:dyDescent="0.35">
      <c r="A12" s="50" t="s">
        <v>12</v>
      </c>
    </row>
    <row r="13" spans="1:17" x14ac:dyDescent="0.35">
      <c r="A13" s="50" t="s">
        <v>13</v>
      </c>
    </row>
    <row r="14" spans="1:17" x14ac:dyDescent="0.35">
      <c r="A14" s="24"/>
    </row>
    <row r="15" spans="1:17" x14ac:dyDescent="0.35">
      <c r="A15" s="1" t="s">
        <v>29</v>
      </c>
      <c r="B15" s="60">
        <f>NPV(L6,C5:L5)</f>
        <v>5349.8596365003295</v>
      </c>
    </row>
    <row r="16" spans="1:17" x14ac:dyDescent="0.35">
      <c r="A16" s="1" t="s">
        <v>30</v>
      </c>
      <c r="B16" s="25">
        <f>PV(L6,COUNT(C5:L5),,-M5)</f>
        <v>2612.6135105293661</v>
      </c>
    </row>
    <row r="17" spans="1:15" x14ac:dyDescent="0.35">
      <c r="A17" s="1" t="s">
        <v>27</v>
      </c>
      <c r="B17" s="62">
        <f>B15+B16</f>
        <v>7962.4731470296956</v>
      </c>
    </row>
    <row r="18" spans="1:15" x14ac:dyDescent="0.35">
      <c r="A18" s="26"/>
      <c r="B18" s="27"/>
    </row>
    <row r="19" spans="1:15" x14ac:dyDescent="0.35">
      <c r="A19" s="1" t="s">
        <v>28</v>
      </c>
      <c r="B19" s="62">
        <f>XNPV($L$6,B5:$M$5,B4:$M$4)</f>
        <v>9162.0807969561774</v>
      </c>
      <c r="C19" s="62">
        <f>XNPV($L$6,C5:$M$5,C4:$M$4)</f>
        <v>11544.221804164783</v>
      </c>
      <c r="D19" s="62">
        <f>XNPV($L$6,D5:$M$5,D4:$M$4)</f>
        <v>14101.045186379406</v>
      </c>
      <c r="E19" s="62">
        <f>XNPV($L$6,E5:$M$5,E4:$M$4)</f>
        <v>17074.316934838051</v>
      </c>
      <c r="F19" s="62">
        <f>XNPV($L$6,F5:$M$5,F4:$M$4)</f>
        <v>16776.996365545812</v>
      </c>
      <c r="G19" s="62">
        <f>XNPV($L$6,G5:$M$5,G4:$M$4)</f>
        <v>21460.804594817666</v>
      </c>
      <c r="H19" s="62">
        <f>XNPV($L$6,H5:$M$5,H4:$M$4)</f>
        <v>20955.10008861556</v>
      </c>
      <c r="I19" s="62">
        <f>XNPV($L$6,I5:$M$5,I4:$M$4)</f>
        <v>24869.438339430817</v>
      </c>
      <c r="J19" s="62">
        <f>XNPV($L$6,J5:$M$5,J4:$M$4)</f>
        <v>25586.769673590301</v>
      </c>
      <c r="K19" s="62">
        <f>XNPV($L$6,K5:$M$5,K4:$M$4)</f>
        <v>30063.295751443104</v>
      </c>
      <c r="L19" s="62">
        <f>XNPV($L$6,L5:$M$5,L4:$M$4)</f>
        <v>32549.999999999996</v>
      </c>
    </row>
    <row r="20" spans="1:15" x14ac:dyDescent="0.35">
      <c r="B20" s="25"/>
    </row>
    <row r="21" spans="1:15" x14ac:dyDescent="0.35">
      <c r="A21" s="26"/>
      <c r="B21" s="27"/>
      <c r="F21" s="27"/>
    </row>
    <row r="22" spans="1:15" x14ac:dyDescent="0.35">
      <c r="B22" s="25"/>
    </row>
    <row r="23" spans="1:15" x14ac:dyDescent="0.35">
      <c r="B23" s="25"/>
    </row>
    <row r="24" spans="1:15" x14ac:dyDescent="0.35">
      <c r="A24" s="26"/>
      <c r="B24" s="27"/>
      <c r="F24" s="27"/>
    </row>
    <row r="26" spans="1:15" x14ac:dyDescent="0.35">
      <c r="A26" s="24"/>
    </row>
    <row r="28" spans="1:15" x14ac:dyDescent="0.35">
      <c r="B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35">
      <c r="B29" s="28"/>
    </row>
    <row r="30" spans="1:15" x14ac:dyDescent="0.35">
      <c r="B30" s="28"/>
    </row>
  </sheetData>
  <mergeCells count="1">
    <mergeCell ref="C2:L2"/>
  </mergeCells>
  <pageMargins left="0.7" right="0.7" top="0.75" bottom="0.75" header="0.3" footer="0.3"/>
  <pageSetup orientation="portrait" horizontalDpi="4294967293" verticalDpi="4294967293" r:id="rId1"/>
  <ignoredErrors>
    <ignoredError sqref="F4 H4 J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B521-EEB8-4FAA-8DDA-9FB887CBB236}">
  <dimension ref="A1:Q29"/>
  <sheetViews>
    <sheetView showGridLines="0" tabSelected="1" zoomScale="90" zoomScaleNormal="90" workbookViewId="0">
      <selection activeCell="G21" sqref="G21"/>
    </sheetView>
  </sheetViews>
  <sheetFormatPr baseColWidth="10" defaultColWidth="11.23046875" defaultRowHeight="14.4" x14ac:dyDescent="0.35"/>
  <cols>
    <col min="1" max="1" width="20.23046875" style="1" customWidth="1"/>
    <col min="2" max="2" width="7.69140625" style="1" bestFit="1" customWidth="1"/>
    <col min="3" max="12" width="7.69140625" style="1" customWidth="1"/>
    <col min="13" max="13" width="7.69140625" style="1" bestFit="1" customWidth="1"/>
    <col min="14" max="14" width="11.23046875" style="1"/>
    <col min="15" max="16" width="8.3046875" style="1" bestFit="1" customWidth="1"/>
    <col min="17" max="17" width="9" style="1" bestFit="1" customWidth="1"/>
    <col min="18" max="16384" width="11.23046875" style="1"/>
  </cols>
  <sheetData>
    <row r="1" spans="1:17" ht="15" thickBot="1" x14ac:dyDescent="0.4"/>
    <row r="2" spans="1:17" ht="15" thickBot="1" x14ac:dyDescent="0.4">
      <c r="C2" s="58" t="s">
        <v>1</v>
      </c>
      <c r="D2" s="59"/>
      <c r="E2" s="59"/>
      <c r="F2" s="59"/>
      <c r="G2" s="59"/>
      <c r="H2" s="59"/>
      <c r="I2" s="59"/>
      <c r="J2" s="59"/>
      <c r="K2" s="59"/>
      <c r="L2" s="59"/>
      <c r="M2" s="37" t="s">
        <v>6</v>
      </c>
    </row>
    <row r="3" spans="1:17" ht="15" customHeight="1" x14ac:dyDescent="0.35">
      <c r="A3" s="10" t="s">
        <v>2</v>
      </c>
      <c r="B3" s="15">
        <v>2022</v>
      </c>
      <c r="C3" s="14">
        <f>B3+1</f>
        <v>2023</v>
      </c>
      <c r="D3" s="12">
        <f t="shared" ref="D3:L3" si="0">C3+1</f>
        <v>2024</v>
      </c>
      <c r="E3" s="12">
        <f t="shared" si="0"/>
        <v>2025</v>
      </c>
      <c r="F3" s="12">
        <f t="shared" si="0"/>
        <v>2026</v>
      </c>
      <c r="G3" s="12">
        <f t="shared" si="0"/>
        <v>2027</v>
      </c>
      <c r="H3" s="12">
        <f t="shared" si="0"/>
        <v>2028</v>
      </c>
      <c r="I3" s="12">
        <f t="shared" si="0"/>
        <v>2029</v>
      </c>
      <c r="J3" s="12">
        <f t="shared" si="0"/>
        <v>2030</v>
      </c>
      <c r="K3" s="12">
        <f t="shared" si="0"/>
        <v>2031</v>
      </c>
      <c r="L3" s="13">
        <f t="shared" si="0"/>
        <v>2032</v>
      </c>
      <c r="M3" s="38">
        <f>L3</f>
        <v>2032</v>
      </c>
      <c r="O3" s="17"/>
      <c r="P3" s="17"/>
      <c r="Q3" s="17"/>
    </row>
    <row r="4" spans="1:17" ht="15" customHeight="1" thickBot="1" x14ac:dyDescent="0.4">
      <c r="A4" s="11" t="s">
        <v>3</v>
      </c>
      <c r="B4" s="29">
        <f t="shared" ref="B4:L4" si="1">DATE(B3,12,31)</f>
        <v>44926</v>
      </c>
      <c r="C4" s="30">
        <f t="shared" si="1"/>
        <v>45291</v>
      </c>
      <c r="D4" s="31">
        <f t="shared" si="1"/>
        <v>45657</v>
      </c>
      <c r="E4" s="31">
        <f t="shared" si="1"/>
        <v>46022</v>
      </c>
      <c r="F4" s="31">
        <f t="shared" si="1"/>
        <v>46387</v>
      </c>
      <c r="G4" s="31">
        <f t="shared" si="1"/>
        <v>46752</v>
      </c>
      <c r="H4" s="31">
        <f t="shared" si="1"/>
        <v>47118</v>
      </c>
      <c r="I4" s="31">
        <f t="shared" si="1"/>
        <v>47483</v>
      </c>
      <c r="J4" s="31">
        <f t="shared" si="1"/>
        <v>47848</v>
      </c>
      <c r="K4" s="31">
        <f t="shared" si="1"/>
        <v>48213</v>
      </c>
      <c r="L4" s="32">
        <f t="shared" si="1"/>
        <v>48579</v>
      </c>
      <c r="M4" s="29">
        <f>L4</f>
        <v>48579</v>
      </c>
      <c r="O4" s="16"/>
      <c r="P4" s="16"/>
      <c r="Q4" s="16"/>
    </row>
    <row r="5" spans="1:17" ht="15" customHeight="1" x14ac:dyDescent="0.35">
      <c r="A5" s="2" t="s">
        <v>0</v>
      </c>
      <c r="B5" s="9"/>
      <c r="C5" s="19"/>
      <c r="D5" s="20"/>
      <c r="E5" s="20"/>
      <c r="F5" s="20"/>
      <c r="G5" s="20"/>
      <c r="H5" s="20"/>
      <c r="I5" s="20"/>
      <c r="J5" s="20"/>
      <c r="K5" s="20"/>
      <c r="L5" s="21"/>
      <c r="M5" s="39"/>
      <c r="O5" s="18"/>
      <c r="P5" s="18"/>
      <c r="Q5" s="18"/>
    </row>
    <row r="6" spans="1:17" ht="15" customHeight="1" x14ac:dyDescent="0.35">
      <c r="A6" s="3" t="s">
        <v>4</v>
      </c>
      <c r="B6" s="3"/>
      <c r="C6" s="4"/>
      <c r="D6" s="5"/>
      <c r="E6" s="5"/>
      <c r="F6" s="5"/>
      <c r="G6" s="5"/>
      <c r="H6" s="5"/>
      <c r="I6" s="5"/>
      <c r="J6" s="5"/>
      <c r="K6" s="5"/>
      <c r="L6" s="22"/>
      <c r="M6" s="40"/>
    </row>
    <row r="7" spans="1:17" ht="15" customHeight="1" thickBot="1" x14ac:dyDescent="0.4">
      <c r="A7" s="6" t="s">
        <v>5</v>
      </c>
      <c r="B7" s="6"/>
      <c r="C7" s="7"/>
      <c r="D7" s="8"/>
      <c r="E7" s="8"/>
      <c r="F7" s="8"/>
      <c r="G7" s="8"/>
      <c r="H7" s="8"/>
      <c r="I7" s="8"/>
      <c r="J7" s="8"/>
      <c r="K7" s="8"/>
      <c r="L7" s="23"/>
      <c r="M7" s="41"/>
    </row>
    <row r="9" spans="1:17" x14ac:dyDescent="0.35">
      <c r="A9" s="48" t="s">
        <v>15</v>
      </c>
    </row>
    <row r="10" spans="1:17" x14ac:dyDescent="0.35">
      <c r="A10" s="1" t="s">
        <v>7</v>
      </c>
      <c r="B10" s="33">
        <v>37385.072171404521</v>
      </c>
    </row>
    <row r="11" spans="1:17" x14ac:dyDescent="0.35">
      <c r="A11" s="1" t="s">
        <v>8</v>
      </c>
      <c r="B11" s="33">
        <v>43513.783917966917</v>
      </c>
      <c r="E11" s="36"/>
    </row>
    <row r="12" spans="1:17" ht="15" thickBot="1" x14ac:dyDescent="0.4">
      <c r="A12" s="34" t="s">
        <v>9</v>
      </c>
      <c r="B12" s="35">
        <v>80898.856089371431</v>
      </c>
    </row>
    <row r="13" spans="1:17" ht="6" customHeight="1" thickTop="1" x14ac:dyDescent="0.35">
      <c r="A13" s="24"/>
    </row>
    <row r="14" spans="1:17" x14ac:dyDescent="0.35">
      <c r="A14" s="1" t="s">
        <v>10</v>
      </c>
      <c r="B14" s="33">
        <v>80852.223266778601</v>
      </c>
      <c r="C14" s="33">
        <v>88393.012902094371</v>
      </c>
      <c r="D14" s="33">
        <v>90602.06310198913</v>
      </c>
      <c r="E14" s="33">
        <v>92797.954970474122</v>
      </c>
      <c r="F14" s="33">
        <v>94979.464782728217</v>
      </c>
      <c r="G14" s="33">
        <v>96950.272459747473</v>
      </c>
      <c r="H14" s="33">
        <v>99299.347798503994</v>
      </c>
      <c r="I14" s="33">
        <v>101757.58714376486</v>
      </c>
      <c r="J14" s="33">
        <v>104772.34274813498</v>
      </c>
      <c r="K14" s="33">
        <v>107765.82278481014</v>
      </c>
      <c r="L14" s="33">
        <v>110683.54430379748</v>
      </c>
      <c r="M14" s="33">
        <v>105883.54430379748</v>
      </c>
    </row>
    <row r="15" spans="1:17" x14ac:dyDescent="0.35">
      <c r="B15" s="25"/>
    </row>
    <row r="16" spans="1:17" x14ac:dyDescent="0.35">
      <c r="A16" s="52" t="s">
        <v>11</v>
      </c>
      <c r="B16" s="25"/>
    </row>
    <row r="17" spans="1:15" x14ac:dyDescent="0.35">
      <c r="A17" s="50" t="s">
        <v>24</v>
      </c>
      <c r="B17" s="54">
        <f>L3</f>
        <v>2032</v>
      </c>
    </row>
    <row r="18" spans="1:15" x14ac:dyDescent="0.35">
      <c r="B18" s="25"/>
      <c r="J18" s="36"/>
    </row>
    <row r="19" spans="1:15" x14ac:dyDescent="0.35">
      <c r="B19" s="25"/>
    </row>
    <row r="20" spans="1:15" x14ac:dyDescent="0.35">
      <c r="A20" s="26"/>
      <c r="B20" s="27"/>
      <c r="F20" s="27"/>
    </row>
    <row r="21" spans="1:15" x14ac:dyDescent="0.35">
      <c r="B21" s="25"/>
    </row>
    <row r="22" spans="1:15" x14ac:dyDescent="0.35">
      <c r="B22" s="25"/>
    </row>
    <row r="23" spans="1:15" x14ac:dyDescent="0.35">
      <c r="A23" s="26"/>
      <c r="B23" s="27"/>
      <c r="F23" s="27"/>
    </row>
    <row r="25" spans="1:15" x14ac:dyDescent="0.35">
      <c r="A25" s="24"/>
    </row>
    <row r="27" spans="1:15" x14ac:dyDescent="0.35">
      <c r="B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35">
      <c r="B28" s="28"/>
    </row>
    <row r="29" spans="1:15" x14ac:dyDescent="0.35">
      <c r="B29" s="28"/>
    </row>
  </sheetData>
  <mergeCells count="1">
    <mergeCell ref="C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8A4D6-A837-409C-8B5E-A3772998EB50}">
  <dimension ref="A1:Q29"/>
  <sheetViews>
    <sheetView showGridLines="0" zoomScale="90" zoomScaleNormal="90" workbookViewId="0">
      <selection activeCell="G21" sqref="G21"/>
    </sheetView>
  </sheetViews>
  <sheetFormatPr baseColWidth="10" defaultColWidth="11.23046875" defaultRowHeight="14.4" x14ac:dyDescent="0.35"/>
  <cols>
    <col min="1" max="1" width="18.69140625" style="1" customWidth="1"/>
    <col min="2" max="2" width="7.69140625" style="1" bestFit="1" customWidth="1"/>
    <col min="3" max="12" width="7.69140625" style="1" customWidth="1"/>
    <col min="13" max="13" width="8.53515625" style="1" bestFit="1" customWidth="1"/>
    <col min="14" max="14" width="11.23046875" style="1"/>
    <col min="15" max="16" width="8.3046875" style="1" bestFit="1" customWidth="1"/>
    <col min="17" max="17" width="9" style="1" bestFit="1" customWidth="1"/>
    <col min="18" max="16384" width="11.23046875" style="1"/>
  </cols>
  <sheetData>
    <row r="1" spans="1:17" ht="15" thickBot="1" x14ac:dyDescent="0.4"/>
    <row r="2" spans="1:17" ht="15" thickBot="1" x14ac:dyDescent="0.4">
      <c r="C2" s="58" t="s">
        <v>1</v>
      </c>
      <c r="D2" s="59"/>
      <c r="E2" s="59"/>
      <c r="F2" s="59"/>
      <c r="G2" s="59"/>
      <c r="H2" s="59"/>
      <c r="I2" s="59"/>
      <c r="J2" s="59"/>
      <c r="K2" s="59"/>
      <c r="L2" s="59"/>
      <c r="M2" s="37" t="s">
        <v>6</v>
      </c>
    </row>
    <row r="3" spans="1:17" ht="15" customHeight="1" x14ac:dyDescent="0.35">
      <c r="A3" s="10" t="s">
        <v>2</v>
      </c>
      <c r="B3" s="15">
        <v>2022</v>
      </c>
      <c r="C3" s="14">
        <f>B3+1</f>
        <v>2023</v>
      </c>
      <c r="D3" s="12">
        <f t="shared" ref="D3:L3" si="0">C3+1</f>
        <v>2024</v>
      </c>
      <c r="E3" s="12">
        <f t="shared" si="0"/>
        <v>2025</v>
      </c>
      <c r="F3" s="12">
        <f t="shared" si="0"/>
        <v>2026</v>
      </c>
      <c r="G3" s="12">
        <f t="shared" si="0"/>
        <v>2027</v>
      </c>
      <c r="H3" s="12">
        <f t="shared" si="0"/>
        <v>2028</v>
      </c>
      <c r="I3" s="12">
        <f t="shared" si="0"/>
        <v>2029</v>
      </c>
      <c r="J3" s="12">
        <f t="shared" si="0"/>
        <v>2030</v>
      </c>
      <c r="K3" s="12">
        <f t="shared" si="0"/>
        <v>2031</v>
      </c>
      <c r="L3" s="13">
        <f t="shared" si="0"/>
        <v>2032</v>
      </c>
      <c r="M3" s="38">
        <f>L3</f>
        <v>2032</v>
      </c>
      <c r="O3" s="17"/>
      <c r="P3" s="17"/>
      <c r="Q3" s="17"/>
    </row>
    <row r="4" spans="1:17" ht="15" customHeight="1" thickBot="1" x14ac:dyDescent="0.4">
      <c r="A4" s="11" t="s">
        <v>3</v>
      </c>
      <c r="B4" s="29">
        <f t="shared" ref="B4:L4" si="1">DATE(B3,12,31)</f>
        <v>44926</v>
      </c>
      <c r="C4" s="30">
        <f t="shared" si="1"/>
        <v>45291</v>
      </c>
      <c r="D4" s="31">
        <f t="shared" si="1"/>
        <v>45657</v>
      </c>
      <c r="E4" s="31">
        <f t="shared" si="1"/>
        <v>46022</v>
      </c>
      <c r="F4" s="31">
        <f t="shared" si="1"/>
        <v>46387</v>
      </c>
      <c r="G4" s="31">
        <f t="shared" si="1"/>
        <v>46752</v>
      </c>
      <c r="H4" s="31">
        <f t="shared" si="1"/>
        <v>47118</v>
      </c>
      <c r="I4" s="31">
        <f t="shared" si="1"/>
        <v>47483</v>
      </c>
      <c r="J4" s="31">
        <f t="shared" si="1"/>
        <v>47848</v>
      </c>
      <c r="K4" s="31">
        <f t="shared" si="1"/>
        <v>48213</v>
      </c>
      <c r="L4" s="32">
        <f t="shared" si="1"/>
        <v>48579</v>
      </c>
      <c r="M4" s="29">
        <f>L4</f>
        <v>48579</v>
      </c>
      <c r="O4" s="16"/>
      <c r="P4" s="16"/>
      <c r="Q4" s="16"/>
    </row>
    <row r="5" spans="1:17" ht="15" customHeight="1" x14ac:dyDescent="0.35">
      <c r="A5" s="2" t="s">
        <v>0</v>
      </c>
      <c r="B5" s="9">
        <v>0</v>
      </c>
      <c r="C5" s="19">
        <v>250</v>
      </c>
      <c r="D5" s="20">
        <v>290</v>
      </c>
      <c r="E5" s="20">
        <v>320</v>
      </c>
      <c r="F5" s="20">
        <v>450</v>
      </c>
      <c r="G5" s="20">
        <v>587</v>
      </c>
      <c r="H5" s="20">
        <v>630</v>
      </c>
      <c r="I5" s="20">
        <v>900</v>
      </c>
      <c r="J5" s="20">
        <v>1200</v>
      </c>
      <c r="K5" s="20">
        <v>1250</v>
      </c>
      <c r="L5" s="21">
        <v>1260</v>
      </c>
      <c r="M5" s="39">
        <f>FV(L6,COUNT(C5:L5),,-B11)</f>
        <v>27794.429141442779</v>
      </c>
      <c r="O5" s="18"/>
      <c r="P5" s="18"/>
      <c r="Q5" s="18"/>
    </row>
    <row r="6" spans="1:17" ht="15" customHeight="1" x14ac:dyDescent="0.35">
      <c r="A6" s="3" t="s">
        <v>4</v>
      </c>
      <c r="B6" s="3"/>
      <c r="C6" s="4"/>
      <c r="D6" s="5"/>
      <c r="E6" s="5"/>
      <c r="F6" s="5"/>
      <c r="G6" s="5"/>
      <c r="H6" s="5"/>
      <c r="I6" s="5"/>
      <c r="J6" s="5"/>
      <c r="K6" s="5"/>
      <c r="L6" s="22">
        <v>9.2999995130440397E-2</v>
      </c>
      <c r="M6" s="64"/>
    </row>
    <row r="7" spans="1:17" ht="15" customHeight="1" thickBot="1" x14ac:dyDescent="0.4">
      <c r="A7" s="6" t="s">
        <v>5</v>
      </c>
      <c r="B7" s="6"/>
      <c r="C7" s="7"/>
      <c r="D7" s="8"/>
      <c r="E7" s="8"/>
      <c r="F7" s="8"/>
      <c r="G7" s="8"/>
      <c r="H7" s="8"/>
      <c r="I7" s="8"/>
      <c r="J7" s="8"/>
      <c r="K7" s="8"/>
      <c r="L7" s="23">
        <v>4.5599993316690207E-2</v>
      </c>
      <c r="M7" s="41"/>
    </row>
    <row r="9" spans="1:17" x14ac:dyDescent="0.35">
      <c r="A9" s="51" t="s">
        <v>16</v>
      </c>
      <c r="L9" s="36"/>
    </row>
    <row r="10" spans="1:17" x14ac:dyDescent="0.35">
      <c r="A10" s="1" t="s">
        <v>7</v>
      </c>
      <c r="B10" s="33">
        <v>3929.0316453072701</v>
      </c>
      <c r="C10" s="60"/>
    </row>
    <row r="11" spans="1:17" x14ac:dyDescent="0.35">
      <c r="A11" s="1" t="s">
        <v>8</v>
      </c>
      <c r="B11" s="33">
        <v>11422.368278466316</v>
      </c>
      <c r="E11" s="36"/>
    </row>
    <row r="12" spans="1:17" ht="15" thickBot="1" x14ac:dyDescent="0.4">
      <c r="A12" s="34" t="s">
        <v>9</v>
      </c>
      <c r="B12" s="35">
        <v>15351.399923773588</v>
      </c>
    </row>
    <row r="13" spans="1:17" ht="15" thickTop="1" x14ac:dyDescent="0.35">
      <c r="A13" s="24"/>
    </row>
    <row r="14" spans="1:17" x14ac:dyDescent="0.35">
      <c r="A14" s="1" t="s">
        <v>10</v>
      </c>
      <c r="B14" s="33">
        <v>15341.128853553208</v>
      </c>
      <c r="C14" s="33">
        <v>16771.93954469782</v>
      </c>
      <c r="D14" s="33">
        <v>18058.479922354716</v>
      </c>
      <c r="E14" s="33">
        <v>19420.948555133706</v>
      </c>
      <c r="F14" s="33">
        <v>20877.33677076114</v>
      </c>
      <c r="G14" s="33">
        <v>22332.519376436663</v>
      </c>
      <c r="H14" s="33">
        <v>23767.852678445273</v>
      </c>
      <c r="I14" s="33">
        <v>25289.672977540686</v>
      </c>
      <c r="J14" s="33">
        <v>26657.912564451966</v>
      </c>
      <c r="K14" s="33">
        <v>27832.278481012661</v>
      </c>
      <c r="L14" s="33">
        <v>29054.430379746838</v>
      </c>
      <c r="M14" s="33">
        <v>27794.430379746838</v>
      </c>
    </row>
    <row r="15" spans="1:17" ht="6" customHeight="1" x14ac:dyDescent="0.35">
      <c r="B15" s="25"/>
    </row>
    <row r="16" spans="1:17" x14ac:dyDescent="0.35">
      <c r="A16" s="52" t="s">
        <v>11</v>
      </c>
      <c r="B16" s="25"/>
    </row>
    <row r="17" spans="1:15" x14ac:dyDescent="0.35">
      <c r="A17" s="50" t="s">
        <v>17</v>
      </c>
      <c r="B17" s="27"/>
    </row>
    <row r="18" spans="1:15" x14ac:dyDescent="0.35">
      <c r="A18" s="50" t="s">
        <v>18</v>
      </c>
      <c r="B18" s="25"/>
      <c r="J18" s="36"/>
    </row>
    <row r="19" spans="1:15" x14ac:dyDescent="0.35">
      <c r="A19" s="50" t="s">
        <v>19</v>
      </c>
      <c r="B19" s="25"/>
    </row>
    <row r="20" spans="1:15" x14ac:dyDescent="0.35">
      <c r="A20" s="26"/>
      <c r="B20" s="27"/>
      <c r="F20" s="27"/>
    </row>
    <row r="21" spans="1:15" x14ac:dyDescent="0.35">
      <c r="B21" s="25"/>
    </row>
    <row r="22" spans="1:15" x14ac:dyDescent="0.35">
      <c r="B22" s="25"/>
    </row>
    <row r="23" spans="1:15" x14ac:dyDescent="0.35">
      <c r="A23" s="26"/>
      <c r="B23" s="27"/>
      <c r="F23" s="27"/>
    </row>
    <row r="25" spans="1:15" x14ac:dyDescent="0.35">
      <c r="A25" s="24"/>
    </row>
    <row r="27" spans="1:15" x14ac:dyDescent="0.35">
      <c r="B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35">
      <c r="B28" s="28"/>
    </row>
    <row r="29" spans="1:15" x14ac:dyDescent="0.35">
      <c r="B29" s="28"/>
    </row>
  </sheetData>
  <mergeCells count="1">
    <mergeCell ref="C2:L2"/>
  </mergeCells>
  <pageMargins left="0.7" right="0.7" top="0.75" bottom="0.75" header="0.3" footer="0.3"/>
  <ignoredErrors>
    <ignoredError sqref="M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introductorio exc2A </vt:lpstr>
      <vt:lpstr>ejercicio introductorio exc3</vt:lpstr>
      <vt:lpstr>ejercicio introductorio exc4</vt:lpstr>
      <vt:lpstr>ejercicio introductorio exc5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Papá</dc:creator>
  <cp:lastModifiedBy>NICOLÁS GONZÁLEZ</cp:lastModifiedBy>
  <cp:lastPrinted>2017-09-08T01:27:36Z</cp:lastPrinted>
  <dcterms:created xsi:type="dcterms:W3CDTF">2011-01-01T22:12:31Z</dcterms:created>
  <dcterms:modified xsi:type="dcterms:W3CDTF">2023-04-22T00:00:09Z</dcterms:modified>
</cp:coreProperties>
</file>