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GOJ\OneDrive\Desktop\NICO\MAF\Semestre 3\Inversiones en Mercado de Capitales\Archivos Excel\"/>
    </mc:Choice>
  </mc:AlternateContent>
  <xr:revisionPtr revIDLastSave="0" documentId="13_ncr:1_{9D41639A-A883-4FB2-959A-B5964B4F5FC0}" xr6:coauthVersionLast="47" xr6:coauthVersionMax="47" xr10:uidLastSave="{00000000-0000-0000-0000-000000000000}"/>
  <bookViews>
    <workbookView xWindow="-108" yWindow="-108" windowWidth="23256" windowHeight="12456" xr2:uid="{BD659D61-EDC0-4B85-B3C6-450422BDEFF4}"/>
  </bookViews>
  <sheets>
    <sheet name="Sheet1" sheetId="1" r:id="rId1"/>
  </sheets>
  <definedNames>
    <definedName name="return">Sheet1!$C$45:$C$47</definedName>
    <definedName name="solver_adj" localSheetId="0" hidden="1">Sheet1!$G$45:$G$47</definedName>
    <definedName name="solver_cvg" localSheetId="0" hidden="1">0.0001</definedName>
    <definedName name="solver_drv" localSheetId="0" hidden="1">2</definedName>
    <definedName name="solver_eng" localSheetId="0" hidden="1">1</definedName>
    <definedName name="solver_est" localSheetId="0" hidden="1">1</definedName>
    <definedName name="solver_itr" localSheetId="0" hidden="1">2147483647</definedName>
    <definedName name="solver_lhs1" localSheetId="0" hidden="1">Sheet1!$G$48</definedName>
    <definedName name="solver_mip" localSheetId="0" hidden="1">2147483647</definedName>
    <definedName name="solver_mni" localSheetId="0" hidden="1">30</definedName>
    <definedName name="solver_mrt" localSheetId="0" hidden="1">0.075</definedName>
    <definedName name="solver_msl" localSheetId="0" hidden="1">2</definedName>
    <definedName name="solver_neg" localSheetId="0" hidden="1">1</definedName>
    <definedName name="solver_nod" localSheetId="0" hidden="1">2147483647</definedName>
    <definedName name="solver_num" localSheetId="0" hidden="1">1</definedName>
    <definedName name="solver_nwt" localSheetId="0" hidden="1">1</definedName>
    <definedName name="solver_opt" localSheetId="0" hidden="1">Sheet1!$B$91</definedName>
    <definedName name="solver_pre" localSheetId="0" hidden="1">0.000001</definedName>
    <definedName name="solver_rbv" localSheetId="0" hidden="1">2</definedName>
    <definedName name="solver_rel1" localSheetId="0" hidden="1">2</definedName>
    <definedName name="solver_rhs1" localSheetId="0" hidden="1">1</definedName>
    <definedName name="solver_rlx" localSheetId="0" hidden="1">2</definedName>
    <definedName name="solver_rsd" localSheetId="0" hidden="1">0</definedName>
    <definedName name="solver_scl" localSheetId="0" hidden="1">2</definedName>
    <definedName name="solver_sho" localSheetId="0" hidden="1">2</definedName>
    <definedName name="solver_ssz" localSheetId="0" hidden="1">100</definedName>
    <definedName name="solver_tim" localSheetId="0" hidden="1">2147483647</definedName>
    <definedName name="solver_tol" localSheetId="0" hidden="1">0.01</definedName>
    <definedName name="solver_typ" localSheetId="0" hidden="1">1</definedName>
    <definedName name="solver_val" localSheetId="0" hidden="1">0</definedName>
    <definedName name="solver_ver" localSheetId="0" hidden="1">3</definedName>
    <definedName name="VarCovar">Sheet1!$B$54:$D$56</definedName>
    <definedName name="w">Sheet1!$G$45:$G$47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65" i="1" l="1" a="1"/>
  <c r="B65" i="1" s="1"/>
  <c r="B67" i="1" s="1"/>
  <c r="B61" i="1" a="1"/>
  <c r="B61" i="1" s="1"/>
  <c r="B56" i="1"/>
  <c r="B55" i="1"/>
  <c r="G48" i="1"/>
  <c r="B36" i="1"/>
  <c r="B35" i="1"/>
  <c r="B10" i="1"/>
  <c r="B34" i="1" s="1"/>
  <c r="G70" i="1"/>
  <c r="B91" i="1" l="1"/>
  <c r="A71" i="1"/>
  <c r="G71" i="1" s="1"/>
  <c r="C56" i="1"/>
  <c r="D55" i="1" s="1"/>
  <c r="D54" i="1"/>
  <c r="C54" i="1"/>
  <c r="D56" i="1"/>
  <c r="C55" i="1"/>
  <c r="B54" i="1"/>
  <c r="C47" i="1"/>
  <c r="C46" i="1"/>
  <c r="C45" i="1"/>
  <c r="B21" i="1"/>
  <c r="C21" i="1" s="1"/>
  <c r="D21" i="1" s="1"/>
  <c r="E21" i="1" s="1"/>
  <c r="A22" i="1"/>
  <c r="B22" i="1" s="1"/>
  <c r="C22" i="1" s="1"/>
  <c r="D22" i="1" s="1"/>
  <c r="E22" i="1" s="1"/>
  <c r="A72" i="1" l="1"/>
  <c r="G72" i="1" s="1"/>
  <c r="A73" i="1"/>
  <c r="A23" i="1"/>
  <c r="B23" i="1" l="1"/>
  <c r="C23" i="1" s="1"/>
  <c r="D23" i="1" s="1"/>
  <c r="E23" i="1" s="1"/>
  <c r="A24" i="1"/>
  <c r="A74" i="1"/>
  <c r="G73" i="1"/>
  <c r="A75" i="1" l="1"/>
  <c r="G74" i="1"/>
  <c r="B24" i="1"/>
  <c r="C24" i="1" s="1"/>
  <c r="D24" i="1" s="1"/>
  <c r="E24" i="1" s="1"/>
  <c r="A25" i="1"/>
  <c r="B25" i="1" l="1"/>
  <c r="C25" i="1" s="1"/>
  <c r="D25" i="1" s="1"/>
  <c r="E25" i="1" s="1"/>
  <c r="A26" i="1"/>
  <c r="A76" i="1"/>
  <c r="G75" i="1"/>
  <c r="A77" i="1" l="1"/>
  <c r="G76" i="1"/>
  <c r="A27" i="1"/>
  <c r="B26" i="1"/>
  <c r="C26" i="1" s="1"/>
  <c r="D26" i="1" s="1"/>
  <c r="E26" i="1" s="1"/>
  <c r="A28" i="1" l="1"/>
  <c r="B27" i="1"/>
  <c r="C27" i="1" s="1"/>
  <c r="D27" i="1" s="1"/>
  <c r="E27" i="1" s="1"/>
  <c r="A78" i="1"/>
  <c r="G77" i="1"/>
  <c r="A79" i="1" l="1"/>
  <c r="G78" i="1"/>
  <c r="A29" i="1"/>
  <c r="B28" i="1"/>
  <c r="C28" i="1" s="1"/>
  <c r="D28" i="1" s="1"/>
  <c r="E28" i="1" s="1"/>
  <c r="B29" i="1" l="1"/>
  <c r="C29" i="1" s="1"/>
  <c r="D29" i="1" s="1"/>
  <c r="E29" i="1" s="1"/>
  <c r="A30" i="1"/>
  <c r="A80" i="1"/>
  <c r="G79" i="1"/>
  <c r="A31" i="1" l="1"/>
  <c r="B31" i="1" s="1"/>
  <c r="C31" i="1" s="1"/>
  <c r="D31" i="1" s="1"/>
  <c r="E31" i="1" s="1"/>
  <c r="B30" i="1"/>
  <c r="C30" i="1" s="1"/>
  <c r="D30" i="1" s="1"/>
  <c r="E30" i="1" s="1"/>
  <c r="A81" i="1"/>
  <c r="G80" i="1"/>
  <c r="G81" i="1" l="1"/>
  <c r="A82" i="1"/>
  <c r="A83" i="1" l="1"/>
  <c r="G82" i="1"/>
  <c r="A84" i="1" l="1"/>
  <c r="G83" i="1"/>
  <c r="G84" i="1" l="1"/>
  <c r="A85" i="1"/>
  <c r="A86" i="1" l="1"/>
  <c r="G85" i="1"/>
  <c r="G86" i="1" l="1"/>
  <c r="A87" i="1"/>
  <c r="A88" i="1" l="1"/>
  <c r="G88" i="1" s="1"/>
  <c r="G87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<sst xmlns="http://schemas.openxmlformats.org/spreadsheetml/2006/main" count="57" uniqueCount="52">
  <si>
    <r>
      <t>E[r</t>
    </r>
    <r>
      <rPr>
        <vertAlign val="subscript"/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>] =</t>
    </r>
  </si>
  <si>
    <r>
      <t>E[r</t>
    </r>
    <r>
      <rPr>
        <vertAlign val="subscript"/>
        <sz val="11"/>
        <color theme="1"/>
        <rFont val="Calibri"/>
        <family val="2"/>
        <scheme val="minor"/>
      </rPr>
      <t>B</t>
    </r>
    <r>
      <rPr>
        <sz val="11"/>
        <color theme="1"/>
        <rFont val="Calibri"/>
        <family val="2"/>
        <scheme val="minor"/>
      </rPr>
      <t>] =</t>
    </r>
  </si>
  <si>
    <r>
      <t>σ</t>
    </r>
    <r>
      <rPr>
        <vertAlign val="subscript"/>
        <sz val="11"/>
        <color theme="1"/>
        <rFont val="Calibri"/>
        <family val="2"/>
      </rPr>
      <t>A</t>
    </r>
    <r>
      <rPr>
        <sz val="11"/>
        <color theme="1"/>
        <rFont val="Calibri"/>
        <family val="2"/>
      </rPr>
      <t xml:space="preserve"> =</t>
    </r>
  </si>
  <si>
    <r>
      <t>σ</t>
    </r>
    <r>
      <rPr>
        <vertAlign val="subscript"/>
        <sz val="11"/>
        <color theme="1"/>
        <rFont val="Calibri"/>
        <family val="2"/>
      </rPr>
      <t>B</t>
    </r>
    <r>
      <rPr>
        <sz val="11"/>
        <color theme="1"/>
        <rFont val="Calibri"/>
        <family val="2"/>
      </rPr>
      <t xml:space="preserve"> =</t>
    </r>
  </si>
  <si>
    <r>
      <t>r</t>
    </r>
    <r>
      <rPr>
        <vertAlign val="subscript"/>
        <sz val="11"/>
        <color theme="1"/>
        <rFont val="Calibri"/>
        <family val="2"/>
        <scheme val="minor"/>
      </rPr>
      <t>f</t>
    </r>
    <r>
      <rPr>
        <sz val="11"/>
        <color theme="1"/>
        <rFont val="Calibri"/>
        <family val="2"/>
        <scheme val="minor"/>
      </rPr>
      <t xml:space="preserve"> =</t>
    </r>
  </si>
  <si>
    <t>Corr(A,B) =</t>
  </si>
  <si>
    <r>
      <t>E[r</t>
    </r>
    <r>
      <rPr>
        <vertAlign val="subscript"/>
        <sz val="11"/>
        <color theme="1"/>
        <rFont val="Calibri"/>
        <family val="2"/>
        <scheme val="minor"/>
      </rPr>
      <t>p</t>
    </r>
    <r>
      <rPr>
        <sz val="11"/>
        <color theme="1"/>
        <rFont val="Calibri"/>
        <family val="2"/>
        <scheme val="minor"/>
      </rPr>
      <t>] = w</t>
    </r>
    <r>
      <rPr>
        <vertAlign val="subscript"/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>*E[r</t>
    </r>
    <r>
      <rPr>
        <vertAlign val="subscript"/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>] + w</t>
    </r>
    <r>
      <rPr>
        <vertAlign val="subscript"/>
        <sz val="11"/>
        <color theme="1"/>
        <rFont val="Calibri"/>
        <family val="2"/>
        <scheme val="minor"/>
      </rPr>
      <t>B</t>
    </r>
    <r>
      <rPr>
        <sz val="11"/>
        <color theme="1"/>
        <rFont val="Calibri"/>
        <family val="2"/>
        <scheme val="minor"/>
      </rPr>
      <t>*E[r</t>
    </r>
    <r>
      <rPr>
        <vertAlign val="subscript"/>
        <sz val="11"/>
        <color theme="1"/>
        <rFont val="Calibri"/>
        <family val="2"/>
        <scheme val="minor"/>
      </rPr>
      <t>B</t>
    </r>
    <r>
      <rPr>
        <sz val="11"/>
        <color theme="1"/>
        <rFont val="Calibri"/>
        <family val="2"/>
        <scheme val="minor"/>
      </rPr>
      <t>]</t>
    </r>
  </si>
  <si>
    <r>
      <t>w</t>
    </r>
    <r>
      <rPr>
        <vertAlign val="subscript"/>
        <sz val="11"/>
        <color theme="1"/>
        <rFont val="Calibri"/>
        <family val="2"/>
        <scheme val="minor"/>
      </rPr>
      <t>B</t>
    </r>
    <r>
      <rPr>
        <sz val="11"/>
        <color theme="1"/>
        <rFont val="Calibri"/>
        <family val="2"/>
        <scheme val="minor"/>
      </rPr>
      <t xml:space="preserve"> = 1 - w</t>
    </r>
    <r>
      <rPr>
        <vertAlign val="subscript"/>
        <sz val="11"/>
        <color theme="1"/>
        <rFont val="Calibri"/>
        <family val="2"/>
        <scheme val="minor"/>
      </rPr>
      <t>A</t>
    </r>
  </si>
  <si>
    <r>
      <t>E[r</t>
    </r>
    <r>
      <rPr>
        <vertAlign val="subscript"/>
        <sz val="11"/>
        <color theme="1"/>
        <rFont val="Calibri"/>
        <family val="2"/>
        <scheme val="minor"/>
      </rPr>
      <t>p</t>
    </r>
    <r>
      <rPr>
        <sz val="11"/>
        <color theme="1"/>
        <rFont val="Calibri"/>
        <family val="2"/>
        <scheme val="minor"/>
      </rPr>
      <t>] = w</t>
    </r>
    <r>
      <rPr>
        <vertAlign val="subscript"/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>*E[r</t>
    </r>
    <r>
      <rPr>
        <vertAlign val="subscript"/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>] + (1 - w</t>
    </r>
    <r>
      <rPr>
        <vertAlign val="subscript"/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>)*E[r</t>
    </r>
    <r>
      <rPr>
        <vertAlign val="subscript"/>
        <sz val="11"/>
        <color theme="1"/>
        <rFont val="Calibri"/>
        <family val="2"/>
        <scheme val="minor"/>
      </rPr>
      <t>B</t>
    </r>
    <r>
      <rPr>
        <sz val="11"/>
        <color theme="1"/>
        <rFont val="Calibri"/>
        <family val="2"/>
        <scheme val="minor"/>
      </rPr>
      <t>]</t>
    </r>
  </si>
  <si>
    <r>
      <t>w</t>
    </r>
    <r>
      <rPr>
        <vertAlign val="subscript"/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 xml:space="preserve"> = (E[r</t>
    </r>
    <r>
      <rPr>
        <vertAlign val="subscript"/>
        <sz val="11"/>
        <color theme="1"/>
        <rFont val="Calibri"/>
        <family val="2"/>
        <scheme val="minor"/>
      </rPr>
      <t>p</t>
    </r>
    <r>
      <rPr>
        <sz val="11"/>
        <color theme="1"/>
        <rFont val="Calibri"/>
        <family val="2"/>
        <scheme val="minor"/>
      </rPr>
      <t>] - E[r</t>
    </r>
    <r>
      <rPr>
        <vertAlign val="subscript"/>
        <sz val="11"/>
        <color theme="1"/>
        <rFont val="Calibri"/>
        <family val="2"/>
        <scheme val="minor"/>
      </rPr>
      <t>B</t>
    </r>
    <r>
      <rPr>
        <sz val="11"/>
        <color theme="1"/>
        <rFont val="Calibri"/>
        <family val="2"/>
        <scheme val="minor"/>
      </rPr>
      <t>]) / (E[r</t>
    </r>
    <r>
      <rPr>
        <vertAlign val="subscript"/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>] - E[r</t>
    </r>
    <r>
      <rPr>
        <vertAlign val="subscript"/>
        <sz val="11"/>
        <color theme="1"/>
        <rFont val="Calibri"/>
        <family val="2"/>
        <scheme val="minor"/>
      </rPr>
      <t>B</t>
    </r>
    <r>
      <rPr>
        <sz val="11"/>
        <color theme="1"/>
        <rFont val="Calibri"/>
        <family val="2"/>
        <scheme val="minor"/>
      </rPr>
      <t>])</t>
    </r>
  </si>
  <si>
    <r>
      <t>w</t>
    </r>
    <r>
      <rPr>
        <vertAlign val="subscript"/>
        <sz val="11"/>
        <color theme="1"/>
        <rFont val="Calibri"/>
        <family val="2"/>
        <scheme val="minor"/>
      </rPr>
      <t>A</t>
    </r>
  </si>
  <si>
    <r>
      <t>E[r</t>
    </r>
    <r>
      <rPr>
        <b/>
        <vertAlign val="subscript"/>
        <sz val="11"/>
        <color rgb="FF0070C0"/>
        <rFont val="Calibri"/>
        <family val="2"/>
        <scheme val="minor"/>
      </rPr>
      <t>p</t>
    </r>
    <r>
      <rPr>
        <b/>
        <sz val="11"/>
        <color rgb="FF0070C0"/>
        <rFont val="Calibri"/>
        <family val="2"/>
        <scheme val="minor"/>
      </rPr>
      <t>]</t>
    </r>
  </si>
  <si>
    <r>
      <t>w</t>
    </r>
    <r>
      <rPr>
        <b/>
        <vertAlign val="subscript"/>
        <sz val="11"/>
        <color rgb="FF0070C0"/>
        <rFont val="Calibri"/>
        <family val="2"/>
        <scheme val="minor"/>
      </rPr>
      <t>A</t>
    </r>
  </si>
  <si>
    <r>
      <t>σ²</t>
    </r>
    <r>
      <rPr>
        <b/>
        <vertAlign val="subscript"/>
        <sz val="11"/>
        <color rgb="FF0070C0"/>
        <rFont val="Calibri"/>
        <family val="2"/>
      </rPr>
      <t>p</t>
    </r>
  </si>
  <si>
    <r>
      <t>σ</t>
    </r>
    <r>
      <rPr>
        <b/>
        <vertAlign val="subscript"/>
        <sz val="11"/>
        <color rgb="FF0070C0"/>
        <rFont val="Calibri"/>
        <family val="2"/>
      </rPr>
      <t>p</t>
    </r>
  </si>
  <si>
    <t>R.S.</t>
  </si>
  <si>
    <r>
      <t>E[r</t>
    </r>
    <r>
      <rPr>
        <vertAlign val="subscript"/>
        <sz val="11"/>
        <color theme="1"/>
        <rFont val="Times New Roman"/>
        <family val="1"/>
      </rPr>
      <t>I</t>
    </r>
    <r>
      <rPr>
        <sz val="11"/>
        <color theme="1"/>
        <rFont val="Calibri"/>
        <family val="2"/>
        <scheme val="minor"/>
      </rPr>
      <t>] =</t>
    </r>
  </si>
  <si>
    <r>
      <t>σ</t>
    </r>
    <r>
      <rPr>
        <vertAlign val="subscript"/>
        <sz val="12.1"/>
        <color theme="1"/>
        <rFont val="Times New Roman"/>
        <family val="1"/>
      </rPr>
      <t>I</t>
    </r>
    <r>
      <rPr>
        <sz val="12.1"/>
        <color theme="1"/>
        <rFont val="Calibri"/>
        <family val="2"/>
      </rPr>
      <t xml:space="preserve"> =</t>
    </r>
  </si>
  <si>
    <t>[retornos] =</t>
  </si>
  <si>
    <r>
      <t>E[r</t>
    </r>
    <r>
      <rPr>
        <vertAlign val="subscript"/>
        <sz val="11"/>
        <color theme="1"/>
        <rFont val="Times New Roman"/>
        <family val="1"/>
      </rPr>
      <t>I</t>
    </r>
    <r>
      <rPr>
        <sz val="11"/>
        <color theme="1"/>
        <rFont val="Calibri"/>
        <family val="2"/>
        <scheme val="minor"/>
      </rPr>
      <t>]</t>
    </r>
  </si>
  <si>
    <r>
      <t>E[r</t>
    </r>
    <r>
      <rPr>
        <vertAlign val="subscript"/>
        <sz val="11"/>
        <color theme="1"/>
        <rFont val="Calibri"/>
        <family val="2"/>
        <scheme val="minor"/>
      </rPr>
      <t>A]</t>
    </r>
  </si>
  <si>
    <r>
      <t>E[r</t>
    </r>
    <r>
      <rPr>
        <vertAlign val="subscript"/>
        <sz val="11"/>
        <color theme="1"/>
        <rFont val="Calibri"/>
        <family val="2"/>
        <scheme val="minor"/>
      </rPr>
      <t>B]</t>
    </r>
  </si>
  <si>
    <t>[w] =</t>
  </si>
  <si>
    <r>
      <t>w</t>
    </r>
    <r>
      <rPr>
        <vertAlign val="subscript"/>
        <sz val="11"/>
        <color theme="1"/>
        <rFont val="Calibri"/>
        <family val="2"/>
        <scheme val="minor"/>
      </rPr>
      <t>B</t>
    </r>
  </si>
  <si>
    <r>
      <t>w</t>
    </r>
    <r>
      <rPr>
        <vertAlign val="subscript"/>
        <sz val="11"/>
        <color theme="1"/>
        <rFont val="Times New Roman"/>
        <family val="1"/>
      </rPr>
      <t>I</t>
    </r>
  </si>
  <si>
    <t>[VarCovar] =</t>
  </si>
  <si>
    <r>
      <t>σ²</t>
    </r>
    <r>
      <rPr>
        <vertAlign val="subscript"/>
        <sz val="11"/>
        <color theme="1"/>
        <rFont val="Calibri"/>
        <family val="2"/>
      </rPr>
      <t>A</t>
    </r>
  </si>
  <si>
    <r>
      <t>σ²</t>
    </r>
    <r>
      <rPr>
        <vertAlign val="subscript"/>
        <sz val="11"/>
        <color theme="1"/>
        <rFont val="Calibri"/>
        <family val="2"/>
      </rPr>
      <t>B</t>
    </r>
  </si>
  <si>
    <r>
      <t>σ²</t>
    </r>
    <r>
      <rPr>
        <vertAlign val="subscript"/>
        <sz val="12.1"/>
        <color theme="1"/>
        <rFont val="Times New Roman"/>
        <family val="1"/>
      </rPr>
      <t>I</t>
    </r>
  </si>
  <si>
    <t>Cov(A,B)</t>
  </si>
  <si>
    <t>Cov(B,A)</t>
  </si>
  <si>
    <r>
      <t>Cov(A,</t>
    </r>
    <r>
      <rPr>
        <sz val="11"/>
        <color rgb="FFFF0000"/>
        <rFont val="Times New Roman"/>
        <family val="1"/>
      </rPr>
      <t>I</t>
    </r>
    <r>
      <rPr>
        <sz val="11"/>
        <color rgb="FFFF0000"/>
        <rFont val="Calibri"/>
        <family val="2"/>
        <scheme val="minor"/>
      </rPr>
      <t>)</t>
    </r>
  </si>
  <si>
    <r>
      <t>Cov(B,</t>
    </r>
    <r>
      <rPr>
        <sz val="11"/>
        <color rgb="FFFF0000"/>
        <rFont val="Times New Roman"/>
        <family val="1"/>
      </rPr>
      <t>I</t>
    </r>
    <r>
      <rPr>
        <sz val="11"/>
        <color rgb="FFFF0000"/>
        <rFont val="Calibri"/>
        <family val="2"/>
        <scheme val="minor"/>
      </rPr>
      <t>)</t>
    </r>
  </si>
  <si>
    <r>
      <t>Cov(</t>
    </r>
    <r>
      <rPr>
        <sz val="11"/>
        <color theme="1"/>
        <rFont val="Times New Roman"/>
        <family val="1"/>
      </rPr>
      <t>I</t>
    </r>
    <r>
      <rPr>
        <sz val="11"/>
        <color theme="1"/>
        <rFont val="Calibri"/>
        <family val="2"/>
        <scheme val="minor"/>
      </rPr>
      <t>,B)</t>
    </r>
  </si>
  <si>
    <r>
      <t>Cov(</t>
    </r>
    <r>
      <rPr>
        <sz val="11"/>
        <color theme="1"/>
        <rFont val="Times New Roman"/>
        <family val="1"/>
      </rPr>
      <t>I</t>
    </r>
    <r>
      <rPr>
        <sz val="11"/>
        <color theme="1"/>
        <rFont val="Calibri"/>
        <family val="2"/>
        <scheme val="minor"/>
      </rPr>
      <t>,A)</t>
    </r>
  </si>
  <si>
    <r>
      <t>E[r</t>
    </r>
    <r>
      <rPr>
        <vertAlign val="subscript"/>
        <sz val="11"/>
        <color theme="1"/>
        <rFont val="Calibri"/>
        <family val="2"/>
        <scheme val="minor"/>
      </rPr>
      <t>p</t>
    </r>
    <r>
      <rPr>
        <sz val="11"/>
        <color theme="1"/>
        <rFont val="Calibri"/>
        <family val="2"/>
        <scheme val="minor"/>
      </rPr>
      <t>] =</t>
    </r>
  </si>
  <si>
    <r>
      <t>[w]</t>
    </r>
    <r>
      <rPr>
        <vertAlign val="superscript"/>
        <sz val="11"/>
        <color theme="1"/>
        <rFont val="Calibri"/>
        <family val="2"/>
        <scheme val="minor"/>
      </rPr>
      <t>T</t>
    </r>
    <r>
      <rPr>
        <sz val="11"/>
        <color theme="1"/>
        <rFont val="Calibri"/>
        <family val="2"/>
        <scheme val="minor"/>
      </rPr>
      <t>[return]</t>
    </r>
  </si>
  <si>
    <r>
      <t>σ²</t>
    </r>
    <r>
      <rPr>
        <vertAlign val="subscript"/>
        <sz val="12.1"/>
        <color theme="1"/>
        <rFont val="Calibri"/>
        <family val="2"/>
      </rPr>
      <t>p</t>
    </r>
    <r>
      <rPr>
        <sz val="12.1"/>
        <color theme="1"/>
        <rFont val="Calibri"/>
        <family val="2"/>
      </rPr>
      <t xml:space="preserve"> =</t>
    </r>
  </si>
  <si>
    <r>
      <t>[w]</t>
    </r>
    <r>
      <rPr>
        <vertAlign val="superscript"/>
        <sz val="11"/>
        <color theme="1"/>
        <rFont val="Calibri"/>
        <family val="2"/>
        <scheme val="minor"/>
      </rPr>
      <t>T</t>
    </r>
    <r>
      <rPr>
        <sz val="11"/>
        <color theme="1"/>
        <rFont val="Calibri"/>
        <family val="2"/>
        <scheme val="minor"/>
      </rPr>
      <t>[VarCovar][w]</t>
    </r>
  </si>
  <si>
    <r>
      <t>σ</t>
    </r>
    <r>
      <rPr>
        <vertAlign val="subscript"/>
        <sz val="12.1"/>
        <color theme="1"/>
        <rFont val="Calibri"/>
        <family val="2"/>
      </rPr>
      <t>p</t>
    </r>
    <r>
      <rPr>
        <sz val="12.1"/>
        <color theme="1"/>
        <rFont val="Calibri"/>
        <family val="2"/>
      </rPr>
      <t xml:space="preserve"> =</t>
    </r>
  </si>
  <si>
    <r>
      <t>σ</t>
    </r>
    <r>
      <rPr>
        <b/>
        <vertAlign val="subscript"/>
        <sz val="12.1"/>
        <color rgb="FF0070C0"/>
        <rFont val="Calibri"/>
        <family val="2"/>
      </rPr>
      <t>p</t>
    </r>
  </si>
  <si>
    <r>
      <t>w</t>
    </r>
    <r>
      <rPr>
        <b/>
        <vertAlign val="subscript"/>
        <sz val="11"/>
        <color rgb="FF0070C0"/>
        <rFont val="Calibri"/>
        <family val="2"/>
        <scheme val="minor"/>
      </rPr>
      <t>B</t>
    </r>
  </si>
  <si>
    <r>
      <t>w</t>
    </r>
    <r>
      <rPr>
        <b/>
        <vertAlign val="subscript"/>
        <sz val="11"/>
        <color rgb="FF0070C0"/>
        <rFont val="Times New Roman"/>
        <family val="1"/>
      </rPr>
      <t>I</t>
    </r>
  </si>
  <si>
    <t>R.S</t>
  </si>
  <si>
    <t>R.S.*=</t>
  </si>
  <si>
    <r>
      <t>Corr(</t>
    </r>
    <r>
      <rPr>
        <sz val="11"/>
        <color theme="1"/>
        <rFont val="Times New Roman"/>
        <family val="1"/>
      </rPr>
      <t>I</t>
    </r>
    <r>
      <rPr>
        <sz val="11"/>
        <color theme="1"/>
        <rFont val="Calibri"/>
        <family val="2"/>
        <scheme val="minor"/>
      </rPr>
      <t>,A) =</t>
    </r>
  </si>
  <si>
    <r>
      <t>Corr(</t>
    </r>
    <r>
      <rPr>
        <sz val="11"/>
        <color theme="1"/>
        <rFont val="Times New Roman"/>
        <family val="1"/>
      </rPr>
      <t>I</t>
    </r>
    <r>
      <rPr>
        <sz val="11"/>
        <color theme="1"/>
        <rFont val="Calibri"/>
        <family val="2"/>
        <scheme val="minor"/>
      </rPr>
      <t>,B) =</t>
    </r>
  </si>
  <si>
    <t>Covar(A,B) =</t>
  </si>
  <si>
    <r>
      <t>E[r</t>
    </r>
    <r>
      <rPr>
        <vertAlign val="subscript"/>
        <sz val="11"/>
        <color theme="1"/>
        <rFont val="Calibri"/>
        <family val="2"/>
        <scheme val="minor"/>
      </rPr>
      <t>p</t>
    </r>
    <r>
      <rPr>
        <sz val="11"/>
        <color theme="1"/>
        <rFont val="Calibri"/>
        <family val="2"/>
        <scheme val="minor"/>
      </rPr>
      <t>]* =</t>
    </r>
  </si>
  <si>
    <r>
      <t>w</t>
    </r>
    <r>
      <rPr>
        <vertAlign val="subscript"/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>* =</t>
    </r>
  </si>
  <si>
    <r>
      <t>σ</t>
    </r>
    <r>
      <rPr>
        <vertAlign val="subscript"/>
        <sz val="11"/>
        <color theme="1"/>
        <rFont val="Calibri"/>
        <family val="2"/>
      </rPr>
      <t>p</t>
    </r>
    <r>
      <rPr>
        <sz val="11"/>
        <color theme="1"/>
        <rFont val="Calibri"/>
        <family val="2"/>
      </rPr>
      <t>* =</t>
    </r>
  </si>
  <si>
    <r>
      <t>Σ</t>
    </r>
    <r>
      <rPr>
        <b/>
        <sz val="12.1"/>
        <color theme="1"/>
        <rFont val="Calibri"/>
        <family val="2"/>
        <scheme val="minor"/>
      </rPr>
      <t>w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</si>
</sst>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%"/>
    <numFmt numFmtId="165" formatCode="0.000%"/>
  </numFmts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vertAlign val="subscript"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2.1"/>
      <color theme="1"/>
      <name val="Calibri"/>
      <family val="2"/>
    </font>
    <font>
      <vertAlign val="subscript"/>
      <sz val="11"/>
      <color theme="1"/>
      <name val="Calibri"/>
      <family val="2"/>
    </font>
    <font>
      <b/>
      <sz val="11"/>
      <color rgb="FF0070C0"/>
      <name val="Calibri"/>
      <family val="2"/>
      <scheme val="minor"/>
    </font>
    <font>
      <b/>
      <vertAlign val="subscript"/>
      <sz val="11"/>
      <color rgb="FF0070C0"/>
      <name val="Calibri"/>
      <family val="2"/>
      <scheme val="minor"/>
    </font>
    <font>
      <b/>
      <sz val="11"/>
      <color rgb="FF0070C0"/>
      <name val="Calibri"/>
      <family val="2"/>
    </font>
    <font>
      <b/>
      <vertAlign val="subscript"/>
      <sz val="11"/>
      <color rgb="FF0070C0"/>
      <name val="Calibri"/>
      <family val="2"/>
    </font>
    <font>
      <sz val="11"/>
      <color theme="1"/>
      <name val="Times New Roman"/>
      <family val="1"/>
    </font>
    <font>
      <vertAlign val="subscript"/>
      <sz val="11"/>
      <color theme="1"/>
      <name val="Times New Roman"/>
      <family val="1"/>
    </font>
    <font>
      <vertAlign val="subscript"/>
      <sz val="12.1"/>
      <color theme="1"/>
      <name val="Times New Roman"/>
      <family val="1"/>
    </font>
    <font>
      <sz val="11"/>
      <color rgb="FFFF0000"/>
      <name val="Times New Roman"/>
      <family val="1"/>
    </font>
    <font>
      <vertAlign val="superscript"/>
      <sz val="11"/>
      <color theme="1"/>
      <name val="Calibri"/>
      <family val="2"/>
      <scheme val="minor"/>
    </font>
    <font>
      <vertAlign val="subscript"/>
      <sz val="12.1"/>
      <color theme="1"/>
      <name val="Calibri"/>
      <family val="2"/>
    </font>
    <font>
      <b/>
      <vertAlign val="subscript"/>
      <sz val="12.1"/>
      <color rgb="FF0070C0"/>
      <name val="Calibri"/>
      <family val="2"/>
    </font>
    <font>
      <b/>
      <vertAlign val="subscript"/>
      <sz val="11"/>
      <color rgb="FF0070C0"/>
      <name val="Times New Roman"/>
      <family val="1"/>
    </font>
    <font>
      <b/>
      <sz val="11"/>
      <color theme="1"/>
      <name val="Calibri"/>
      <family val="2"/>
      <scheme val="minor"/>
    </font>
    <font>
      <b/>
      <sz val="12.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auto="1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21">
    <xf numFmtId="0" fontId="0" fillId="0" borderId="0" xfId="0"/>
    <xf numFmtId="9" fontId="0" fillId="0" borderId="0" xfId="0" applyNumberFormat="1"/>
    <xf numFmtId="0" fontId="4" fillId="0" borderId="0" xfId="0" applyFont="1"/>
    <xf numFmtId="0" fontId="0" fillId="0" borderId="0" xfId="0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9" fillId="0" borderId="0" xfId="0" applyFont="1" applyAlignment="1">
      <alignment horizontal="center" vertical="center"/>
    </xf>
    <xf numFmtId="165" fontId="0" fillId="0" borderId="0" xfId="0" applyNumberFormat="1"/>
    <xf numFmtId="164" fontId="0" fillId="0" borderId="0" xfId="1" applyNumberFormat="1" applyFont="1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0" fillId="2" borderId="0" xfId="1" applyNumberFormat="1" applyFont="1" applyFill="1" applyAlignment="1">
      <alignment horizontal="center" vertical="center"/>
    </xf>
    <xf numFmtId="10" fontId="0" fillId="0" borderId="0" xfId="0" applyNumberFormat="1" applyAlignment="1">
      <alignment horizontal="center" vertical="center"/>
    </xf>
    <xf numFmtId="10" fontId="2" fillId="0" borderId="0" xfId="0" applyNumberFormat="1" applyFont="1" applyAlignment="1">
      <alignment horizontal="center" vertical="center"/>
    </xf>
    <xf numFmtId="9" fontId="0" fillId="0" borderId="0" xfId="0" applyNumberFormat="1" applyAlignment="1">
      <alignment horizontal="center"/>
    </xf>
    <xf numFmtId="0" fontId="0" fillId="0" borderId="1" xfId="0" applyBorder="1"/>
    <xf numFmtId="164" fontId="0" fillId="0" borderId="1" xfId="1" applyNumberFormat="1" applyFont="1" applyBorder="1" applyAlignment="1">
      <alignment horizontal="center" vertical="center"/>
    </xf>
    <xf numFmtId="4" fontId="0" fillId="0" borderId="0" xfId="1" applyNumberFormat="1" applyFont="1" applyAlignment="1">
      <alignment horizontal="center" vertical="center"/>
    </xf>
    <xf numFmtId="0" fontId="19" fillId="0" borderId="0" xfId="0" applyFont="1"/>
    <xf numFmtId="164" fontId="19" fillId="0" borderId="0" xfId="0" applyNumberFormat="1" applyFont="1" applyAlignment="1">
      <alignment horizontal="center" vertical="center"/>
    </xf>
    <xf numFmtId="0" fontId="0" fillId="2" borderId="0" xfId="0" applyFill="1"/>
  </cellXfs>
  <cellStyles count="2">
    <cellStyle name="Normal" xfId="0" builtinId="0"/>
    <cellStyle name="Porcentaje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styles" Target="styles.xml"/><Relationship Id="rId7" Type="http://schemas.openxmlformats.org/officeDocument/2006/relationships/customXml" Target="../customXml/item1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Relationship Id="rId9" Type="http://schemas.openxmlformats.org/officeDocument/2006/relationships/customXml" Target="../customXml/item3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smoothMarker"/>
        <c:varyColors val="0"/>
        <c:ser>
          <c:idx val="0"/>
          <c:order val="0"/>
          <c:tx>
            <c:v>Frontera Eficiente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Sheet1!$D$21:$D$31</c:f>
              <c:numCache>
                <c:formatCode>0.0%</c:formatCode>
                <c:ptCount val="11"/>
                <c:pt idx="0">
                  <c:v>0.08</c:v>
                </c:pt>
                <c:pt idx="1">
                  <c:v>6.7557383016218137E-2</c:v>
                </c:pt>
                <c:pt idx="2">
                  <c:v>5.6709787515031286E-2</c:v>
                </c:pt>
                <c:pt idx="3">
                  <c:v>4.8538644398046372E-2</c:v>
                </c:pt>
                <c:pt idx="4">
                  <c:v>4.4542114902640172E-2</c:v>
                </c:pt>
                <c:pt idx="5">
                  <c:v>4.582575694955842E-2</c:v>
                </c:pt>
                <c:pt idx="6">
                  <c:v>5.2000000000000039E-2</c:v>
                </c:pt>
                <c:pt idx="7">
                  <c:v>6.1611687202997513E-2</c:v>
                </c:pt>
                <c:pt idx="8">
                  <c:v>7.3321211119293531E-2</c:v>
                </c:pt>
                <c:pt idx="9">
                  <c:v>8.6278618440492047E-2</c:v>
                </c:pt>
                <c:pt idx="10">
                  <c:v>0.1000000000000001</c:v>
                </c:pt>
              </c:numCache>
            </c:numRef>
          </c:xVal>
          <c:yVal>
            <c:numRef>
              <c:f>Sheet1!$A$21:$A$31</c:f>
              <c:numCache>
                <c:formatCode>0.0%</c:formatCode>
                <c:ptCount val="11"/>
                <c:pt idx="0">
                  <c:v>0.06</c:v>
                </c:pt>
                <c:pt idx="1">
                  <c:v>6.2E-2</c:v>
                </c:pt>
                <c:pt idx="2">
                  <c:v>6.4000000000000001E-2</c:v>
                </c:pt>
                <c:pt idx="3">
                  <c:v>6.6000000000000003E-2</c:v>
                </c:pt>
                <c:pt idx="4">
                  <c:v>6.8000000000000005E-2</c:v>
                </c:pt>
                <c:pt idx="5">
                  <c:v>7.0000000000000007E-2</c:v>
                </c:pt>
                <c:pt idx="6">
                  <c:v>7.2000000000000008E-2</c:v>
                </c:pt>
                <c:pt idx="7">
                  <c:v>7.400000000000001E-2</c:v>
                </c:pt>
                <c:pt idx="8">
                  <c:v>7.6000000000000012E-2</c:v>
                </c:pt>
                <c:pt idx="9">
                  <c:v>7.8000000000000014E-2</c:v>
                </c:pt>
                <c:pt idx="10">
                  <c:v>8.0000000000000016E-2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9212-4DE1-8850-C2259E057BC4}"/>
            </c:ext>
          </c:extLst>
        </c:ser>
        <c:ser>
          <c:idx val="1"/>
          <c:order val="1"/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Sheet1!$B$36</c:f>
              <c:numCache>
                <c:formatCode>0.00%</c:formatCode>
                <c:ptCount val="1"/>
                <c:pt idx="0">
                  <c:v>4.6390592644535079E-2</c:v>
                </c:pt>
              </c:numCache>
            </c:numRef>
          </c:xVal>
          <c:yVal>
            <c:numRef>
              <c:f>Sheet1!$B$35</c:f>
              <c:numCache>
                <c:formatCode>0.00%</c:formatCode>
                <c:ptCount val="1"/>
                <c:pt idx="0">
                  <c:v>7.0265486725663712E-2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BBBD-45BA-B5A4-66E068AA8D9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83048352"/>
        <c:axId val="583046712"/>
      </c:scatterChart>
      <c:valAx>
        <c:axId val="58304835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%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583046712"/>
        <c:crosses val="autoZero"/>
        <c:crossBetween val="midCat"/>
      </c:valAx>
      <c:valAx>
        <c:axId val="5830467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%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58304835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CO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smoothMarker"/>
        <c:varyColors val="0"/>
        <c:ser>
          <c:idx val="0"/>
          <c:order val="0"/>
          <c:tx>
            <c:v>Frontera Eficiente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Sheet1!$B$70:$B$88</c:f>
              <c:numCache>
                <c:formatCode>0.0%</c:formatCode>
                <c:ptCount val="19"/>
                <c:pt idx="0">
                  <c:v>0.08</c:v>
                </c:pt>
                <c:pt idx="1">
                  <c:v>5.1999999999999998E-2</c:v>
                </c:pt>
                <c:pt idx="2" formatCode="0.00%">
                  <c:v>4.3999999999999997E-2</c:v>
                </c:pt>
                <c:pt idx="3" formatCode="0.00%">
                  <c:v>4.3999999999999997E-2</c:v>
                </c:pt>
                <c:pt idx="4" formatCode="0.00%">
                  <c:v>4.5999999999999999E-2</c:v>
                </c:pt>
                <c:pt idx="5" formatCode="0.00%">
                  <c:v>0.05</c:v>
                </c:pt>
                <c:pt idx="6">
                  <c:v>5.5E-2</c:v>
                </c:pt>
                <c:pt idx="7" formatCode="0.00%">
                  <c:v>6.2E-2</c:v>
                </c:pt>
                <c:pt idx="8" formatCode="0.00%">
                  <c:v>6.9000000000000006E-2</c:v>
                </c:pt>
                <c:pt idx="9" formatCode="0.00%">
                  <c:v>7.6999999999999999E-2</c:v>
                </c:pt>
                <c:pt idx="10" formatCode="0.00%">
                  <c:v>8.5999999999999993E-2</c:v>
                </c:pt>
                <c:pt idx="11" formatCode="0.00%">
                  <c:v>9.5000000000000001E-2</c:v>
                </c:pt>
                <c:pt idx="12" formatCode="0.00%">
                  <c:v>0.104</c:v>
                </c:pt>
                <c:pt idx="13" formatCode="0.00%">
                  <c:v>0.113</c:v>
                </c:pt>
                <c:pt idx="14" formatCode="0.00%">
                  <c:v>0.122</c:v>
                </c:pt>
                <c:pt idx="15" formatCode="0.00%">
                  <c:v>0.13100000000000001</c:v>
                </c:pt>
                <c:pt idx="16" formatCode="0.00%">
                  <c:v>0.14099999999999999</c:v>
                </c:pt>
                <c:pt idx="17" formatCode="0.00%">
                  <c:v>0.15</c:v>
                </c:pt>
                <c:pt idx="18" formatCode="0.00%">
                  <c:v>0.16</c:v>
                </c:pt>
              </c:numCache>
            </c:numRef>
          </c:xVal>
          <c:yVal>
            <c:numRef>
              <c:f>Sheet1!$A$70:$A$88</c:f>
              <c:numCache>
                <c:formatCode>0.000%</c:formatCode>
                <c:ptCount val="19"/>
                <c:pt idx="0" formatCode="0%">
                  <c:v>0.06</c:v>
                </c:pt>
                <c:pt idx="1">
                  <c:v>6.5000000000000002E-2</c:v>
                </c:pt>
                <c:pt idx="2">
                  <c:v>7.0000000000000007E-2</c:v>
                </c:pt>
                <c:pt idx="3">
                  <c:v>7.5000000000000011E-2</c:v>
                </c:pt>
                <c:pt idx="4">
                  <c:v>8.0000000000000016E-2</c:v>
                </c:pt>
                <c:pt idx="5">
                  <c:v>8.500000000000002E-2</c:v>
                </c:pt>
                <c:pt idx="6">
                  <c:v>9.0000000000000024E-2</c:v>
                </c:pt>
                <c:pt idx="7">
                  <c:v>9.5000000000000029E-2</c:v>
                </c:pt>
                <c:pt idx="8">
                  <c:v>0.10000000000000003</c:v>
                </c:pt>
                <c:pt idx="9">
                  <c:v>0.10500000000000004</c:v>
                </c:pt>
                <c:pt idx="10">
                  <c:v>0.11000000000000004</c:v>
                </c:pt>
                <c:pt idx="11">
                  <c:v>0.11500000000000005</c:v>
                </c:pt>
                <c:pt idx="12">
                  <c:v>0.12000000000000005</c:v>
                </c:pt>
                <c:pt idx="13">
                  <c:v>0.12500000000000006</c:v>
                </c:pt>
                <c:pt idx="14">
                  <c:v>0.13000000000000006</c:v>
                </c:pt>
                <c:pt idx="15">
                  <c:v>0.13500000000000006</c:v>
                </c:pt>
                <c:pt idx="16">
                  <c:v>0.14000000000000007</c:v>
                </c:pt>
                <c:pt idx="17">
                  <c:v>0.14500000000000007</c:v>
                </c:pt>
                <c:pt idx="18">
                  <c:v>0.15000000000000008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4516-4560-8740-24E480B85C6B}"/>
            </c:ext>
          </c:extLst>
        </c:ser>
        <c:ser>
          <c:idx val="1"/>
          <c:order val="1"/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Sheet1!$D$21:$D$31</c:f>
              <c:numCache>
                <c:formatCode>0.0%</c:formatCode>
                <c:ptCount val="11"/>
                <c:pt idx="0">
                  <c:v>0.08</c:v>
                </c:pt>
                <c:pt idx="1">
                  <c:v>6.7557383016218137E-2</c:v>
                </c:pt>
                <c:pt idx="2">
                  <c:v>5.6709787515031286E-2</c:v>
                </c:pt>
                <c:pt idx="3">
                  <c:v>4.8538644398046372E-2</c:v>
                </c:pt>
                <c:pt idx="4">
                  <c:v>4.4542114902640172E-2</c:v>
                </c:pt>
                <c:pt idx="5">
                  <c:v>4.582575694955842E-2</c:v>
                </c:pt>
                <c:pt idx="6">
                  <c:v>5.2000000000000039E-2</c:v>
                </c:pt>
                <c:pt idx="7">
                  <c:v>6.1611687202997513E-2</c:v>
                </c:pt>
                <c:pt idx="8">
                  <c:v>7.3321211119293531E-2</c:v>
                </c:pt>
                <c:pt idx="9">
                  <c:v>8.6278618440492047E-2</c:v>
                </c:pt>
                <c:pt idx="10">
                  <c:v>0.1000000000000001</c:v>
                </c:pt>
              </c:numCache>
            </c:numRef>
          </c:xVal>
          <c:yVal>
            <c:numRef>
              <c:f>Sheet1!$A$21:$A$31</c:f>
              <c:numCache>
                <c:formatCode>0.0%</c:formatCode>
                <c:ptCount val="11"/>
                <c:pt idx="0">
                  <c:v>0.06</c:v>
                </c:pt>
                <c:pt idx="1">
                  <c:v>6.2E-2</c:v>
                </c:pt>
                <c:pt idx="2">
                  <c:v>6.4000000000000001E-2</c:v>
                </c:pt>
                <c:pt idx="3">
                  <c:v>6.6000000000000003E-2</c:v>
                </c:pt>
                <c:pt idx="4">
                  <c:v>6.8000000000000005E-2</c:v>
                </c:pt>
                <c:pt idx="5">
                  <c:v>7.0000000000000007E-2</c:v>
                </c:pt>
                <c:pt idx="6">
                  <c:v>7.2000000000000008E-2</c:v>
                </c:pt>
                <c:pt idx="7">
                  <c:v>7.400000000000001E-2</c:v>
                </c:pt>
                <c:pt idx="8">
                  <c:v>7.6000000000000012E-2</c:v>
                </c:pt>
                <c:pt idx="9">
                  <c:v>7.8000000000000014E-2</c:v>
                </c:pt>
                <c:pt idx="10">
                  <c:v>8.0000000000000016E-2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4516-4560-8740-24E480B85C6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48405160"/>
        <c:axId val="748405816"/>
      </c:scatterChart>
      <c:scatterChart>
        <c:scatterStyle val="lineMarker"/>
        <c:varyColors val="0"/>
        <c:ser>
          <c:idx val="2"/>
          <c:order val="2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Sheet1!$B$36</c:f>
              <c:numCache>
                <c:formatCode>0.00%</c:formatCode>
                <c:ptCount val="1"/>
                <c:pt idx="0">
                  <c:v>4.6390592644535079E-2</c:v>
                </c:pt>
              </c:numCache>
            </c:numRef>
          </c:xVal>
          <c:yVal>
            <c:numRef>
              <c:f>Sheet1!$B$35</c:f>
              <c:numCache>
                <c:formatCode>0.00%</c:formatCode>
                <c:ptCount val="1"/>
                <c:pt idx="0">
                  <c:v>7.0265486725663712E-2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967-4534-A3F4-EF2BBC8C1EFD}"/>
            </c:ext>
          </c:extLst>
        </c:ser>
        <c:ser>
          <c:idx val="3"/>
          <c:order val="3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Sheet1!$B$67</c:f>
              <c:numCache>
                <c:formatCode>0.0%</c:formatCode>
                <c:ptCount val="1"/>
                <c:pt idx="0">
                  <c:v>6.0022777431362619E-2</c:v>
                </c:pt>
              </c:numCache>
            </c:numRef>
          </c:xVal>
          <c:yVal>
            <c:numRef>
              <c:f>Sheet1!$B$61</c:f>
              <c:numCache>
                <c:formatCode>0.0%</c:formatCode>
                <c:ptCount val="1"/>
                <c:pt idx="0">
                  <c:v>9.3636576187440007E-2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9967-4534-A3F4-EF2BBC8C1EF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48405160"/>
        <c:axId val="748405816"/>
      </c:scatterChart>
      <c:valAx>
        <c:axId val="74840516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%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748405816"/>
        <c:crosses val="autoZero"/>
        <c:crossBetween val="midCat"/>
      </c:valAx>
      <c:valAx>
        <c:axId val="7484058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74840516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CO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1.png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23091</xdr:colOff>
      <xdr:row>18</xdr:row>
      <xdr:rowOff>57150</xdr:rowOff>
    </xdr:from>
    <xdr:to>
      <xdr:col>12</xdr:col>
      <xdr:colOff>311728</xdr:colOff>
      <xdr:row>33</xdr:row>
      <xdr:rowOff>6350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EC79FA8-0135-4DF1-A622-1EC0B2F2D7C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51954</xdr:colOff>
      <xdr:row>72</xdr:row>
      <xdr:rowOff>51377</xdr:rowOff>
    </xdr:from>
    <xdr:to>
      <xdr:col>14</xdr:col>
      <xdr:colOff>340590</xdr:colOff>
      <xdr:row>87</xdr:row>
      <xdr:rowOff>23668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E5BE8D84-D211-4E88-9400-B8395A63DE2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oneCell">
    <xdr:from>
      <xdr:col>4</xdr:col>
      <xdr:colOff>236681</xdr:colOff>
      <xdr:row>33</xdr:row>
      <xdr:rowOff>100940</xdr:rowOff>
    </xdr:from>
    <xdr:to>
      <xdr:col>13</xdr:col>
      <xdr:colOff>573470</xdr:colOff>
      <xdr:row>36</xdr:row>
      <xdr:rowOff>145367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AF9AF59-82AC-A016-E44D-A944326D315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3717636" y="6243122"/>
          <a:ext cx="5843970" cy="66788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D82355-8F5B-4285-A748-A7FF0D0D9C01}">
  <dimension ref="A1:G91"/>
  <sheetViews>
    <sheetView tabSelected="1" zoomScaleNormal="100" workbookViewId="0">
      <selection activeCell="E31" sqref="E31"/>
    </sheetView>
  </sheetViews>
  <sheetFormatPr baseColWidth="10" defaultColWidth="8.88671875" defaultRowHeight="14.4" x14ac:dyDescent="0.3"/>
  <cols>
    <col min="1" max="1" width="12.21875" customWidth="1"/>
    <col min="2" max="2" width="20" bestFit="1" customWidth="1"/>
  </cols>
  <sheetData>
    <row r="1" spans="1:2" ht="15.6" x14ac:dyDescent="0.35">
      <c r="A1" t="s">
        <v>0</v>
      </c>
      <c r="B1" s="1">
        <v>0.08</v>
      </c>
    </row>
    <row r="2" spans="1:2" ht="15.6" x14ac:dyDescent="0.35">
      <c r="A2" t="s">
        <v>1</v>
      </c>
      <c r="B2" s="1">
        <v>0.06</v>
      </c>
    </row>
    <row r="4" spans="1:2" ht="15.6" x14ac:dyDescent="0.35">
      <c r="A4" s="2" t="s">
        <v>2</v>
      </c>
      <c r="B4" s="1">
        <v>0.1</v>
      </c>
    </row>
    <row r="5" spans="1:2" ht="15.6" x14ac:dyDescent="0.35">
      <c r="A5" s="2" t="s">
        <v>3</v>
      </c>
      <c r="B5" s="1">
        <v>0.08</v>
      </c>
    </row>
    <row r="7" spans="1:2" ht="15.6" x14ac:dyDescent="0.35">
      <c r="A7" t="s">
        <v>4</v>
      </c>
      <c r="B7" s="1">
        <v>0.05</v>
      </c>
    </row>
    <row r="9" spans="1:2" x14ac:dyDescent="0.3">
      <c r="A9" t="s">
        <v>5</v>
      </c>
      <c r="B9" s="1">
        <v>-0.5</v>
      </c>
    </row>
    <row r="10" spans="1:2" x14ac:dyDescent="0.3">
      <c r="A10" t="s">
        <v>47</v>
      </c>
      <c r="B10" s="6">
        <f>B9*B4*B5</f>
        <v>-4.0000000000000001E-3</v>
      </c>
    </row>
    <row r="12" spans="1:2" ht="15.6" x14ac:dyDescent="0.35">
      <c r="A12" t="s">
        <v>6</v>
      </c>
    </row>
    <row r="14" spans="1:2" ht="15.6" x14ac:dyDescent="0.35">
      <c r="A14" t="s">
        <v>7</v>
      </c>
    </row>
    <row r="16" spans="1:2" ht="15.6" x14ac:dyDescent="0.35">
      <c r="A16" t="s">
        <v>8</v>
      </c>
    </row>
    <row r="18" spans="1:5" ht="15.6" x14ac:dyDescent="0.35">
      <c r="A18" s="20" t="s">
        <v>9</v>
      </c>
      <c r="B18" s="20"/>
    </row>
    <row r="20" spans="1:5" ht="15.6" x14ac:dyDescent="0.3">
      <c r="A20" s="4" t="s">
        <v>11</v>
      </c>
      <c r="B20" s="4" t="s">
        <v>12</v>
      </c>
      <c r="C20" s="5" t="s">
        <v>13</v>
      </c>
      <c r="D20" s="5" t="s">
        <v>14</v>
      </c>
      <c r="E20" s="5" t="s">
        <v>15</v>
      </c>
    </row>
    <row r="21" spans="1:5" x14ac:dyDescent="0.3">
      <c r="A21" s="7">
        <v>0.06</v>
      </c>
      <c r="B21" s="8">
        <f>(A21-$B$2)/($B$1-$B$2)</f>
        <v>0</v>
      </c>
      <c r="C21" s="7">
        <f>B21^2*$B$4^2+2*B21*(1-B21)*$B$9*$B$4*$B$5+(1-B21)^2*$B$5^2</f>
        <v>6.4000000000000003E-3</v>
      </c>
      <c r="D21" s="7">
        <f>SQRT(C21)</f>
        <v>0.08</v>
      </c>
      <c r="E21" s="7">
        <f>(A21-$B$7)/D21</f>
        <v>0.12499999999999993</v>
      </c>
    </row>
    <row r="22" spans="1:5" x14ac:dyDescent="0.3">
      <c r="A22" s="7">
        <f>A21+0.2%</f>
        <v>6.2E-2</v>
      </c>
      <c r="B22" s="8">
        <f t="shared" ref="B22:B31" si="0">(A22-$B$2)/($B$1-$B$2)</f>
        <v>0.10000000000000007</v>
      </c>
      <c r="C22" s="7">
        <f t="shared" ref="C22:C31" si="1">B22^2*$B$4^2+2*B22*(1-B22)*$B$9*$B$4*$B$5+(1-B22)^2*$B$5^2</f>
        <v>4.5639999999999986E-3</v>
      </c>
      <c r="D22" s="7">
        <f t="shared" ref="D22:D31" si="2">SQRT(C22)</f>
        <v>6.7557383016218137E-2</v>
      </c>
      <c r="E22" s="7">
        <f t="shared" ref="E22:E31" si="3">(A22-$B$7)/D22</f>
        <v>0.17762677392520107</v>
      </c>
    </row>
    <row r="23" spans="1:5" x14ac:dyDescent="0.3">
      <c r="A23" s="7">
        <f t="shared" ref="A23:A31" si="4">A22+0.2%</f>
        <v>6.4000000000000001E-2</v>
      </c>
      <c r="B23" s="8">
        <f t="shared" si="0"/>
        <v>0.20000000000000015</v>
      </c>
      <c r="C23" s="7">
        <f t="shared" si="1"/>
        <v>3.2159999999999979E-3</v>
      </c>
      <c r="D23" s="7">
        <f t="shared" si="2"/>
        <v>5.6709787515031286E-2</v>
      </c>
      <c r="E23" s="7">
        <f t="shared" si="3"/>
        <v>0.24687096555050944</v>
      </c>
    </row>
    <row r="24" spans="1:5" x14ac:dyDescent="0.3">
      <c r="A24" s="7">
        <f t="shared" si="4"/>
        <v>6.6000000000000003E-2</v>
      </c>
      <c r="B24" s="8">
        <f t="shared" si="0"/>
        <v>0.30000000000000021</v>
      </c>
      <c r="C24" s="7">
        <f t="shared" si="1"/>
        <v>2.3559999999999983E-3</v>
      </c>
      <c r="D24" s="7">
        <f t="shared" si="2"/>
        <v>4.8538644398046372E-2</v>
      </c>
      <c r="E24" s="7">
        <f t="shared" si="3"/>
        <v>0.32963425737213176</v>
      </c>
    </row>
    <row r="25" spans="1:5" x14ac:dyDescent="0.3">
      <c r="A25" s="7">
        <f t="shared" si="4"/>
        <v>6.8000000000000005E-2</v>
      </c>
      <c r="B25" s="8">
        <f t="shared" si="0"/>
        <v>0.4000000000000003</v>
      </c>
      <c r="C25" s="7">
        <f t="shared" si="1"/>
        <v>1.9839999999999997E-3</v>
      </c>
      <c r="D25" s="7">
        <f t="shared" si="2"/>
        <v>4.4542114902640172E-2</v>
      </c>
      <c r="E25" s="11">
        <f t="shared" si="3"/>
        <v>0.40411192956024361</v>
      </c>
    </row>
    <row r="26" spans="1:5" x14ac:dyDescent="0.3">
      <c r="A26" s="7">
        <f t="shared" si="4"/>
        <v>7.0000000000000007E-2</v>
      </c>
      <c r="B26" s="8">
        <f t="shared" si="0"/>
        <v>0.50000000000000033</v>
      </c>
      <c r="C26" s="7">
        <f t="shared" si="1"/>
        <v>2.100000000000002E-3</v>
      </c>
      <c r="D26" s="7">
        <f t="shared" si="2"/>
        <v>4.582575694955842E-2</v>
      </c>
      <c r="E26" s="11">
        <f t="shared" si="3"/>
        <v>0.43643578047198467</v>
      </c>
    </row>
    <row r="27" spans="1:5" x14ac:dyDescent="0.3">
      <c r="A27" s="7">
        <f t="shared" si="4"/>
        <v>7.2000000000000008E-2</v>
      </c>
      <c r="B27" s="8">
        <f t="shared" si="0"/>
        <v>0.60000000000000042</v>
      </c>
      <c r="C27" s="7">
        <f t="shared" si="1"/>
        <v>2.7040000000000041E-3</v>
      </c>
      <c r="D27" s="7">
        <f t="shared" si="2"/>
        <v>5.2000000000000039E-2</v>
      </c>
      <c r="E27" s="11">
        <f t="shared" si="3"/>
        <v>0.42307692307692285</v>
      </c>
    </row>
    <row r="28" spans="1:5" x14ac:dyDescent="0.3">
      <c r="A28" s="7">
        <f t="shared" si="4"/>
        <v>7.400000000000001E-2</v>
      </c>
      <c r="B28" s="8">
        <f t="shared" si="0"/>
        <v>0.70000000000000051</v>
      </c>
      <c r="C28" s="7">
        <f t="shared" si="1"/>
        <v>3.7960000000000073E-3</v>
      </c>
      <c r="D28" s="7">
        <f t="shared" si="2"/>
        <v>6.1611687202997513E-2</v>
      </c>
      <c r="E28" s="7">
        <f t="shared" si="3"/>
        <v>0.38953648389671702</v>
      </c>
    </row>
    <row r="29" spans="1:5" x14ac:dyDescent="0.3">
      <c r="A29" s="7">
        <f t="shared" si="4"/>
        <v>7.6000000000000012E-2</v>
      </c>
      <c r="B29" s="8">
        <f t="shared" si="0"/>
        <v>0.8000000000000006</v>
      </c>
      <c r="C29" s="7">
        <f t="shared" si="1"/>
        <v>5.3760000000000127E-3</v>
      </c>
      <c r="D29" s="7">
        <f t="shared" si="2"/>
        <v>7.3321211119293531E-2</v>
      </c>
      <c r="E29" s="7">
        <f t="shared" si="3"/>
        <v>0.35460407163348728</v>
      </c>
    </row>
    <row r="30" spans="1:5" x14ac:dyDescent="0.3">
      <c r="A30" s="7">
        <f>A29+0.2%</f>
        <v>7.8000000000000014E-2</v>
      </c>
      <c r="B30" s="8">
        <f t="shared" si="0"/>
        <v>0.90000000000000058</v>
      </c>
      <c r="C30" s="7">
        <f t="shared" si="1"/>
        <v>7.444000000000014E-3</v>
      </c>
      <c r="D30" s="7">
        <f t="shared" si="2"/>
        <v>8.6278618440492047E-2</v>
      </c>
      <c r="E30" s="7">
        <f t="shared" si="3"/>
        <v>0.32452999950749245</v>
      </c>
    </row>
    <row r="31" spans="1:5" x14ac:dyDescent="0.3">
      <c r="A31" s="7">
        <f t="shared" si="4"/>
        <v>8.0000000000000016E-2</v>
      </c>
      <c r="B31" s="8">
        <f t="shared" si="0"/>
        <v>1.0000000000000007</v>
      </c>
      <c r="C31" s="7">
        <f t="shared" si="1"/>
        <v>1.0000000000000021E-2</v>
      </c>
      <c r="D31" s="7">
        <f t="shared" si="2"/>
        <v>0.1000000000000001</v>
      </c>
      <c r="E31" s="7">
        <f t="shared" si="3"/>
        <v>0.29999999999999982</v>
      </c>
    </row>
    <row r="32" spans="1:5" x14ac:dyDescent="0.3">
      <c r="A32" s="6"/>
    </row>
    <row r="33" spans="1:7" x14ac:dyDescent="0.3">
      <c r="A33" s="6"/>
    </row>
    <row r="34" spans="1:7" ht="15.6" x14ac:dyDescent="0.35">
      <c r="A34" t="s">
        <v>49</v>
      </c>
      <c r="B34" s="12">
        <f>(B5^2*(B1-B7)-B10*(B2-B7))/(B5^2*(B1-B7)+B4^2*(B2-B7)-B10*(B1+B2-2*B7))</f>
        <v>0.51327433628318586</v>
      </c>
    </row>
    <row r="35" spans="1:7" ht="15.6" x14ac:dyDescent="0.35">
      <c r="A35" t="s">
        <v>48</v>
      </c>
      <c r="B35" s="12">
        <f>B34*B1+(1-B34)*B2</f>
        <v>7.0265486725663712E-2</v>
      </c>
    </row>
    <row r="36" spans="1:7" ht="15.6" x14ac:dyDescent="0.35">
      <c r="A36" s="2" t="s">
        <v>50</v>
      </c>
      <c r="B36" s="12">
        <f>SQRT(B34^2*B4^2+2*B34*(1-B34)*B10+(1-B34)^2*B5^2)</f>
        <v>4.6390592644535079E-2</v>
      </c>
    </row>
    <row r="39" spans="1:7" ht="16.2" x14ac:dyDescent="0.35">
      <c r="A39" t="s">
        <v>16</v>
      </c>
      <c r="B39" s="1">
        <v>0.15</v>
      </c>
    </row>
    <row r="40" spans="1:7" ht="18" x14ac:dyDescent="0.4">
      <c r="A40" s="2" t="s">
        <v>17</v>
      </c>
      <c r="B40" s="1">
        <v>0.16</v>
      </c>
    </row>
    <row r="42" spans="1:7" x14ac:dyDescent="0.3">
      <c r="A42" t="s">
        <v>45</v>
      </c>
      <c r="B42">
        <v>0.3</v>
      </c>
    </row>
    <row r="43" spans="1:7" x14ac:dyDescent="0.3">
      <c r="A43" t="s">
        <v>46</v>
      </c>
      <c r="B43">
        <v>-0.2</v>
      </c>
    </row>
    <row r="45" spans="1:7" ht="15.6" x14ac:dyDescent="0.35">
      <c r="A45" t="s">
        <v>18</v>
      </c>
      <c r="B45" t="s">
        <v>20</v>
      </c>
      <c r="C45" s="1">
        <f>B1</f>
        <v>0.08</v>
      </c>
      <c r="E45" t="s">
        <v>22</v>
      </c>
      <c r="F45" t="s">
        <v>10</v>
      </c>
      <c r="G45" s="7">
        <v>0.26467740441357307</v>
      </c>
    </row>
    <row r="46" spans="1:7" ht="15.6" x14ac:dyDescent="0.35">
      <c r="B46" t="s">
        <v>21</v>
      </c>
      <c r="C46" s="1">
        <f>B2</f>
        <v>0.06</v>
      </c>
      <c r="F46" t="s">
        <v>23</v>
      </c>
      <c r="G46" s="7">
        <v>0.42040006115122097</v>
      </c>
    </row>
    <row r="47" spans="1:7" ht="16.8" thickBot="1" x14ac:dyDescent="0.4">
      <c r="B47" t="s">
        <v>19</v>
      </c>
      <c r="C47" s="1">
        <f>B39</f>
        <v>0.15</v>
      </c>
      <c r="F47" s="15" t="s">
        <v>24</v>
      </c>
      <c r="G47" s="16">
        <v>0.31492253443520601</v>
      </c>
    </row>
    <row r="48" spans="1:7" ht="15.6" x14ac:dyDescent="0.3">
      <c r="F48" s="18" t="s">
        <v>51</v>
      </c>
      <c r="G48" s="19">
        <f>G45+G46+G47</f>
        <v>1</v>
      </c>
    </row>
    <row r="49" spans="1:4" ht="15.6" x14ac:dyDescent="0.3">
      <c r="A49" t="s">
        <v>25</v>
      </c>
      <c r="B49" s="9" t="s">
        <v>26</v>
      </c>
      <c r="C49" s="3" t="s">
        <v>30</v>
      </c>
      <c r="D49" s="3" t="s">
        <v>34</v>
      </c>
    </row>
    <row r="50" spans="1:4" ht="15.6" x14ac:dyDescent="0.3">
      <c r="B50" s="10" t="s">
        <v>29</v>
      </c>
      <c r="C50" s="9" t="s">
        <v>27</v>
      </c>
      <c r="D50" s="3" t="s">
        <v>33</v>
      </c>
    </row>
    <row r="51" spans="1:4" ht="18" x14ac:dyDescent="0.3">
      <c r="B51" s="10" t="s">
        <v>31</v>
      </c>
      <c r="C51" s="10" t="s">
        <v>32</v>
      </c>
      <c r="D51" s="9" t="s">
        <v>28</v>
      </c>
    </row>
    <row r="54" spans="1:4" x14ac:dyDescent="0.3">
      <c r="A54" t="s">
        <v>25</v>
      </c>
      <c r="B54" s="11">
        <f>B4^2</f>
        <v>1.0000000000000002E-2</v>
      </c>
      <c r="C54" s="12">
        <f>B55</f>
        <v>-4.0000000000000001E-3</v>
      </c>
      <c r="D54" s="12">
        <f>B56</f>
        <v>4.7999999999999996E-3</v>
      </c>
    </row>
    <row r="55" spans="1:4" x14ac:dyDescent="0.3">
      <c r="B55" s="13">
        <f>B9*B4*B5</f>
        <v>-4.0000000000000001E-3</v>
      </c>
      <c r="C55" s="11">
        <f>B5^2</f>
        <v>6.4000000000000003E-3</v>
      </c>
      <c r="D55" s="12">
        <f>C56</f>
        <v>-2.5600000000000002E-3</v>
      </c>
    </row>
    <row r="56" spans="1:4" x14ac:dyDescent="0.3">
      <c r="B56" s="13">
        <f>B42*B4*B40</f>
        <v>4.7999999999999996E-3</v>
      </c>
      <c r="C56" s="13">
        <f>B43*B5*B40</f>
        <v>-2.5600000000000002E-3</v>
      </c>
      <c r="D56" s="11">
        <f>B40^2</f>
        <v>2.5600000000000001E-2</v>
      </c>
    </row>
    <row r="59" spans="1:4" ht="16.8" x14ac:dyDescent="0.35">
      <c r="A59" t="s">
        <v>35</v>
      </c>
      <c r="B59" t="s">
        <v>36</v>
      </c>
    </row>
    <row r="61" spans="1:4" ht="15.6" x14ac:dyDescent="0.35">
      <c r="A61" t="s">
        <v>35</v>
      </c>
      <c r="B61" s="7" cm="1">
        <f t="array" ref="B61">MMULT(TRANSPOSE(w),return)</f>
        <v>9.3636576187440007E-2</v>
      </c>
    </row>
    <row r="63" spans="1:4" ht="18" x14ac:dyDescent="0.4">
      <c r="A63" s="2" t="s">
        <v>37</v>
      </c>
      <c r="B63" t="s">
        <v>38</v>
      </c>
    </row>
    <row r="65" spans="1:7" ht="18" x14ac:dyDescent="0.4">
      <c r="A65" s="2" t="s">
        <v>37</v>
      </c>
      <c r="B65" s="7" cm="1">
        <f t="array" ref="B65">MMULT(TRANSPOSE(w),MMULT(VarCovar,w))</f>
        <v>3.6027338105748936E-3</v>
      </c>
    </row>
    <row r="67" spans="1:7" ht="18" x14ac:dyDescent="0.4">
      <c r="A67" s="2" t="s">
        <v>39</v>
      </c>
      <c r="B67" s="7">
        <f>SQRT(B65)</f>
        <v>6.0022777431362619E-2</v>
      </c>
    </row>
    <row r="69" spans="1:7" ht="18" x14ac:dyDescent="0.3">
      <c r="A69" s="4" t="s">
        <v>11</v>
      </c>
      <c r="B69" s="5" t="s">
        <v>40</v>
      </c>
      <c r="D69" s="4" t="s">
        <v>12</v>
      </c>
      <c r="E69" s="4" t="s">
        <v>41</v>
      </c>
      <c r="F69" s="4" t="s">
        <v>42</v>
      </c>
      <c r="G69" s="4" t="s">
        <v>43</v>
      </c>
    </row>
    <row r="70" spans="1:7" x14ac:dyDescent="0.3">
      <c r="A70" s="1">
        <v>0.06</v>
      </c>
      <c r="B70" s="8">
        <v>0.08</v>
      </c>
      <c r="D70" s="14">
        <v>0</v>
      </c>
      <c r="E70" s="14">
        <v>1</v>
      </c>
      <c r="F70" s="14">
        <v>0</v>
      </c>
      <c r="G70" s="6">
        <f>(A70-$B$7)/B70</f>
        <v>0.12499999999999993</v>
      </c>
    </row>
    <row r="71" spans="1:7" x14ac:dyDescent="0.3">
      <c r="A71" s="6">
        <f>A70+0.5%</f>
        <v>6.5000000000000002E-2</v>
      </c>
      <c r="B71" s="8">
        <v>5.1999999999999998E-2</v>
      </c>
      <c r="D71" s="14">
        <v>0.25</v>
      </c>
      <c r="E71" s="14">
        <v>0.75</v>
      </c>
      <c r="F71" s="14">
        <v>0</v>
      </c>
      <c r="G71" s="6">
        <f t="shared" ref="G71:G88" si="5">(A71-$B$7)/B71</f>
        <v>0.28846153846153849</v>
      </c>
    </row>
    <row r="72" spans="1:7" x14ac:dyDescent="0.3">
      <c r="A72" s="6">
        <f t="shared" ref="A72:A88" si="6">A71+0.5%</f>
        <v>7.0000000000000007E-2</v>
      </c>
      <c r="B72" s="12">
        <v>4.3999999999999997E-2</v>
      </c>
      <c r="D72" s="14">
        <v>0.4</v>
      </c>
      <c r="E72" s="14">
        <v>0.57999999999999996</v>
      </c>
      <c r="F72" s="14">
        <v>0.02</v>
      </c>
      <c r="G72" s="6">
        <f t="shared" si="5"/>
        <v>0.45454545454545464</v>
      </c>
    </row>
    <row r="73" spans="1:7" x14ac:dyDescent="0.3">
      <c r="A73" s="6">
        <f t="shared" si="6"/>
        <v>7.5000000000000011E-2</v>
      </c>
      <c r="B73" s="12">
        <v>4.3999999999999997E-2</v>
      </c>
      <c r="D73" s="14">
        <v>0.37</v>
      </c>
      <c r="E73" s="14">
        <v>0.54</v>
      </c>
      <c r="F73" s="14">
        <v>0.08</v>
      </c>
      <c r="G73" s="6">
        <f t="shared" si="5"/>
        <v>0.56818181818181845</v>
      </c>
    </row>
    <row r="74" spans="1:7" x14ac:dyDescent="0.3">
      <c r="A74" s="6">
        <f t="shared" si="6"/>
        <v>8.0000000000000016E-2</v>
      </c>
      <c r="B74" s="12">
        <v>4.5999999999999999E-2</v>
      </c>
      <c r="D74" s="14">
        <v>0.34</v>
      </c>
      <c r="E74" s="14">
        <v>0.51</v>
      </c>
      <c r="F74" s="14">
        <v>0.15</v>
      </c>
      <c r="G74" s="6">
        <f t="shared" si="5"/>
        <v>0.6521739130434786</v>
      </c>
    </row>
    <row r="75" spans="1:7" x14ac:dyDescent="0.3">
      <c r="A75" s="6">
        <f t="shared" si="6"/>
        <v>8.500000000000002E-2</v>
      </c>
      <c r="B75" s="12">
        <v>0.05</v>
      </c>
      <c r="D75" s="14">
        <v>0.31</v>
      </c>
      <c r="E75" s="14">
        <v>0.48</v>
      </c>
      <c r="F75" s="14">
        <v>0.21</v>
      </c>
      <c r="G75" s="6">
        <f t="shared" si="5"/>
        <v>0.70000000000000029</v>
      </c>
    </row>
    <row r="76" spans="1:7" x14ac:dyDescent="0.3">
      <c r="A76" s="6">
        <f t="shared" si="6"/>
        <v>9.0000000000000024E-2</v>
      </c>
      <c r="B76" s="8">
        <v>5.5E-2</v>
      </c>
      <c r="D76" s="14">
        <v>0.28999999999999998</v>
      </c>
      <c r="E76" s="14">
        <v>0.44</v>
      </c>
      <c r="F76" s="14">
        <v>0.27</v>
      </c>
      <c r="G76" s="6">
        <f t="shared" si="5"/>
        <v>0.72727272727272763</v>
      </c>
    </row>
    <row r="77" spans="1:7" x14ac:dyDescent="0.3">
      <c r="A77" s="6">
        <f t="shared" si="6"/>
        <v>9.5000000000000029E-2</v>
      </c>
      <c r="B77" s="12">
        <v>6.2E-2</v>
      </c>
      <c r="D77" s="14">
        <v>0.26</v>
      </c>
      <c r="E77" s="14">
        <v>0.41</v>
      </c>
      <c r="F77" s="14">
        <v>0.33</v>
      </c>
      <c r="G77" s="6">
        <f t="shared" si="5"/>
        <v>0.72580645161290369</v>
      </c>
    </row>
    <row r="78" spans="1:7" x14ac:dyDescent="0.3">
      <c r="A78" s="6">
        <f t="shared" si="6"/>
        <v>0.10000000000000003</v>
      </c>
      <c r="B78" s="12">
        <v>6.9000000000000006E-2</v>
      </c>
      <c r="D78" s="14">
        <v>0.23</v>
      </c>
      <c r="E78" s="14">
        <v>0.38</v>
      </c>
      <c r="F78" s="14">
        <v>0.39</v>
      </c>
      <c r="G78" s="6">
        <f t="shared" si="5"/>
        <v>0.72463768115942062</v>
      </c>
    </row>
    <row r="79" spans="1:7" x14ac:dyDescent="0.3">
      <c r="A79" s="6">
        <f t="shared" si="6"/>
        <v>0.10500000000000004</v>
      </c>
      <c r="B79" s="12">
        <v>7.6999999999999999E-2</v>
      </c>
      <c r="D79" s="14">
        <v>0.2</v>
      </c>
      <c r="E79" s="14">
        <v>0.35</v>
      </c>
      <c r="F79" s="14">
        <v>0.46</v>
      </c>
      <c r="G79" s="6">
        <f t="shared" si="5"/>
        <v>0.71428571428571475</v>
      </c>
    </row>
    <row r="80" spans="1:7" x14ac:dyDescent="0.3">
      <c r="A80" s="6">
        <f t="shared" si="6"/>
        <v>0.11000000000000004</v>
      </c>
      <c r="B80" s="12">
        <v>8.5999999999999993E-2</v>
      </c>
      <c r="D80" s="14">
        <v>0.17</v>
      </c>
      <c r="E80" s="14">
        <v>0.31</v>
      </c>
      <c r="F80" s="14">
        <v>0.52</v>
      </c>
      <c r="G80" s="6">
        <f t="shared" si="5"/>
        <v>0.69767441860465162</v>
      </c>
    </row>
    <row r="81" spans="1:7" x14ac:dyDescent="0.3">
      <c r="A81" s="6">
        <f t="shared" si="6"/>
        <v>0.11500000000000005</v>
      </c>
      <c r="B81" s="12">
        <v>9.5000000000000001E-2</v>
      </c>
      <c r="D81" s="14">
        <v>0.14000000000000001</v>
      </c>
      <c r="E81" s="14">
        <v>0.28000000000000003</v>
      </c>
      <c r="F81" s="14">
        <v>0.57999999999999996</v>
      </c>
      <c r="G81" s="6">
        <f t="shared" si="5"/>
        <v>0.68421052631578994</v>
      </c>
    </row>
    <row r="82" spans="1:7" x14ac:dyDescent="0.3">
      <c r="A82" s="6">
        <f>A81+0.5%</f>
        <v>0.12000000000000005</v>
      </c>
      <c r="B82" s="12">
        <v>0.104</v>
      </c>
      <c r="D82" s="14">
        <v>0.11</v>
      </c>
      <c r="E82" s="14">
        <v>0.25</v>
      </c>
      <c r="F82" s="14">
        <v>0.64</v>
      </c>
      <c r="G82" s="6">
        <f t="shared" si="5"/>
        <v>0.67307692307692357</v>
      </c>
    </row>
    <row r="83" spans="1:7" x14ac:dyDescent="0.3">
      <c r="A83" s="6">
        <f t="shared" si="6"/>
        <v>0.12500000000000006</v>
      </c>
      <c r="B83" s="12">
        <v>0.113</v>
      </c>
      <c r="D83" s="14">
        <v>0.08</v>
      </c>
      <c r="E83" s="14">
        <v>0.21</v>
      </c>
      <c r="F83" s="14">
        <v>0.7</v>
      </c>
      <c r="G83" s="6">
        <f t="shared" si="5"/>
        <v>0.66371681415929251</v>
      </c>
    </row>
    <row r="84" spans="1:7" x14ac:dyDescent="0.3">
      <c r="A84" s="6">
        <f t="shared" si="6"/>
        <v>0.13000000000000006</v>
      </c>
      <c r="B84" s="12">
        <v>0.122</v>
      </c>
      <c r="D84" s="14">
        <v>0.06</v>
      </c>
      <c r="E84" s="14">
        <v>0.18</v>
      </c>
      <c r="F84" s="14">
        <v>0.77</v>
      </c>
      <c r="G84" s="6">
        <f t="shared" si="5"/>
        <v>0.65573770491803329</v>
      </c>
    </row>
    <row r="85" spans="1:7" x14ac:dyDescent="0.3">
      <c r="A85" s="6">
        <f>A84+0.5%</f>
        <v>0.13500000000000006</v>
      </c>
      <c r="B85" s="12">
        <v>0.13100000000000001</v>
      </c>
      <c r="D85" s="14">
        <v>0.03</v>
      </c>
      <c r="E85" s="14">
        <v>0.15</v>
      </c>
      <c r="F85" s="14">
        <v>0.83</v>
      </c>
      <c r="G85" s="6">
        <f t="shared" si="5"/>
        <v>0.64885496183206148</v>
      </c>
    </row>
    <row r="86" spans="1:7" x14ac:dyDescent="0.3">
      <c r="A86" s="6">
        <f t="shared" si="6"/>
        <v>0.14000000000000007</v>
      </c>
      <c r="B86" s="12">
        <v>0.14099999999999999</v>
      </c>
      <c r="D86" s="14">
        <v>0</v>
      </c>
      <c r="E86" s="14">
        <v>0.11</v>
      </c>
      <c r="F86" s="14">
        <v>0.89</v>
      </c>
      <c r="G86" s="6">
        <f t="shared" si="5"/>
        <v>0.63829787234042601</v>
      </c>
    </row>
    <row r="87" spans="1:7" x14ac:dyDescent="0.3">
      <c r="A87" s="6">
        <f>A86+0.5%</f>
        <v>0.14500000000000007</v>
      </c>
      <c r="B87" s="12">
        <v>0.15</v>
      </c>
      <c r="D87" s="14">
        <v>0</v>
      </c>
      <c r="E87" s="14">
        <v>0.06</v>
      </c>
      <c r="F87" s="14">
        <v>0.94</v>
      </c>
      <c r="G87" s="6">
        <f t="shared" si="5"/>
        <v>0.63333333333333386</v>
      </c>
    </row>
    <row r="88" spans="1:7" x14ac:dyDescent="0.3">
      <c r="A88" s="6">
        <f t="shared" si="6"/>
        <v>0.15000000000000008</v>
      </c>
      <c r="B88" s="12">
        <v>0.16</v>
      </c>
      <c r="D88" s="14">
        <v>0</v>
      </c>
      <c r="E88" s="14">
        <v>0</v>
      </c>
      <c r="F88" s="14">
        <v>1</v>
      </c>
      <c r="G88" s="6">
        <f t="shared" si="5"/>
        <v>0.62500000000000044</v>
      </c>
    </row>
    <row r="91" spans="1:7" x14ac:dyDescent="0.3">
      <c r="A91" t="s">
        <v>44</v>
      </c>
      <c r="B91" s="17">
        <f>(B61-B7)/B67</f>
        <v>0.72700028313983633</v>
      </c>
    </row>
  </sheetData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47B3D51CADD1D94E9000229A15B18451" ma:contentTypeVersion="4" ma:contentTypeDescription="Crear nuevo documento." ma:contentTypeScope="" ma:versionID="974e2fd74fb2d752365237ff428eb139">
  <xsd:schema xmlns:xsd="http://www.w3.org/2001/XMLSchema" xmlns:xs="http://www.w3.org/2001/XMLSchema" xmlns:p="http://schemas.microsoft.com/office/2006/metadata/properties" xmlns:ns2="5d6436a9-1571-4178-9d83-e4a54674e856" targetNamespace="http://schemas.microsoft.com/office/2006/metadata/properties" ma:root="true" ma:fieldsID="f4342c8f1dd42ee1346c3e1a35fcef57" ns2:_="">
    <xsd:import namespace="5d6436a9-1571-4178-9d83-e4a54674e85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d6436a9-1571-4178-9d83-e4a54674e85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9C0F779C-C8A9-4976-BE56-D294A070C6A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d6436a9-1571-4178-9d83-e4a54674e85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965D4DA1-654A-418B-8B28-4472DA1F79E8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4C6B2CBE-F9A3-48BB-B2C0-7C6C99DC9884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3</vt:i4>
      </vt:variant>
    </vt:vector>
  </HeadingPairs>
  <TitlesOfParts>
    <vt:vector size="4" baseType="lpstr">
      <vt:lpstr>Sheet1</vt:lpstr>
      <vt:lpstr>return</vt:lpstr>
      <vt:lpstr>VarCovar</vt:lpstr>
      <vt:lpstr>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Nicolás González Jaramillo</cp:lastModifiedBy>
  <dcterms:created xsi:type="dcterms:W3CDTF">2021-07-31T13:19:03Z</dcterms:created>
  <dcterms:modified xsi:type="dcterms:W3CDTF">2023-11-04T01:34:42Z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0x01010047B3D51CADD1D94E9000229A15B18451</vt:lpwstr>
  </property>
</Properties>
</file>