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2\Econometría Financiera\"/>
    </mc:Choice>
  </mc:AlternateContent>
  <xr:revisionPtr revIDLastSave="0" documentId="13_ncr:1_{69034036-0614-4838-923E-7E0B9F02D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NTO I" sheetId="1" r:id="rId1"/>
    <sheet name="PUNTO II" sheetId="4" r:id="rId2"/>
    <sheet name="PUNTO II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3" l="1"/>
  <c r="T7" i="3"/>
  <c r="T8" i="3" s="1"/>
  <c r="T6" i="3"/>
  <c r="T5" i="3"/>
  <c r="T4" i="3"/>
  <c r="T3" i="3"/>
  <c r="W7" i="1"/>
  <c r="W8" i="1" s="1"/>
  <c r="W6" i="1"/>
  <c r="W5" i="1"/>
  <c r="W4" i="1"/>
  <c r="W3" i="1"/>
  <c r="Q9" i="3"/>
  <c r="Q7" i="3"/>
  <c r="Q8" i="3" s="1"/>
  <c r="Q6" i="3"/>
  <c r="Q5" i="3"/>
  <c r="Q4" i="3"/>
  <c r="Q3" i="3"/>
  <c r="T7" i="1"/>
  <c r="T8" i="1" s="1"/>
  <c r="T6" i="1"/>
  <c r="T5" i="1"/>
  <c r="T4" i="1"/>
  <c r="T3" i="1"/>
  <c r="N9" i="3"/>
  <c r="N7" i="3"/>
  <c r="Q7" i="1"/>
  <c r="Q8" i="1" s="1"/>
  <c r="N6" i="3"/>
  <c r="Q6" i="1"/>
  <c r="N5" i="3"/>
  <c r="Q5" i="1"/>
  <c r="T9" i="1" s="1"/>
  <c r="N3" i="3"/>
  <c r="Q3" i="1"/>
  <c r="Q4" i="1"/>
  <c r="N4" i="3"/>
  <c r="H152" i="3"/>
  <c r="Q9" i="1" l="1"/>
  <c r="Q10" i="1" s="1"/>
  <c r="W9" i="1"/>
  <c r="W11" i="1" s="1"/>
  <c r="N8" i="3"/>
  <c r="N10" i="3" s="1"/>
  <c r="T11" i="3"/>
  <c r="T10" i="3"/>
  <c r="T10" i="1"/>
  <c r="Q11" i="3"/>
  <c r="T11" i="1"/>
  <c r="Q10" i="3"/>
  <c r="Q11" i="1" l="1"/>
  <c r="W10" i="1"/>
  <c r="E2" i="3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H9" i="3" s="1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06" i="3"/>
  <c r="F106" i="3"/>
  <c r="G106" i="3"/>
  <c r="E107" i="3"/>
  <c r="F107" i="3"/>
  <c r="G107" i="3"/>
  <c r="E108" i="3"/>
  <c r="H108" i="3" s="1"/>
  <c r="F108" i="3"/>
  <c r="G108" i="3"/>
  <c r="E109" i="3"/>
  <c r="F109" i="3"/>
  <c r="G109" i="3"/>
  <c r="E110" i="3"/>
  <c r="F110" i="3"/>
  <c r="G110" i="3"/>
  <c r="E111" i="3"/>
  <c r="F111" i="3"/>
  <c r="G111" i="3"/>
  <c r="E112" i="3"/>
  <c r="F112" i="3"/>
  <c r="G112" i="3"/>
  <c r="E113" i="3"/>
  <c r="F113" i="3"/>
  <c r="G113" i="3"/>
  <c r="E114" i="3"/>
  <c r="F114" i="3"/>
  <c r="G114" i="3"/>
  <c r="E115" i="3"/>
  <c r="F115" i="3"/>
  <c r="G115" i="3"/>
  <c r="E116" i="3"/>
  <c r="F116" i="3"/>
  <c r="G116" i="3"/>
  <c r="E117" i="3"/>
  <c r="F117" i="3"/>
  <c r="G117" i="3"/>
  <c r="E118" i="3"/>
  <c r="F118" i="3"/>
  <c r="G118" i="3"/>
  <c r="E119" i="3"/>
  <c r="F119" i="3"/>
  <c r="G119" i="3"/>
  <c r="E120" i="3"/>
  <c r="F120" i="3"/>
  <c r="G120" i="3"/>
  <c r="E121" i="3"/>
  <c r="F121" i="3"/>
  <c r="G121" i="3"/>
  <c r="E122" i="3"/>
  <c r="F122" i="3"/>
  <c r="G122" i="3"/>
  <c r="E123" i="3"/>
  <c r="F123" i="3"/>
  <c r="G123" i="3"/>
  <c r="E124" i="3"/>
  <c r="H124" i="3" s="1"/>
  <c r="F124" i="3"/>
  <c r="G124" i="3"/>
  <c r="E125" i="3"/>
  <c r="F125" i="3"/>
  <c r="G125" i="3"/>
  <c r="E126" i="3"/>
  <c r="F126" i="3"/>
  <c r="G126" i="3"/>
  <c r="E127" i="3"/>
  <c r="F127" i="3"/>
  <c r="G127" i="3"/>
  <c r="E128" i="3"/>
  <c r="F128" i="3"/>
  <c r="G128" i="3"/>
  <c r="E129" i="3"/>
  <c r="F129" i="3"/>
  <c r="G129" i="3"/>
  <c r="E130" i="3"/>
  <c r="F130" i="3"/>
  <c r="G130" i="3"/>
  <c r="E131" i="3"/>
  <c r="F131" i="3"/>
  <c r="G131" i="3"/>
  <c r="E132" i="3"/>
  <c r="F132" i="3"/>
  <c r="G132" i="3"/>
  <c r="E133" i="3"/>
  <c r="F133" i="3"/>
  <c r="G133" i="3"/>
  <c r="E134" i="3"/>
  <c r="F134" i="3"/>
  <c r="G134" i="3"/>
  <c r="E135" i="3"/>
  <c r="F135" i="3"/>
  <c r="G135" i="3"/>
  <c r="E136" i="3"/>
  <c r="F136" i="3"/>
  <c r="G136" i="3"/>
  <c r="E137" i="3"/>
  <c r="F137" i="3"/>
  <c r="G137" i="3"/>
  <c r="E138" i="3"/>
  <c r="F138" i="3"/>
  <c r="G138" i="3"/>
  <c r="E139" i="3"/>
  <c r="F139" i="3"/>
  <c r="G139" i="3"/>
  <c r="E140" i="3"/>
  <c r="H140" i="3" s="1"/>
  <c r="F140" i="3"/>
  <c r="G140" i="3"/>
  <c r="E141" i="3"/>
  <c r="F141" i="3"/>
  <c r="G141" i="3"/>
  <c r="E142" i="3"/>
  <c r="F142" i="3"/>
  <c r="G142" i="3"/>
  <c r="E143" i="3"/>
  <c r="F143" i="3"/>
  <c r="G143" i="3"/>
  <c r="E144" i="3"/>
  <c r="F144" i="3"/>
  <c r="G144" i="3"/>
  <c r="E145" i="3"/>
  <c r="F145" i="3"/>
  <c r="G145" i="3"/>
  <c r="E146" i="3"/>
  <c r="F146" i="3"/>
  <c r="G146" i="3"/>
  <c r="E147" i="3"/>
  <c r="F147" i="3"/>
  <c r="G147" i="3"/>
  <c r="E148" i="3"/>
  <c r="F148" i="3"/>
  <c r="G148" i="3"/>
  <c r="E149" i="3"/>
  <c r="F149" i="3"/>
  <c r="G149" i="3"/>
  <c r="E150" i="3"/>
  <c r="F150" i="3"/>
  <c r="G150" i="3"/>
  <c r="E151" i="3"/>
  <c r="F151" i="3"/>
  <c r="G151" i="3"/>
  <c r="F2" i="3"/>
  <c r="G2" i="3"/>
  <c r="H137" i="3" l="1"/>
  <c r="H121" i="3"/>
  <c r="H118" i="3"/>
  <c r="H150" i="3"/>
  <c r="H134" i="3"/>
  <c r="H142" i="3"/>
  <c r="H6" i="3"/>
  <c r="H126" i="3"/>
  <c r="H110" i="3"/>
  <c r="H143" i="3"/>
  <c r="H127" i="3"/>
  <c r="H14" i="3"/>
  <c r="H115" i="3"/>
  <c r="H146" i="3"/>
  <c r="H123" i="3"/>
  <c r="H107" i="3"/>
  <c r="H131" i="3"/>
  <c r="H138" i="3"/>
  <c r="H122" i="3"/>
  <c r="H106" i="3"/>
  <c r="H111" i="3"/>
  <c r="H139" i="3"/>
  <c r="H3" i="3"/>
  <c r="H136" i="3"/>
  <c r="H120" i="3"/>
  <c r="H8" i="3"/>
  <c r="H2" i="3"/>
  <c r="H141" i="3"/>
  <c r="H125" i="3"/>
  <c r="H109" i="3"/>
  <c r="H13" i="3"/>
  <c r="H130" i="3"/>
  <c r="H114" i="3"/>
  <c r="H151" i="3"/>
  <c r="H135" i="3"/>
  <c r="H119" i="3"/>
  <c r="H7" i="3"/>
  <c r="H12" i="3"/>
  <c r="H145" i="3"/>
  <c r="H129" i="3"/>
  <c r="H113" i="3"/>
  <c r="H17" i="3"/>
  <c r="H11" i="3"/>
  <c r="H147" i="3"/>
  <c r="H128" i="3"/>
  <c r="H112" i="3"/>
  <c r="H16" i="3"/>
  <c r="H144" i="3"/>
  <c r="H149" i="3"/>
  <c r="H133" i="3"/>
  <c r="H117" i="3"/>
  <c r="H5" i="3"/>
  <c r="H10" i="3"/>
  <c r="H15" i="3"/>
  <c r="H148" i="3"/>
  <c r="H132" i="3"/>
  <c r="H116" i="3"/>
  <c r="H4" i="3"/>
  <c r="N11" i="3" l="1"/>
</calcChain>
</file>

<file path=xl/sharedStrings.xml><?xml version="1.0" encoding="utf-8"?>
<sst xmlns="http://schemas.openxmlformats.org/spreadsheetml/2006/main" count="133" uniqueCount="55">
  <si>
    <t>Portafolio</t>
  </si>
  <si>
    <t>SEMANA</t>
  </si>
  <si>
    <t>Gastos semanales en publicidad (en cientos de dólares) (X)</t>
  </si>
  <si>
    <t>Ventas semanales (en cientos de dólares) (Y)</t>
  </si>
  <si>
    <t>FECHA</t>
  </si>
  <si>
    <t>ECOPETL CB Equity</t>
  </si>
  <si>
    <t>PFBCOLO CB Equity</t>
  </si>
  <si>
    <t>MSCICOLCAP Index</t>
  </si>
  <si>
    <t>Riesgo anual (%) (X)</t>
  </si>
  <si>
    <t>Retorno anual(%) (Y)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</si>
  <si>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</si>
  <si>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</si>
  <si>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</si>
  <si>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</si>
  <si>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</si>
  <si>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</si>
  <si>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</si>
  <si>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</si>
  <si>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</si>
  <si>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</si>
  <si>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</si>
  <si>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</si>
  <si>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</si>
  <si>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</si>
  <si>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</si>
  <si>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</si>
  <si>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</si>
  <si>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</si>
  <si>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</si>
  <si>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</si>
  <si>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</si>
  <si>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</si>
  <si>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</si>
  <si>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</si>
  <si>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T</t>
  </si>
  <si>
    <t>RT ECOP</t>
  </si>
  <si>
    <t>RT PFB</t>
  </si>
  <si>
    <t>RT COLCAP</t>
  </si>
  <si>
    <t xml:space="preserve">RT PORTAFOLIO </t>
  </si>
  <si>
    <t>X0</t>
  </si>
  <si>
    <t>Y0 Ajustado</t>
  </si>
  <si>
    <t>Alpha</t>
  </si>
  <si>
    <t>n</t>
  </si>
  <si>
    <t>S</t>
  </si>
  <si>
    <t>Media de X</t>
  </si>
  <si>
    <t>Sxx</t>
  </si>
  <si>
    <t>Li</t>
  </si>
  <si>
    <t>Ls</t>
  </si>
  <si>
    <t>Inferior 96,0%</t>
  </si>
  <si>
    <t>Superior 96,0%</t>
  </si>
  <si>
    <r>
      <t xml:space="preserve">Para aquellos portafolios que tienen un riesgo de </t>
    </r>
    <r>
      <rPr>
        <b/>
        <sz val="11"/>
        <color theme="3" tint="0.39997558519241921"/>
        <rFont val="Calibri"/>
        <family val="2"/>
        <scheme val="minor"/>
      </rPr>
      <t>16,47%</t>
    </r>
    <r>
      <rPr>
        <sz val="11"/>
        <color theme="1"/>
        <rFont val="Calibri"/>
        <family val="2"/>
        <scheme val="minor"/>
      </rPr>
      <t>, se espera, con una confianza de 96%, que la rentabilidad promedio anual se encuentre entre 15,86 y 17,98.</t>
    </r>
  </si>
  <si>
    <r>
      <t xml:space="preserve">Para aquellos portafolios que tienen un riesgo de </t>
    </r>
    <r>
      <rPr>
        <b/>
        <sz val="11"/>
        <color theme="3" tint="0.39997558519241921"/>
        <rFont val="Calibri"/>
        <family val="2"/>
        <scheme val="minor"/>
      </rPr>
      <t>16,47%</t>
    </r>
    <r>
      <rPr>
        <sz val="11"/>
        <color theme="1"/>
        <rFont val="Calibri"/>
        <family val="2"/>
        <scheme val="minor"/>
      </rPr>
      <t>, se espera, con una confianza de 96%, que la rentabilidad promedio anual se encuentre entre 15,86 y 17,98.</t>
    </r>
  </si>
  <si>
    <t>d20</t>
  </si>
  <si>
    <t>d26</t>
  </si>
  <si>
    <t>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</si>
</sst>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_);\(#,##0.000\);&quot;-  &quot;;&quot; &quot;@&quot; &quot;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color rgb="FF5C1A59"/>
      <name val="Arial"/>
      <family val="2"/>
    </font>
    <font>
      <b/>
      <sz val="10"/>
      <color rgb="FFAD078D"/>
      <name val="Arial"/>
      <family val="2"/>
    </font>
    <font>
      <b/>
      <sz val="10"/>
      <color rgb="FF8E080B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indexed="62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4" fillId="2" borderId="1" xfId="1" applyFont="1" applyFill="1" applyBorder="1" applyAlignment="1" applyProtection="1">
      <alignment horizontal="center" vertical="top" wrapText="1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vertical="top" wrapText="1"/>
    </xf>
    <xf numFmtId="164" fontId="2" fillId="0" borderId="9" xfId="0" applyNumberFormat="1" applyFont="1" applyBorder="1" applyAlignment="1">
      <alignment horizontal="center" vertical="top" wrapText="1"/>
    </xf>
    <xf numFmtId="0" fontId="0" fillId="0" borderId="10" xfId="0" applyBorder="1"/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Continuous"/>
    </xf>
    <xf numFmtId="165" fontId="0" fillId="0" borderId="0" xfId="0" applyNumberFormat="1"/>
    <xf numFmtId="165" fontId="0" fillId="0" borderId="10" xfId="0" applyNumberFormat="1" applyBorder="1"/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/>
    <xf numFmtId="0" fontId="8" fillId="0" borderId="11" xfId="0" applyFont="1" applyBorder="1" applyAlignment="1">
      <alignment horizontal="center"/>
    </xf>
    <xf numFmtId="0" fontId="7" fillId="0" borderId="15" xfId="0" applyFont="1" applyBorder="1" applyAlignment="1">
      <alignment horizontal="left"/>
    </xf>
    <xf numFmtId="0" fontId="0" fillId="0" borderId="16" xfId="0" applyBorder="1"/>
    <xf numFmtId="0" fontId="0" fillId="0" borderId="1" xfId="0" applyBorder="1"/>
    <xf numFmtId="2" fontId="9" fillId="0" borderId="1" xfId="0" applyNumberFormat="1" applyFont="1" applyBorder="1"/>
    <xf numFmtId="2" fontId="0" fillId="0" borderId="1" xfId="0" applyNumberFormat="1" applyBorder="1"/>
    <xf numFmtId="2" fontId="10" fillId="0" borderId="1" xfId="0" applyNumberFormat="1" applyFont="1" applyBorder="1"/>
    <xf numFmtId="1" fontId="2" fillId="0" borderId="0" xfId="0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 xr:uid="{231753B8-D0FF-46D0-AB78-096FA87ABB1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#,##0.000_);\(#,##0.000\);&quot;-  &quot;;&quot; &quot;@&quot; &quot;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#,##0.000_);\(#,##0.000\);&quot;-  &quot;;&quot; &quot;@&quot; &quot;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8E080B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8E080B"/>
      <color rgb="FFAD078D"/>
      <color rgb="FF5C1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Dispersión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'PUNTO I'!$B$2:$B$61</c:f>
              <c:numCache>
                <c:formatCode>#,##0.000_);\(#,##0.000\);"-  ";" "@" "</c:formatCode>
                <c:ptCount val="60"/>
                <c:pt idx="0">
                  <c:v>24.235200000000003</c:v>
                </c:pt>
                <c:pt idx="1">
                  <c:v>14.572799999999999</c:v>
                </c:pt>
                <c:pt idx="2">
                  <c:v>21.384</c:v>
                </c:pt>
                <c:pt idx="3">
                  <c:v>25.819200000000002</c:v>
                </c:pt>
                <c:pt idx="4">
                  <c:v>24.710399999999996</c:v>
                </c:pt>
                <c:pt idx="5">
                  <c:v>19.166399999999999</c:v>
                </c:pt>
                <c:pt idx="6">
                  <c:v>26.6112</c:v>
                </c:pt>
                <c:pt idx="7">
                  <c:v>30.571200000000001</c:v>
                </c:pt>
                <c:pt idx="8">
                  <c:v>21.700799999999997</c:v>
                </c:pt>
                <c:pt idx="9">
                  <c:v>33.897599999999997</c:v>
                </c:pt>
                <c:pt idx="10">
                  <c:v>25.185600000000004</c:v>
                </c:pt>
                <c:pt idx="11">
                  <c:v>18.849600000000002</c:v>
                </c:pt>
                <c:pt idx="12">
                  <c:v>30.412800000000001</c:v>
                </c:pt>
                <c:pt idx="13">
                  <c:v>29.620799999999999</c:v>
                </c:pt>
                <c:pt idx="14">
                  <c:v>37.224000000000004</c:v>
                </c:pt>
                <c:pt idx="15">
                  <c:v>36.432000000000002</c:v>
                </c:pt>
                <c:pt idx="16">
                  <c:v>34.372799999999998</c:v>
                </c:pt>
                <c:pt idx="17">
                  <c:v>30.254400000000004</c:v>
                </c:pt>
                <c:pt idx="18">
                  <c:v>22.334400000000002</c:v>
                </c:pt>
                <c:pt idx="19">
                  <c:v>40.392000000000003</c:v>
                </c:pt>
                <c:pt idx="20">
                  <c:v>34.531200000000005</c:v>
                </c:pt>
                <c:pt idx="21">
                  <c:v>19.8</c:v>
                </c:pt>
                <c:pt idx="22">
                  <c:v>16.473600000000001</c:v>
                </c:pt>
                <c:pt idx="23">
                  <c:v>32.947200000000002</c:v>
                </c:pt>
                <c:pt idx="24">
                  <c:v>35.956800000000001</c:v>
                </c:pt>
                <c:pt idx="25">
                  <c:v>31.521599999999999</c:v>
                </c:pt>
                <c:pt idx="26">
                  <c:v>28.195200000000003</c:v>
                </c:pt>
                <c:pt idx="27">
                  <c:v>16.1568</c:v>
                </c:pt>
                <c:pt idx="28">
                  <c:v>25.344000000000001</c:v>
                </c:pt>
                <c:pt idx="29">
                  <c:v>21.0672</c:v>
                </c:pt>
                <c:pt idx="30">
                  <c:v>30.729599999999998</c:v>
                </c:pt>
                <c:pt idx="31">
                  <c:v>33.105600000000003</c:v>
                </c:pt>
                <c:pt idx="32">
                  <c:v>19.007999999999999</c:v>
                </c:pt>
                <c:pt idx="33">
                  <c:v>26.769600000000001</c:v>
                </c:pt>
                <c:pt idx="34">
                  <c:v>23.918400000000002</c:v>
                </c:pt>
                <c:pt idx="35">
                  <c:v>25.185600000000004</c:v>
                </c:pt>
                <c:pt idx="36">
                  <c:v>19.958400000000001</c:v>
                </c:pt>
                <c:pt idx="37">
                  <c:v>25.660799999999998</c:v>
                </c:pt>
                <c:pt idx="38">
                  <c:v>31.363200000000003</c:v>
                </c:pt>
                <c:pt idx="39">
                  <c:v>20.750400000000003</c:v>
                </c:pt>
                <c:pt idx="40">
                  <c:v>34.531200000000005</c:v>
                </c:pt>
                <c:pt idx="41">
                  <c:v>42.451200000000007</c:v>
                </c:pt>
                <c:pt idx="42">
                  <c:v>28.987200000000001</c:v>
                </c:pt>
                <c:pt idx="43">
                  <c:v>21.542400000000001</c:v>
                </c:pt>
                <c:pt idx="44">
                  <c:v>35.3232</c:v>
                </c:pt>
                <c:pt idx="45">
                  <c:v>20.433600000000002</c:v>
                </c:pt>
                <c:pt idx="46">
                  <c:v>17.265600000000003</c:v>
                </c:pt>
                <c:pt idx="47">
                  <c:v>28.987200000000001</c:v>
                </c:pt>
                <c:pt idx="48">
                  <c:v>36.590400000000002</c:v>
                </c:pt>
                <c:pt idx="49">
                  <c:v>28.953599999999998</c:v>
                </c:pt>
                <c:pt idx="50">
                  <c:v>18.437999999999999</c:v>
                </c:pt>
                <c:pt idx="51">
                  <c:v>32.260799999999996</c:v>
                </c:pt>
                <c:pt idx="52">
                  <c:v>40.3872</c:v>
                </c:pt>
                <c:pt idx="53">
                  <c:v>32.589599999999997</c:v>
                </c:pt>
                <c:pt idx="54">
                  <c:v>23.997600000000002</c:v>
                </c:pt>
                <c:pt idx="55">
                  <c:v>37.502399999999994</c:v>
                </c:pt>
                <c:pt idx="56">
                  <c:v>18.3888</c:v>
                </c:pt>
                <c:pt idx="57">
                  <c:v>19.613999999999997</c:v>
                </c:pt>
                <c:pt idx="58">
                  <c:v>32.264400000000002</c:v>
                </c:pt>
                <c:pt idx="59">
                  <c:v>40.3812</c:v>
                </c:pt>
              </c:numCache>
            </c:numRef>
          </c:xVal>
          <c:yVal>
            <c:numRef>
              <c:f>'PUNTO I'!$C$2:$C$61</c:f>
              <c:numCache>
                <c:formatCode>#,##0.000_);\(#,##0.000\);"-  ";" "@" "</c:formatCode>
                <c:ptCount val="60"/>
                <c:pt idx="0">
                  <c:v>23.1264</c:v>
                </c:pt>
                <c:pt idx="1">
                  <c:v>15.84</c:v>
                </c:pt>
                <c:pt idx="2">
                  <c:v>16.632000000000001</c:v>
                </c:pt>
                <c:pt idx="3">
                  <c:v>19.007999999999999</c:v>
                </c:pt>
                <c:pt idx="4">
                  <c:v>18.849600000000002</c:v>
                </c:pt>
                <c:pt idx="5">
                  <c:v>19.6416</c:v>
                </c:pt>
                <c:pt idx="6">
                  <c:v>23.443200000000001</c:v>
                </c:pt>
                <c:pt idx="7">
                  <c:v>24.8688</c:v>
                </c:pt>
                <c:pt idx="8">
                  <c:v>17.265600000000003</c:v>
                </c:pt>
                <c:pt idx="9">
                  <c:v>22.809600000000003</c:v>
                </c:pt>
                <c:pt idx="10">
                  <c:v>22.809600000000003</c:v>
                </c:pt>
                <c:pt idx="11">
                  <c:v>17.423999999999999</c:v>
                </c:pt>
                <c:pt idx="12">
                  <c:v>24.076799999999999</c:v>
                </c:pt>
                <c:pt idx="13">
                  <c:v>23.1264</c:v>
                </c:pt>
                <c:pt idx="14">
                  <c:v>25.977599999999999</c:v>
                </c:pt>
                <c:pt idx="15">
                  <c:v>22.968</c:v>
                </c:pt>
                <c:pt idx="16">
                  <c:v>25.344000000000001</c:v>
                </c:pt>
                <c:pt idx="17">
                  <c:v>23.918400000000002</c:v>
                </c:pt>
                <c:pt idx="18">
                  <c:v>18.057600000000001</c:v>
                </c:pt>
                <c:pt idx="19">
                  <c:v>22.175999999999998</c:v>
                </c:pt>
                <c:pt idx="20">
                  <c:v>27.561599999999999</c:v>
                </c:pt>
                <c:pt idx="21">
                  <c:v>17.8992</c:v>
                </c:pt>
                <c:pt idx="22">
                  <c:v>15.84</c:v>
                </c:pt>
                <c:pt idx="23">
                  <c:v>25.660799999999998</c:v>
                </c:pt>
                <c:pt idx="24">
                  <c:v>29.462400000000002</c:v>
                </c:pt>
                <c:pt idx="25">
                  <c:v>28.987200000000001</c:v>
                </c:pt>
                <c:pt idx="26">
                  <c:v>19.6416</c:v>
                </c:pt>
                <c:pt idx="27">
                  <c:v>16.473600000000001</c:v>
                </c:pt>
                <c:pt idx="28">
                  <c:v>20.750400000000003</c:v>
                </c:pt>
                <c:pt idx="29">
                  <c:v>16.948799999999999</c:v>
                </c:pt>
                <c:pt idx="30">
                  <c:v>22.809600000000003</c:v>
                </c:pt>
                <c:pt idx="31">
                  <c:v>25.502400000000002</c:v>
                </c:pt>
                <c:pt idx="32">
                  <c:v>17.8992</c:v>
                </c:pt>
                <c:pt idx="33">
                  <c:v>21.859200000000001</c:v>
                </c:pt>
                <c:pt idx="34">
                  <c:v>23.1264</c:v>
                </c:pt>
                <c:pt idx="35">
                  <c:v>18.849600000000002</c:v>
                </c:pt>
                <c:pt idx="36">
                  <c:v>19.6416</c:v>
                </c:pt>
                <c:pt idx="37">
                  <c:v>23.443200000000001</c:v>
                </c:pt>
                <c:pt idx="38">
                  <c:v>24.8688</c:v>
                </c:pt>
                <c:pt idx="39">
                  <c:v>17.265600000000003</c:v>
                </c:pt>
                <c:pt idx="40">
                  <c:v>22.809600000000003</c:v>
                </c:pt>
                <c:pt idx="41">
                  <c:v>23.1264</c:v>
                </c:pt>
                <c:pt idx="42">
                  <c:v>23.918400000000002</c:v>
                </c:pt>
                <c:pt idx="43">
                  <c:v>18.057600000000001</c:v>
                </c:pt>
                <c:pt idx="44">
                  <c:v>27.561599999999999</c:v>
                </c:pt>
                <c:pt idx="45">
                  <c:v>17.8992</c:v>
                </c:pt>
                <c:pt idx="46">
                  <c:v>15.84</c:v>
                </c:pt>
                <c:pt idx="47">
                  <c:v>25.660799999999998</c:v>
                </c:pt>
                <c:pt idx="48">
                  <c:v>29.462400000000002</c:v>
                </c:pt>
                <c:pt idx="49">
                  <c:v>23.673960000000001</c:v>
                </c:pt>
                <c:pt idx="50">
                  <c:v>18.803999999999998</c:v>
                </c:pt>
                <c:pt idx="51">
                  <c:v>25.127639999999996</c:v>
                </c:pt>
                <c:pt idx="52">
                  <c:v>28.761959999999998</c:v>
                </c:pt>
                <c:pt idx="53">
                  <c:v>22.583639999999999</c:v>
                </c:pt>
                <c:pt idx="54">
                  <c:v>19.167479999999998</c:v>
                </c:pt>
                <c:pt idx="55">
                  <c:v>25.491119999999999</c:v>
                </c:pt>
                <c:pt idx="56">
                  <c:v>18.65868</c:v>
                </c:pt>
                <c:pt idx="57">
                  <c:v>17.204999999999998</c:v>
                </c:pt>
                <c:pt idx="58">
                  <c:v>22.583639999999999</c:v>
                </c:pt>
                <c:pt idx="59">
                  <c:v>26.07264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59-425E-B45A-5AF5AF64C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1327"/>
        <c:axId val="6409247"/>
      </c:scatterChart>
      <c:valAx>
        <c:axId val="641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_);\(#,##0.00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09247"/>
        <c:crosses val="autoZero"/>
        <c:crossBetween val="midCat"/>
      </c:valAx>
      <c:valAx>
        <c:axId val="64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_);\(#,##0.00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1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612140</xdr:colOff>
      <xdr:row>0</xdr:row>
      <xdr:rowOff>149860</xdr:rowOff>
    </xdr:from>
    <xdr:to>
      <xdr:col>12</xdr:col>
      <xdr:colOff>459740</xdr:colOff>
      <xdr:row>15</xdr:row>
      <xdr:rowOff>149860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D906F4-BF2C-D31E-0D6E-DE8042292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84BC9-6088-4F78-8710-D7EE78F52B57}" name="Tabla1" displayName="Tabla1" ref="A1:F61" totalsRowShown="0" headerRowDxfId="9" headerRowBorderDxfId="8" tableBorderDxfId="7" totalsRowBorderDxfId="6">
  <autoFilter ref="A1:F61" xr:uid="{39E84BC9-6088-4F78-8710-D7EE78F52B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EB3DEA5-D032-45AF-A182-1673B40834D8}" name="Portafolio" dataDxfId="5"/>
    <tableColumn id="2" xr3:uid="{E8B8AF9F-BC8A-43AC-B467-EFF3ED14A225}" name="Riesgo anual (%) (X)" dataDxfId="4"/>
    <tableColumn id="3" xr3:uid="{4DB0A818-5EA8-4383-8616-53DC5573BCD8}" name="Retorno anual(%) (Y)" dataDxfId="3"/>
    <tableColumn id="4" xr3:uid="{53896A47-E16A-4DF5-9199-BD738433FE23}" name="d20" dataDxfId="2"/>
    <tableColumn id="5" xr3:uid="{D354661A-FC2C-4876-B5E3-3D6566665A5B}" name="d26" dataDxfId="1"/>
    <tableColumn id="6" xr3:uid="{DC9796D9-6B6A-433A-993B-CE8A452CF1D7}" name="d4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8E080B"/>
  </sheetPr>
  <dimension ref="A1:W61"/>
  <sheetViews>
    <sheetView tabSelected="1" zoomScaleNormal="100" workbookViewId="0">
      <selection activeCell="F1" sqref="F1"/>
    </sheetView>
  </sheetViews>
  <sheetFormatPr baseColWidth="10" defaultColWidth="11.44140625" defaultRowHeight="14.4" x14ac:dyDescent="0.3"/>
  <cols>
    <col min="2" max="2" width="20.88671875" customWidth="1"/>
    <col min="3" max="6" width="21.6640625" customWidth="1"/>
    <col min="18" max="18" width="1.77734375" customWidth="1"/>
    <col min="21" max="21" width="1.77734375" customWidth="1"/>
  </cols>
  <sheetData>
    <row r="1" spans="1:23" x14ac:dyDescent="0.3">
      <c r="A1" s="9" t="s">
        <v>0</v>
      </c>
      <c r="B1" s="10" t="s">
        <v>8</v>
      </c>
      <c r="C1" s="11" t="s">
        <v>9</v>
      </c>
      <c r="D1" s="10" t="s">
        <v>52</v>
      </c>
      <c r="E1" s="10" t="s">
        <v>53</v>
      </c>
      <c r="F1" s="10" t="s">
        <v>54</v>
      </c>
    </row>
    <row r="2" spans="1:23" x14ac:dyDescent="0.3">
      <c r="A2" s="7">
        <v>1</v>
      </c>
      <c r="B2" s="2">
        <v>24.235200000000003</v>
      </c>
      <c r="C2" s="8">
        <v>23.1264</v>
      </c>
      <c r="D2" s="30">
        <v>0</v>
      </c>
      <c r="E2" s="30">
        <v>0</v>
      </c>
      <c r="F2" s="30">
        <v>0</v>
      </c>
      <c r="P2" s="26" t="s">
        <v>39</v>
      </c>
      <c r="Q2" s="27">
        <v>16.47</v>
      </c>
      <c r="S2" s="26" t="s">
        <v>39</v>
      </c>
      <c r="T2" s="27">
        <v>21.38</v>
      </c>
      <c r="V2" s="26" t="s">
        <v>39</v>
      </c>
      <c r="W2" s="27">
        <v>26.7</v>
      </c>
    </row>
    <row r="3" spans="1:23" x14ac:dyDescent="0.3">
      <c r="A3" s="7">
        <v>2</v>
      </c>
      <c r="B3" s="2">
        <v>14.572799999999999</v>
      </c>
      <c r="C3" s="8">
        <v>15.84</v>
      </c>
      <c r="D3" s="30">
        <v>0</v>
      </c>
      <c r="E3" s="30">
        <v>0</v>
      </c>
      <c r="F3" s="30">
        <v>0</v>
      </c>
      <c r="P3" s="26" t="s">
        <v>40</v>
      </c>
      <c r="Q3" s="28">
        <f>$I$34+Q2*$I$35</f>
        <v>16.9171744624091</v>
      </c>
      <c r="S3" s="26" t="s">
        <v>40</v>
      </c>
      <c r="T3" s="28">
        <f>$I$34+T2*$I$35</f>
        <v>19.114149090106565</v>
      </c>
      <c r="V3" s="26" t="s">
        <v>40</v>
      </c>
      <c r="W3" s="28">
        <f>$I$34+W2*$I$35</f>
        <v>21.494577810951881</v>
      </c>
    </row>
    <row r="4" spans="1:23" x14ac:dyDescent="0.3">
      <c r="A4" s="7">
        <v>3</v>
      </c>
      <c r="B4" s="2">
        <v>21.384</v>
      </c>
      <c r="C4" s="8">
        <v>16.632000000000001</v>
      </c>
      <c r="D4" s="30">
        <v>0</v>
      </c>
      <c r="E4" s="30">
        <v>0</v>
      </c>
      <c r="F4" s="30">
        <v>0</v>
      </c>
      <c r="P4" s="26" t="s">
        <v>41</v>
      </c>
      <c r="Q4" s="28">
        <f>0.05</f>
        <v>0.05</v>
      </c>
      <c r="S4" s="26" t="s">
        <v>41</v>
      </c>
      <c r="T4" s="28">
        <f>0.05</f>
        <v>0.05</v>
      </c>
      <c r="V4" s="26" t="s">
        <v>41</v>
      </c>
      <c r="W4" s="28">
        <f>0.05</f>
        <v>0.05</v>
      </c>
    </row>
    <row r="5" spans="1:23" x14ac:dyDescent="0.3">
      <c r="A5" s="7">
        <v>4</v>
      </c>
      <c r="B5" s="2">
        <v>25.819200000000002</v>
      </c>
      <c r="C5" s="8">
        <v>19.007999999999999</v>
      </c>
      <c r="D5" s="30">
        <v>0</v>
      </c>
      <c r="E5" s="30">
        <v>0</v>
      </c>
      <c r="F5" s="30">
        <v>0</v>
      </c>
      <c r="P5" s="26" t="s">
        <v>42</v>
      </c>
      <c r="Q5" s="28">
        <f>$I$25</f>
        <v>60</v>
      </c>
      <c r="S5" s="26" t="s">
        <v>42</v>
      </c>
      <c r="T5" s="28">
        <f>$I$25</f>
        <v>60</v>
      </c>
      <c r="V5" s="26" t="s">
        <v>42</v>
      </c>
      <c r="W5" s="28">
        <f>$I$25</f>
        <v>60</v>
      </c>
    </row>
    <row r="6" spans="1:23" x14ac:dyDescent="0.3">
      <c r="A6" s="7">
        <v>5</v>
      </c>
      <c r="B6" s="2">
        <v>24.710399999999996</v>
      </c>
      <c r="C6" s="8">
        <v>18.849600000000002</v>
      </c>
      <c r="D6" s="30">
        <v>0</v>
      </c>
      <c r="E6" s="30">
        <v>0</v>
      </c>
      <c r="F6" s="30">
        <v>0</v>
      </c>
      <c r="P6" s="26" t="s">
        <v>43</v>
      </c>
      <c r="Q6" s="28">
        <f>$I$24</f>
        <v>2.0998333571696599</v>
      </c>
      <c r="S6" s="26" t="s">
        <v>43</v>
      </c>
      <c r="T6" s="28">
        <f>$I$24</f>
        <v>2.0998333571696599</v>
      </c>
      <c r="V6" s="26" t="s">
        <v>43</v>
      </c>
      <c r="W6" s="28">
        <f>$I$24</f>
        <v>2.0998333571696599</v>
      </c>
    </row>
    <row r="7" spans="1:23" x14ac:dyDescent="0.3">
      <c r="A7" s="7">
        <v>6</v>
      </c>
      <c r="B7" s="2">
        <v>19.166399999999999</v>
      </c>
      <c r="C7" s="8">
        <v>19.6416</v>
      </c>
      <c r="D7" s="30">
        <v>0</v>
      </c>
      <c r="E7" s="30">
        <v>0</v>
      </c>
      <c r="F7" s="30">
        <v>0</v>
      </c>
      <c r="P7" s="26" t="s">
        <v>44</v>
      </c>
      <c r="Q7" s="28">
        <f>AVERAGE(Tabla1[Riesgo anual (%) (X)])</f>
        <v>27.618000000000002</v>
      </c>
      <c r="S7" s="26" t="s">
        <v>44</v>
      </c>
      <c r="T7" s="28">
        <f>AVERAGE(Tabla1[Riesgo anual (%) (X)])</f>
        <v>27.618000000000002</v>
      </c>
      <c r="V7" s="26" t="s">
        <v>44</v>
      </c>
      <c r="W7" s="28">
        <f>AVERAGE(Tabla1[Riesgo anual (%) (X)])</f>
        <v>27.618000000000002</v>
      </c>
    </row>
    <row r="8" spans="1:23" x14ac:dyDescent="0.3">
      <c r="A8" s="7">
        <v>7</v>
      </c>
      <c r="B8" s="2">
        <v>26.6112</v>
      </c>
      <c r="C8" s="8">
        <v>23.443200000000001</v>
      </c>
      <c r="D8" s="30">
        <v>0</v>
      </c>
      <c r="E8" s="30">
        <v>0</v>
      </c>
      <c r="F8" s="30">
        <v>0</v>
      </c>
      <c r="P8" s="26" t="s">
        <v>45</v>
      </c>
      <c r="Q8" s="28">
        <f>SUMSQ(Tabla1[Riesgo anual (%) (X)])-$I$25*Q7^2</f>
        <v>3027.1030502399954</v>
      </c>
      <c r="S8" s="26" t="s">
        <v>45</v>
      </c>
      <c r="T8" s="28">
        <f>SUMSQ(Tabla1[Riesgo anual (%) (X)])-$I$25*T7^2</f>
        <v>3027.1030502399954</v>
      </c>
      <c r="V8" s="26" t="s">
        <v>45</v>
      </c>
      <c r="W8" s="28">
        <f>SUMSQ(Tabla1[Riesgo anual (%) (X)])-$I$25*W7^2</f>
        <v>3027.1030502399954</v>
      </c>
    </row>
    <row r="9" spans="1:23" x14ac:dyDescent="0.3">
      <c r="A9" s="7">
        <v>8</v>
      </c>
      <c r="B9" s="2">
        <v>30.571200000000001</v>
      </c>
      <c r="C9" s="8">
        <v>24.8688</v>
      </c>
      <c r="D9" s="30">
        <v>0</v>
      </c>
      <c r="E9" s="30">
        <v>0</v>
      </c>
      <c r="F9" s="30">
        <v>0</v>
      </c>
      <c r="P9" s="26" t="s">
        <v>34</v>
      </c>
      <c r="Q9" s="28">
        <f>TINV(0.04,$Q$5-2)</f>
        <v>2.1009706702148794</v>
      </c>
      <c r="S9" s="26" t="s">
        <v>34</v>
      </c>
      <c r="T9" s="28">
        <f>TINV(0.04,$Q$5-2)</f>
        <v>2.1009706702148794</v>
      </c>
      <c r="V9" s="26" t="s">
        <v>34</v>
      </c>
      <c r="W9" s="28">
        <f>TINV(0.04,$Q$5-2)</f>
        <v>2.1009706702148794</v>
      </c>
    </row>
    <row r="10" spans="1:23" x14ac:dyDescent="0.3">
      <c r="A10" s="7">
        <v>9</v>
      </c>
      <c r="B10" s="2">
        <v>21.700799999999997</v>
      </c>
      <c r="C10" s="8">
        <v>17.265600000000003</v>
      </c>
      <c r="D10" s="30">
        <v>0</v>
      </c>
      <c r="E10" s="30">
        <v>0</v>
      </c>
      <c r="F10" s="30">
        <v>0</v>
      </c>
      <c r="P10" s="26" t="s">
        <v>46</v>
      </c>
      <c r="Q10" s="28">
        <f>Q3-Q9*Q6*SQRT((1/Q5)+(Q2-Q7)^2/Q8)</f>
        <v>15.857251049838036</v>
      </c>
      <c r="S10" s="26" t="s">
        <v>46</v>
      </c>
      <c r="T10" s="28">
        <f>T3-T9*T6*SQRT((1/T5)+(T2-T7)^2/T8)</f>
        <v>18.35614177697903</v>
      </c>
      <c r="V10" s="26" t="s">
        <v>46</v>
      </c>
      <c r="W10" s="28">
        <f>W3-W9*W6*SQRT((1/W5)+(W2-W7)^2/W8)</f>
        <v>20.920294269277214</v>
      </c>
    </row>
    <row r="11" spans="1:23" x14ac:dyDescent="0.3">
      <c r="A11" s="7">
        <v>10</v>
      </c>
      <c r="B11" s="2">
        <v>33.897599999999997</v>
      </c>
      <c r="C11" s="8">
        <v>22.809600000000003</v>
      </c>
      <c r="D11" s="30">
        <v>0</v>
      </c>
      <c r="E11" s="30">
        <v>0</v>
      </c>
      <c r="F11" s="30">
        <v>0</v>
      </c>
      <c r="P11" s="26" t="s">
        <v>47</v>
      </c>
      <c r="Q11" s="28">
        <f>Q3+Q9*Q6*SQRT((1/Q5)+((Q2-Q7)^2/Q8))</f>
        <v>17.977097874980167</v>
      </c>
      <c r="S11" s="26" t="s">
        <v>47</v>
      </c>
      <c r="T11" s="28">
        <f>T3+T9*T6*SQRT((1/T5)+((T2-T7)^2/T8))</f>
        <v>19.872156403234101</v>
      </c>
      <c r="V11" s="26" t="s">
        <v>47</v>
      </c>
      <c r="W11" s="28">
        <f>W3+W9*W6*SQRT((1/W5)+((W2-W7)^2/W8))</f>
        <v>22.068861352626548</v>
      </c>
    </row>
    <row r="12" spans="1:23" x14ac:dyDescent="0.3">
      <c r="A12" s="7">
        <v>11</v>
      </c>
      <c r="B12" s="2">
        <v>25.185600000000004</v>
      </c>
      <c r="C12" s="8">
        <v>22.809600000000003</v>
      </c>
      <c r="D12" s="30">
        <v>0</v>
      </c>
      <c r="E12" s="30">
        <v>0</v>
      </c>
      <c r="F12" s="30">
        <v>0</v>
      </c>
    </row>
    <row r="13" spans="1:23" x14ac:dyDescent="0.3">
      <c r="A13" s="7">
        <v>12</v>
      </c>
      <c r="B13" s="2">
        <v>18.849600000000002</v>
      </c>
      <c r="C13" s="8">
        <v>17.423999999999999</v>
      </c>
      <c r="D13" s="30">
        <v>0</v>
      </c>
      <c r="E13" s="30">
        <v>0</v>
      </c>
      <c r="F13" s="30">
        <v>0</v>
      </c>
      <c r="P13" t="s">
        <v>50</v>
      </c>
    </row>
    <row r="14" spans="1:23" x14ac:dyDescent="0.3">
      <c r="A14" s="7">
        <v>13</v>
      </c>
      <c r="B14" s="2">
        <v>30.412800000000001</v>
      </c>
      <c r="C14" s="8">
        <v>24.076799999999999</v>
      </c>
      <c r="D14" s="30">
        <v>0</v>
      </c>
      <c r="E14" s="30">
        <v>0</v>
      </c>
      <c r="F14" s="30">
        <v>0</v>
      </c>
    </row>
    <row r="15" spans="1:23" x14ac:dyDescent="0.3">
      <c r="A15" s="7">
        <v>14</v>
      </c>
      <c r="B15" s="2">
        <v>29.620799999999999</v>
      </c>
      <c r="C15" s="8">
        <v>23.1264</v>
      </c>
      <c r="D15" s="30">
        <v>0</v>
      </c>
      <c r="E15" s="30">
        <v>0</v>
      </c>
      <c r="F15" s="30">
        <v>0</v>
      </c>
    </row>
    <row r="16" spans="1:23" x14ac:dyDescent="0.3">
      <c r="A16" s="7">
        <v>15</v>
      </c>
      <c r="B16" s="2">
        <v>37.224000000000004</v>
      </c>
      <c r="C16" s="8">
        <v>25.977599999999999</v>
      </c>
      <c r="D16" s="30">
        <v>0</v>
      </c>
      <c r="E16" s="30">
        <v>0</v>
      </c>
      <c r="F16" s="30">
        <v>0</v>
      </c>
    </row>
    <row r="17" spans="1:13" x14ac:dyDescent="0.3">
      <c r="A17" s="7">
        <v>16</v>
      </c>
      <c r="B17" s="2">
        <v>36.432000000000002</v>
      </c>
      <c r="C17" s="8">
        <v>22.968</v>
      </c>
      <c r="D17" s="30">
        <v>0</v>
      </c>
      <c r="E17" s="30">
        <v>0</v>
      </c>
      <c r="F17" s="30">
        <v>0</v>
      </c>
    </row>
    <row r="18" spans="1:13" x14ac:dyDescent="0.3">
      <c r="A18" s="7">
        <v>17</v>
      </c>
      <c r="B18" s="2">
        <v>34.372799999999998</v>
      </c>
      <c r="C18" s="8">
        <v>25.344000000000001</v>
      </c>
      <c r="D18" s="30">
        <v>0</v>
      </c>
      <c r="E18" s="30">
        <v>0</v>
      </c>
      <c r="F18" s="30">
        <v>0</v>
      </c>
      <c r="H18" t="s">
        <v>10</v>
      </c>
    </row>
    <row r="19" spans="1:13" ht="15" thickBot="1" x14ac:dyDescent="0.35">
      <c r="A19" s="7">
        <v>18</v>
      </c>
      <c r="B19" s="2">
        <v>30.254400000000004</v>
      </c>
      <c r="C19" s="8">
        <v>23.918400000000002</v>
      </c>
      <c r="D19" s="30">
        <v>0</v>
      </c>
      <c r="E19" s="30">
        <v>0</v>
      </c>
      <c r="F19" s="30">
        <v>0</v>
      </c>
    </row>
    <row r="20" spans="1:13" x14ac:dyDescent="0.3">
      <c r="A20" s="7">
        <v>19</v>
      </c>
      <c r="B20" s="2">
        <v>22.334400000000002</v>
      </c>
      <c r="C20" s="8">
        <v>18.057600000000001</v>
      </c>
      <c r="D20" s="30">
        <v>0</v>
      </c>
      <c r="E20" s="30">
        <v>0</v>
      </c>
      <c r="F20" s="30">
        <v>0</v>
      </c>
      <c r="H20" s="17" t="s">
        <v>11</v>
      </c>
      <c r="I20" s="17"/>
    </row>
    <row r="21" spans="1:13" x14ac:dyDescent="0.3">
      <c r="A21" s="7">
        <v>20</v>
      </c>
      <c r="B21" s="2">
        <v>40.392000000000003</v>
      </c>
      <c r="C21" s="8">
        <v>22.175999999999998</v>
      </c>
      <c r="D21" s="30">
        <v>1</v>
      </c>
      <c r="E21" s="30">
        <v>0</v>
      </c>
      <c r="F21" s="30">
        <v>0</v>
      </c>
      <c r="H21" t="s">
        <v>12</v>
      </c>
      <c r="I21">
        <v>0.83859934669402614</v>
      </c>
    </row>
    <row r="22" spans="1:13" x14ac:dyDescent="0.3">
      <c r="A22" s="7">
        <v>21</v>
      </c>
      <c r="B22" s="2">
        <v>34.531200000000005</v>
      </c>
      <c r="C22" s="8">
        <v>27.561599999999999</v>
      </c>
      <c r="D22" s="30">
        <v>0</v>
      </c>
      <c r="E22" s="30">
        <v>0</v>
      </c>
      <c r="F22" s="30">
        <v>0</v>
      </c>
      <c r="H22" t="s">
        <v>13</v>
      </c>
      <c r="I22">
        <v>0.70324886427564737</v>
      </c>
    </row>
    <row r="23" spans="1:13" x14ac:dyDescent="0.3">
      <c r="A23" s="7">
        <v>22</v>
      </c>
      <c r="B23" s="2">
        <v>19.8</v>
      </c>
      <c r="C23" s="8">
        <v>17.8992</v>
      </c>
      <c r="D23" s="30">
        <v>0</v>
      </c>
      <c r="E23" s="30">
        <v>0</v>
      </c>
      <c r="F23" s="30">
        <v>0</v>
      </c>
      <c r="H23" t="s">
        <v>14</v>
      </c>
      <c r="I23">
        <v>0.69813246538384821</v>
      </c>
    </row>
    <row r="24" spans="1:13" x14ac:dyDescent="0.3">
      <c r="A24" s="7">
        <v>23</v>
      </c>
      <c r="B24" s="2">
        <v>16.473600000000001</v>
      </c>
      <c r="C24" s="8">
        <v>15.84</v>
      </c>
      <c r="D24" s="30">
        <v>0</v>
      </c>
      <c r="E24" s="30">
        <v>0</v>
      </c>
      <c r="F24" s="30">
        <v>0</v>
      </c>
      <c r="H24" t="s">
        <v>15</v>
      </c>
      <c r="I24">
        <v>2.0998333571696599</v>
      </c>
    </row>
    <row r="25" spans="1:13" ht="15" thickBot="1" x14ac:dyDescent="0.35">
      <c r="A25" s="7">
        <v>24</v>
      </c>
      <c r="B25" s="2">
        <v>32.947200000000002</v>
      </c>
      <c r="C25" s="8">
        <v>25.660799999999998</v>
      </c>
      <c r="D25" s="30">
        <v>0</v>
      </c>
      <c r="E25" s="30">
        <v>0</v>
      </c>
      <c r="F25" s="30">
        <v>0</v>
      </c>
      <c r="H25" s="15" t="s">
        <v>16</v>
      </c>
      <c r="I25" s="15">
        <v>60</v>
      </c>
    </row>
    <row r="26" spans="1:13" x14ac:dyDescent="0.3">
      <c r="A26" s="7">
        <v>25</v>
      </c>
      <c r="B26" s="2">
        <v>35.956800000000001</v>
      </c>
      <c r="C26" s="8">
        <v>29.462400000000002</v>
      </c>
      <c r="D26" s="30">
        <v>0</v>
      </c>
      <c r="E26" s="30">
        <v>0</v>
      </c>
      <c r="F26" s="30">
        <v>0</v>
      </c>
    </row>
    <row r="27" spans="1:13" ht="15" thickBot="1" x14ac:dyDescent="0.35">
      <c r="A27" s="7">
        <v>26</v>
      </c>
      <c r="B27" s="2">
        <v>31.521599999999999</v>
      </c>
      <c r="C27" s="8">
        <v>28.987200000000001</v>
      </c>
      <c r="D27" s="30">
        <v>0</v>
      </c>
      <c r="E27" s="30">
        <v>1</v>
      </c>
      <c r="F27" s="30">
        <v>0</v>
      </c>
      <c r="H27" t="s">
        <v>17</v>
      </c>
    </row>
    <row r="28" spans="1:13" x14ac:dyDescent="0.3">
      <c r="A28" s="7">
        <v>27</v>
      </c>
      <c r="B28" s="2">
        <v>28.195200000000003</v>
      </c>
      <c r="C28" s="8">
        <v>19.6416</v>
      </c>
      <c r="D28" s="30">
        <v>0</v>
      </c>
      <c r="E28" s="30">
        <v>0</v>
      </c>
      <c r="F28" s="30">
        <v>0</v>
      </c>
      <c r="H28" s="16"/>
      <c r="I28" s="16" t="s">
        <v>22</v>
      </c>
      <c r="J28" s="16" t="s">
        <v>23</v>
      </c>
      <c r="K28" s="16" t="s">
        <v>24</v>
      </c>
      <c r="L28" s="16" t="s">
        <v>25</v>
      </c>
      <c r="M28" s="16" t="s">
        <v>26</v>
      </c>
    </row>
    <row r="29" spans="1:13" x14ac:dyDescent="0.3">
      <c r="A29" s="7">
        <v>28</v>
      </c>
      <c r="B29" s="2">
        <v>16.1568</v>
      </c>
      <c r="C29" s="8">
        <v>16.473600000000001</v>
      </c>
      <c r="D29" s="30">
        <v>0</v>
      </c>
      <c r="E29" s="30">
        <v>0</v>
      </c>
      <c r="F29" s="30">
        <v>0</v>
      </c>
      <c r="H29" t="s">
        <v>18</v>
      </c>
      <c r="I29">
        <v>1</v>
      </c>
      <c r="J29">
        <v>606.05816175786049</v>
      </c>
      <c r="K29">
        <v>606.05816175786049</v>
      </c>
      <c r="L29">
        <v>137.44996806305491</v>
      </c>
      <c r="M29">
        <v>6.1826501980201824E-17</v>
      </c>
    </row>
    <row r="30" spans="1:13" x14ac:dyDescent="0.3">
      <c r="A30" s="7">
        <v>29</v>
      </c>
      <c r="B30" s="2">
        <v>25.344000000000001</v>
      </c>
      <c r="C30" s="8">
        <v>20.750400000000003</v>
      </c>
      <c r="D30" s="30">
        <v>0</v>
      </c>
      <c r="E30" s="30">
        <v>0</v>
      </c>
      <c r="F30" s="30">
        <v>0</v>
      </c>
      <c r="H30" t="s">
        <v>19</v>
      </c>
      <c r="I30">
        <v>58</v>
      </c>
      <c r="J30">
        <v>255.73940741717951</v>
      </c>
      <c r="K30">
        <v>4.4093001278824051</v>
      </c>
    </row>
    <row r="31" spans="1:13" ht="15" thickBot="1" x14ac:dyDescent="0.35">
      <c r="A31" s="7">
        <v>30</v>
      </c>
      <c r="B31" s="2">
        <v>21.0672</v>
      </c>
      <c r="C31" s="8">
        <v>16.948799999999999</v>
      </c>
      <c r="D31" s="30">
        <v>0</v>
      </c>
      <c r="E31" s="30">
        <v>0</v>
      </c>
      <c r="F31" s="30">
        <v>0</v>
      </c>
      <c r="H31" s="15" t="s">
        <v>20</v>
      </c>
      <c r="I31" s="15">
        <v>59</v>
      </c>
      <c r="J31" s="15">
        <v>861.79756917504005</v>
      </c>
      <c r="K31" s="15"/>
      <c r="L31" s="15"/>
      <c r="M31" s="15"/>
    </row>
    <row r="32" spans="1:13" ht="15" thickBot="1" x14ac:dyDescent="0.35">
      <c r="A32" s="7">
        <v>31</v>
      </c>
      <c r="B32" s="2">
        <v>30.729599999999998</v>
      </c>
      <c r="C32" s="8">
        <v>22.809600000000003</v>
      </c>
      <c r="D32" s="30">
        <v>0</v>
      </c>
      <c r="E32" s="30">
        <v>0</v>
      </c>
      <c r="F32" s="30">
        <v>0</v>
      </c>
    </row>
    <row r="33" spans="1:16" x14ac:dyDescent="0.3">
      <c r="A33" s="7">
        <v>32</v>
      </c>
      <c r="B33" s="2">
        <v>33.105600000000003</v>
      </c>
      <c r="C33" s="8">
        <v>25.502400000000002</v>
      </c>
      <c r="D33" s="30">
        <v>0</v>
      </c>
      <c r="E33" s="30">
        <v>0</v>
      </c>
      <c r="F33" s="30">
        <v>0</v>
      </c>
      <c r="H33" s="16"/>
      <c r="I33" s="16" t="s">
        <v>27</v>
      </c>
      <c r="J33" s="16" t="s">
        <v>15</v>
      </c>
      <c r="K33" s="16" t="s">
        <v>28</v>
      </c>
      <c r="L33" s="16" t="s">
        <v>29</v>
      </c>
      <c r="M33" s="16" t="s">
        <v>30</v>
      </c>
      <c r="N33" s="16" t="s">
        <v>31</v>
      </c>
      <c r="O33" s="16" t="s">
        <v>48</v>
      </c>
      <c r="P33" s="16" t="s">
        <v>49</v>
      </c>
    </row>
    <row r="34" spans="1:16" x14ac:dyDescent="0.3">
      <c r="A34" s="7">
        <v>33</v>
      </c>
      <c r="B34" s="2">
        <v>19.007999999999999</v>
      </c>
      <c r="C34" s="8">
        <v>17.8992</v>
      </c>
      <c r="D34" s="30">
        <v>0</v>
      </c>
      <c r="E34" s="30">
        <v>0</v>
      </c>
      <c r="F34" s="30">
        <v>0</v>
      </c>
      <c r="H34" t="s">
        <v>21</v>
      </c>
      <c r="I34">
        <v>9.5476893059575314</v>
      </c>
      <c r="J34">
        <v>1.0883571107363375</v>
      </c>
      <c r="K34">
        <v>8.7725703372287054</v>
      </c>
      <c r="L34">
        <v>3.1526785957564821E-12</v>
      </c>
      <c r="M34">
        <v>7.3691058484028122</v>
      </c>
      <c r="N34">
        <v>11.726272763512251</v>
      </c>
      <c r="O34">
        <v>7.2610829375806789</v>
      </c>
      <c r="P34">
        <v>11.834295674334385</v>
      </c>
    </row>
    <row r="35" spans="1:16" ht="15" thickBot="1" x14ac:dyDescent="0.35">
      <c r="A35" s="7">
        <v>34</v>
      </c>
      <c r="B35" s="2">
        <v>26.769600000000001</v>
      </c>
      <c r="C35" s="8">
        <v>21.859200000000001</v>
      </c>
      <c r="D35" s="30">
        <v>0</v>
      </c>
      <c r="E35" s="30">
        <v>0</v>
      </c>
      <c r="F35" s="30">
        <v>0</v>
      </c>
      <c r="H35" s="15" t="s">
        <v>8</v>
      </c>
      <c r="I35" s="15">
        <v>0.44744900767769097</v>
      </c>
      <c r="J35" s="15">
        <v>3.8165523838033004E-2</v>
      </c>
      <c r="K35" s="15">
        <v>11.723905836497273</v>
      </c>
      <c r="L35" s="15">
        <v>6.1826501980202699E-17</v>
      </c>
      <c r="M35" s="15">
        <v>0.37105241131953853</v>
      </c>
      <c r="N35" s="15">
        <v>0.52384560403584335</v>
      </c>
      <c r="O35" s="15">
        <v>0.36726436148059682</v>
      </c>
      <c r="P35" s="15">
        <v>0.52763365387478511</v>
      </c>
    </row>
    <row r="36" spans="1:16" x14ac:dyDescent="0.3">
      <c r="A36" s="7">
        <v>35</v>
      </c>
      <c r="B36" s="2">
        <v>23.918400000000002</v>
      </c>
      <c r="C36" s="8">
        <v>23.1264</v>
      </c>
      <c r="D36" s="30">
        <v>0</v>
      </c>
      <c r="E36" s="30">
        <v>0</v>
      </c>
      <c r="F36" s="30">
        <v>0</v>
      </c>
    </row>
    <row r="37" spans="1:16" x14ac:dyDescent="0.3">
      <c r="A37" s="7">
        <v>36</v>
      </c>
      <c r="B37" s="2">
        <v>25.185600000000004</v>
      </c>
      <c r="C37" s="8">
        <v>18.849600000000002</v>
      </c>
      <c r="D37" s="30">
        <v>0</v>
      </c>
      <c r="E37" s="30">
        <v>0</v>
      </c>
      <c r="F37" s="30">
        <v>0</v>
      </c>
    </row>
    <row r="38" spans="1:16" x14ac:dyDescent="0.3">
      <c r="A38" s="7">
        <v>37</v>
      </c>
      <c r="B38" s="2">
        <v>19.958400000000001</v>
      </c>
      <c r="C38" s="8">
        <v>19.6416</v>
      </c>
      <c r="D38" s="30">
        <v>0</v>
      </c>
      <c r="E38" s="30">
        <v>0</v>
      </c>
      <c r="F38" s="30">
        <v>0</v>
      </c>
    </row>
    <row r="39" spans="1:16" x14ac:dyDescent="0.3">
      <c r="A39" s="7">
        <v>38</v>
      </c>
      <c r="B39" s="2">
        <v>25.660799999999998</v>
      </c>
      <c r="C39" s="8">
        <v>23.443200000000001</v>
      </c>
      <c r="D39" s="30">
        <v>0</v>
      </c>
      <c r="E39" s="30">
        <v>0</v>
      </c>
      <c r="F39" s="30">
        <v>0</v>
      </c>
    </row>
    <row r="40" spans="1:16" x14ac:dyDescent="0.3">
      <c r="A40" s="7">
        <v>39</v>
      </c>
      <c r="B40" s="2">
        <v>31.363200000000003</v>
      </c>
      <c r="C40" s="8">
        <v>24.8688</v>
      </c>
      <c r="D40" s="30">
        <v>0</v>
      </c>
      <c r="E40" s="30">
        <v>0</v>
      </c>
      <c r="F40" s="30">
        <v>0</v>
      </c>
    </row>
    <row r="41" spans="1:16" x14ac:dyDescent="0.3">
      <c r="A41" s="7">
        <v>40</v>
      </c>
      <c r="B41" s="2">
        <v>20.750400000000003</v>
      </c>
      <c r="C41" s="8">
        <v>17.265600000000003</v>
      </c>
      <c r="D41" s="30">
        <v>0</v>
      </c>
      <c r="E41" s="30">
        <v>0</v>
      </c>
      <c r="F41" s="30">
        <v>0</v>
      </c>
    </row>
    <row r="42" spans="1:16" x14ac:dyDescent="0.3">
      <c r="A42" s="7">
        <v>41</v>
      </c>
      <c r="B42" s="2">
        <v>34.531200000000005</v>
      </c>
      <c r="C42" s="8">
        <v>22.809600000000003</v>
      </c>
      <c r="D42" s="30">
        <v>0</v>
      </c>
      <c r="E42" s="30">
        <v>0</v>
      </c>
      <c r="F42" s="30">
        <v>0</v>
      </c>
    </row>
    <row r="43" spans="1:16" x14ac:dyDescent="0.3">
      <c r="A43" s="7">
        <v>42</v>
      </c>
      <c r="B43" s="2">
        <v>42.451200000000007</v>
      </c>
      <c r="C43" s="8">
        <v>23.1264</v>
      </c>
      <c r="D43" s="30">
        <v>0</v>
      </c>
      <c r="E43" s="30">
        <v>0</v>
      </c>
      <c r="F43" s="30">
        <v>1</v>
      </c>
    </row>
    <row r="44" spans="1:16" x14ac:dyDescent="0.3">
      <c r="A44" s="7">
        <v>43</v>
      </c>
      <c r="B44" s="2">
        <v>28.987200000000001</v>
      </c>
      <c r="C44" s="8">
        <v>23.918400000000002</v>
      </c>
      <c r="D44" s="30">
        <v>0</v>
      </c>
      <c r="E44" s="30">
        <v>0</v>
      </c>
      <c r="F44" s="30">
        <v>0</v>
      </c>
    </row>
    <row r="45" spans="1:16" x14ac:dyDescent="0.3">
      <c r="A45" s="7">
        <v>44</v>
      </c>
      <c r="B45" s="2">
        <v>21.542400000000001</v>
      </c>
      <c r="C45" s="8">
        <v>18.057600000000001</v>
      </c>
      <c r="D45" s="30">
        <v>0</v>
      </c>
      <c r="E45" s="30">
        <v>0</v>
      </c>
      <c r="F45" s="30">
        <v>0</v>
      </c>
    </row>
    <row r="46" spans="1:16" x14ac:dyDescent="0.3">
      <c r="A46" s="7">
        <v>45</v>
      </c>
      <c r="B46" s="2">
        <v>35.3232</v>
      </c>
      <c r="C46" s="8">
        <v>27.561599999999999</v>
      </c>
      <c r="D46" s="30">
        <v>0</v>
      </c>
      <c r="E46" s="30">
        <v>0</v>
      </c>
      <c r="F46" s="30">
        <v>0</v>
      </c>
    </row>
    <row r="47" spans="1:16" x14ac:dyDescent="0.3">
      <c r="A47" s="7">
        <v>46</v>
      </c>
      <c r="B47" s="2">
        <v>20.433600000000002</v>
      </c>
      <c r="C47" s="8">
        <v>17.8992</v>
      </c>
      <c r="D47" s="30">
        <v>0</v>
      </c>
      <c r="E47" s="30">
        <v>0</v>
      </c>
      <c r="F47" s="30">
        <v>0</v>
      </c>
    </row>
    <row r="48" spans="1:16" x14ac:dyDescent="0.3">
      <c r="A48" s="7">
        <v>47</v>
      </c>
      <c r="B48" s="2">
        <v>17.265600000000003</v>
      </c>
      <c r="C48" s="8">
        <v>15.84</v>
      </c>
      <c r="D48" s="30">
        <v>0</v>
      </c>
      <c r="E48" s="30">
        <v>0</v>
      </c>
      <c r="F48" s="30">
        <v>0</v>
      </c>
    </row>
    <row r="49" spans="1:6" x14ac:dyDescent="0.3">
      <c r="A49" s="7">
        <v>48</v>
      </c>
      <c r="B49" s="2">
        <v>28.987200000000001</v>
      </c>
      <c r="C49" s="8">
        <v>25.660799999999998</v>
      </c>
      <c r="D49" s="30">
        <v>0</v>
      </c>
      <c r="E49" s="30">
        <v>0</v>
      </c>
      <c r="F49" s="30">
        <v>0</v>
      </c>
    </row>
    <row r="50" spans="1:6" x14ac:dyDescent="0.3">
      <c r="A50" s="7">
        <v>49</v>
      </c>
      <c r="B50" s="2">
        <v>36.590400000000002</v>
      </c>
      <c r="C50" s="8">
        <v>29.462400000000002</v>
      </c>
      <c r="D50" s="30">
        <v>0</v>
      </c>
      <c r="E50" s="30">
        <v>0</v>
      </c>
      <c r="F50" s="30">
        <v>0</v>
      </c>
    </row>
    <row r="51" spans="1:6" x14ac:dyDescent="0.3">
      <c r="A51" s="7">
        <v>50</v>
      </c>
      <c r="B51" s="2">
        <v>28.953599999999998</v>
      </c>
      <c r="C51" s="8">
        <v>23.673960000000001</v>
      </c>
      <c r="D51" s="30">
        <v>0</v>
      </c>
      <c r="E51" s="30">
        <v>0</v>
      </c>
      <c r="F51" s="30">
        <v>0</v>
      </c>
    </row>
    <row r="52" spans="1:6" x14ac:dyDescent="0.3">
      <c r="A52" s="7">
        <v>51</v>
      </c>
      <c r="B52" s="2">
        <v>18.437999999999999</v>
      </c>
      <c r="C52" s="8">
        <v>18.803999999999998</v>
      </c>
      <c r="D52" s="30">
        <v>0</v>
      </c>
      <c r="E52" s="30">
        <v>0</v>
      </c>
      <c r="F52" s="30">
        <v>0</v>
      </c>
    </row>
    <row r="53" spans="1:6" x14ac:dyDescent="0.3">
      <c r="A53" s="7">
        <v>52</v>
      </c>
      <c r="B53" s="2">
        <v>32.260799999999996</v>
      </c>
      <c r="C53" s="8">
        <v>25.127639999999996</v>
      </c>
      <c r="D53" s="30">
        <v>0</v>
      </c>
      <c r="E53" s="30">
        <v>0</v>
      </c>
      <c r="F53" s="30">
        <v>0</v>
      </c>
    </row>
    <row r="54" spans="1:6" x14ac:dyDescent="0.3">
      <c r="A54" s="7">
        <v>53</v>
      </c>
      <c r="B54" s="2">
        <v>40.3872</v>
      </c>
      <c r="C54" s="8">
        <v>28.761959999999998</v>
      </c>
      <c r="D54" s="30">
        <v>0</v>
      </c>
      <c r="E54" s="30">
        <v>0</v>
      </c>
      <c r="F54" s="30">
        <v>0</v>
      </c>
    </row>
    <row r="55" spans="1:6" x14ac:dyDescent="0.3">
      <c r="A55" s="7">
        <v>54</v>
      </c>
      <c r="B55" s="2">
        <v>32.589599999999997</v>
      </c>
      <c r="C55" s="8">
        <v>22.583639999999999</v>
      </c>
      <c r="D55" s="30">
        <v>0</v>
      </c>
      <c r="E55" s="30">
        <v>0</v>
      </c>
      <c r="F55" s="30">
        <v>0</v>
      </c>
    </row>
    <row r="56" spans="1:6" x14ac:dyDescent="0.3">
      <c r="A56" s="7">
        <v>55</v>
      </c>
      <c r="B56" s="2">
        <v>23.997600000000002</v>
      </c>
      <c r="C56" s="8">
        <v>19.167479999999998</v>
      </c>
      <c r="D56" s="30">
        <v>0</v>
      </c>
      <c r="E56" s="30">
        <v>0</v>
      </c>
      <c r="F56" s="30">
        <v>0</v>
      </c>
    </row>
    <row r="57" spans="1:6" x14ac:dyDescent="0.3">
      <c r="A57" s="7">
        <v>56</v>
      </c>
      <c r="B57" s="2">
        <v>37.502399999999994</v>
      </c>
      <c r="C57" s="8">
        <v>25.491119999999999</v>
      </c>
      <c r="D57" s="30">
        <v>0</v>
      </c>
      <c r="E57" s="30">
        <v>0</v>
      </c>
      <c r="F57" s="30">
        <v>0</v>
      </c>
    </row>
    <row r="58" spans="1:6" x14ac:dyDescent="0.3">
      <c r="A58" s="7">
        <v>57</v>
      </c>
      <c r="B58" s="2">
        <v>18.3888</v>
      </c>
      <c r="C58" s="8">
        <v>18.65868</v>
      </c>
      <c r="D58" s="30">
        <v>0</v>
      </c>
      <c r="E58" s="30">
        <v>0</v>
      </c>
      <c r="F58" s="30">
        <v>0</v>
      </c>
    </row>
    <row r="59" spans="1:6" x14ac:dyDescent="0.3">
      <c r="A59" s="7">
        <v>58</v>
      </c>
      <c r="B59" s="2">
        <v>19.613999999999997</v>
      </c>
      <c r="C59" s="8">
        <v>17.204999999999998</v>
      </c>
      <c r="D59" s="30">
        <v>0</v>
      </c>
      <c r="E59" s="30">
        <v>0</v>
      </c>
      <c r="F59" s="30">
        <v>0</v>
      </c>
    </row>
    <row r="60" spans="1:6" x14ac:dyDescent="0.3">
      <c r="A60" s="7">
        <v>59</v>
      </c>
      <c r="B60" s="2">
        <v>32.264400000000002</v>
      </c>
      <c r="C60" s="8">
        <v>22.583639999999999</v>
      </c>
      <c r="D60" s="30">
        <v>0</v>
      </c>
      <c r="E60" s="30">
        <v>0</v>
      </c>
      <c r="F60" s="30">
        <v>0</v>
      </c>
    </row>
    <row r="61" spans="1:6" x14ac:dyDescent="0.3">
      <c r="A61" s="12">
        <v>60</v>
      </c>
      <c r="B61" s="13">
        <v>40.3812</v>
      </c>
      <c r="C61" s="14">
        <v>26.07264</v>
      </c>
      <c r="D61" s="30">
        <v>0</v>
      </c>
      <c r="E61" s="30">
        <v>0</v>
      </c>
      <c r="F61" s="30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5BC5-EF39-463E-9B61-4080BFA68851}">
  <sheetPr codeName="Hoja2">
    <tabColor rgb="FFAD078D"/>
  </sheetPr>
  <dimension ref="A1:C31"/>
  <sheetViews>
    <sheetView zoomScale="130" zoomScaleNormal="130" workbookViewId="0">
      <selection activeCell="F15" sqref="F15"/>
    </sheetView>
  </sheetViews>
  <sheetFormatPr baseColWidth="10" defaultColWidth="11.44140625" defaultRowHeight="14.4" x14ac:dyDescent="0.3"/>
  <cols>
    <col min="2" max="2" width="25.109375" customWidth="1"/>
    <col min="3" max="3" width="19.5546875" customWidth="1"/>
  </cols>
  <sheetData>
    <row r="1" spans="1:3" ht="39.6" x14ac:dyDescent="0.3">
      <c r="A1" s="6" t="s">
        <v>1</v>
      </c>
      <c r="B1" s="5" t="s">
        <v>2</v>
      </c>
      <c r="C1" s="5" t="s">
        <v>3</v>
      </c>
    </row>
    <row r="2" spans="1:3" x14ac:dyDescent="0.3">
      <c r="A2" s="1">
        <v>1</v>
      </c>
      <c r="B2" s="1">
        <v>57.4</v>
      </c>
      <c r="C2" s="1">
        <v>1750</v>
      </c>
    </row>
    <row r="3" spans="1:3" x14ac:dyDescent="0.3">
      <c r="A3" s="1">
        <v>2</v>
      </c>
      <c r="B3" s="1">
        <v>75.599999999999994</v>
      </c>
      <c r="C3" s="1">
        <v>1931.9999999999998</v>
      </c>
    </row>
    <row r="4" spans="1:3" x14ac:dyDescent="0.3">
      <c r="A4" s="1">
        <v>3</v>
      </c>
      <c r="B4" s="1">
        <v>88.199999999999989</v>
      </c>
      <c r="C4" s="1">
        <v>1994.9999999999998</v>
      </c>
    </row>
    <row r="5" spans="1:3" x14ac:dyDescent="0.3">
      <c r="A5" s="1">
        <v>4</v>
      </c>
      <c r="B5" s="1">
        <v>75.599999999999994</v>
      </c>
      <c r="C5" s="1">
        <v>1994.9999999999998</v>
      </c>
    </row>
    <row r="6" spans="1:3" x14ac:dyDescent="0.3">
      <c r="A6" s="1">
        <v>5</v>
      </c>
      <c r="B6" s="1">
        <v>81.199999999999989</v>
      </c>
      <c r="C6" s="1">
        <v>2029.9999999999998</v>
      </c>
    </row>
    <row r="7" spans="1:3" x14ac:dyDescent="0.3">
      <c r="A7" s="1">
        <v>6</v>
      </c>
      <c r="B7" s="1">
        <v>64.399999999999991</v>
      </c>
      <c r="C7" s="1">
        <v>1819.9999999999998</v>
      </c>
    </row>
    <row r="8" spans="1:3" x14ac:dyDescent="0.3">
      <c r="A8" s="1">
        <v>7</v>
      </c>
      <c r="B8" s="1">
        <v>86.8</v>
      </c>
      <c r="C8" s="1">
        <v>1959.9999999999998</v>
      </c>
    </row>
    <row r="9" spans="1:3" x14ac:dyDescent="0.3">
      <c r="A9" s="1">
        <v>8</v>
      </c>
      <c r="B9" s="1">
        <v>85.399999999999991</v>
      </c>
      <c r="C9" s="1">
        <v>2114</v>
      </c>
    </row>
    <row r="10" spans="1:3" x14ac:dyDescent="0.3">
      <c r="A10" s="1">
        <v>9</v>
      </c>
      <c r="B10" s="1">
        <v>89.6</v>
      </c>
      <c r="C10" s="1">
        <v>2205</v>
      </c>
    </row>
    <row r="11" spans="1:3" x14ac:dyDescent="0.3">
      <c r="A11" s="1">
        <v>10</v>
      </c>
      <c r="B11" s="1">
        <v>99.399999999999991</v>
      </c>
      <c r="C11" s="1">
        <v>2310</v>
      </c>
    </row>
    <row r="12" spans="1:3" x14ac:dyDescent="0.3">
      <c r="A12" s="1">
        <v>11</v>
      </c>
      <c r="B12" s="1">
        <v>60.199999999999996</v>
      </c>
      <c r="C12" s="1">
        <v>1731.8</v>
      </c>
    </row>
    <row r="13" spans="1:3" x14ac:dyDescent="0.3">
      <c r="A13" s="1">
        <v>12</v>
      </c>
      <c r="B13" s="1">
        <v>78.399999999999991</v>
      </c>
      <c r="C13" s="1">
        <v>1952.9999999999998</v>
      </c>
    </row>
    <row r="14" spans="1:3" x14ac:dyDescent="0.3">
      <c r="A14" s="1">
        <v>13</v>
      </c>
      <c r="B14" s="1">
        <v>91</v>
      </c>
      <c r="C14" s="1">
        <v>2105.6</v>
      </c>
    </row>
    <row r="15" spans="1:3" x14ac:dyDescent="0.3">
      <c r="A15" s="1">
        <v>14</v>
      </c>
      <c r="B15" s="1">
        <v>78.399999999999991</v>
      </c>
      <c r="C15" s="1">
        <v>1952.9999999999998</v>
      </c>
    </row>
    <row r="16" spans="1:3" x14ac:dyDescent="0.3">
      <c r="A16" s="1">
        <v>15</v>
      </c>
      <c r="B16" s="1">
        <v>84</v>
      </c>
      <c r="C16" s="1">
        <v>2020.1999999999998</v>
      </c>
    </row>
    <row r="17" spans="1:3" x14ac:dyDescent="0.3">
      <c r="A17" s="1">
        <v>16</v>
      </c>
      <c r="B17" s="1">
        <v>67.199999999999989</v>
      </c>
      <c r="C17" s="1">
        <v>1815.8</v>
      </c>
    </row>
    <row r="18" spans="1:3" x14ac:dyDescent="0.3">
      <c r="A18" s="1">
        <v>17</v>
      </c>
      <c r="B18" s="1">
        <v>89.6</v>
      </c>
      <c r="C18" s="1">
        <v>2088.7999999999997</v>
      </c>
    </row>
    <row r="19" spans="1:3" x14ac:dyDescent="0.3">
      <c r="A19" s="1">
        <v>18</v>
      </c>
      <c r="B19" s="1">
        <v>88.199999999999989</v>
      </c>
      <c r="C19" s="1">
        <v>2072</v>
      </c>
    </row>
    <row r="20" spans="1:3" x14ac:dyDescent="0.3">
      <c r="A20" s="1">
        <v>19</v>
      </c>
      <c r="B20" s="1">
        <v>92.399999999999991</v>
      </c>
      <c r="C20" s="1">
        <v>2122.4</v>
      </c>
    </row>
    <row r="21" spans="1:3" x14ac:dyDescent="0.3">
      <c r="A21" s="1">
        <v>20</v>
      </c>
      <c r="B21" s="1">
        <v>102.19999999999999</v>
      </c>
      <c r="C21" s="1">
        <v>2241.3999999999996</v>
      </c>
    </row>
    <row r="22" spans="1:3" x14ac:dyDescent="0.3">
      <c r="A22" s="1">
        <v>21</v>
      </c>
      <c r="B22" s="1">
        <v>64.399999999999991</v>
      </c>
      <c r="C22" s="1">
        <v>1752.8</v>
      </c>
    </row>
    <row r="23" spans="1:3" x14ac:dyDescent="0.3">
      <c r="A23" s="1">
        <v>22</v>
      </c>
      <c r="B23" s="1">
        <v>82.6</v>
      </c>
      <c r="C23" s="1">
        <v>1971.1999999999998</v>
      </c>
    </row>
    <row r="24" spans="1:3" x14ac:dyDescent="0.3">
      <c r="A24" s="1">
        <v>23</v>
      </c>
      <c r="B24" s="1">
        <v>95.199999999999989</v>
      </c>
      <c r="C24" s="1">
        <v>2121</v>
      </c>
    </row>
    <row r="25" spans="1:3" x14ac:dyDescent="0.3">
      <c r="A25" s="1">
        <v>24</v>
      </c>
      <c r="B25" s="1">
        <v>82.6</v>
      </c>
      <c r="C25" s="1">
        <v>2310</v>
      </c>
    </row>
    <row r="26" spans="1:3" x14ac:dyDescent="0.3">
      <c r="A26" s="1">
        <v>25</v>
      </c>
      <c r="B26" s="1">
        <v>88.199999999999989</v>
      </c>
      <c r="C26" s="1">
        <v>2036.9999999999998</v>
      </c>
    </row>
    <row r="27" spans="1:3" x14ac:dyDescent="0.3">
      <c r="A27" s="1">
        <v>26</v>
      </c>
      <c r="B27" s="1">
        <v>71.399999999999991</v>
      </c>
      <c r="C27" s="1">
        <v>1836.8</v>
      </c>
    </row>
    <row r="28" spans="1:3" x14ac:dyDescent="0.3">
      <c r="A28" s="1">
        <v>27</v>
      </c>
      <c r="B28" s="1">
        <v>93.8</v>
      </c>
      <c r="C28" s="1">
        <v>2104.1999999999998</v>
      </c>
    </row>
    <row r="29" spans="1:3" x14ac:dyDescent="0.3">
      <c r="A29" s="1">
        <v>28</v>
      </c>
      <c r="B29" s="1">
        <v>92.399999999999991</v>
      </c>
      <c r="C29" s="1">
        <v>2087.4</v>
      </c>
    </row>
    <row r="30" spans="1:3" x14ac:dyDescent="0.3">
      <c r="A30" s="1">
        <v>29</v>
      </c>
      <c r="B30" s="1">
        <v>96.6</v>
      </c>
      <c r="C30" s="1">
        <v>2137.7999999999997</v>
      </c>
    </row>
    <row r="31" spans="1:3" x14ac:dyDescent="0.3">
      <c r="A31" s="1">
        <v>30</v>
      </c>
      <c r="B31" s="1">
        <v>106.39999999999999</v>
      </c>
      <c r="C31" s="1">
        <v>2255.3999999999996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rgb="FF5C1A59"/>
  </sheetPr>
  <dimension ref="A1:T152"/>
  <sheetViews>
    <sheetView tabSelected="1" topLeftCell="K1" zoomScale="120" zoomScaleNormal="120" workbookViewId="0">
      <selection activeCell="D2" sqref="D2"/>
    </sheetView>
  </sheetViews>
  <sheetFormatPr baseColWidth="10" defaultColWidth="11.44140625" defaultRowHeight="14.4" x14ac:dyDescent="0.3"/>
  <cols>
    <col min="1" max="1" width="10.6640625" bestFit="1" customWidth="1"/>
    <col min="2" max="2" width="19.109375" bestFit="1" customWidth="1"/>
    <col min="3" max="3" width="19.44140625" bestFit="1" customWidth="1"/>
    <col min="4" max="4" width="18.44140625" bestFit="1" customWidth="1"/>
    <col min="5" max="7" width="12.6640625" bestFit="1" customWidth="1"/>
    <col min="9" max="9" width="1.6640625" customWidth="1"/>
    <col min="10" max="10" width="30.44140625" bestFit="1" customWidth="1"/>
    <col min="11" max="11" width="17" bestFit="1" customWidth="1"/>
    <col min="12" max="12" width="17.77734375" bestFit="1" customWidth="1"/>
    <col min="13" max="13" width="24" bestFit="1" customWidth="1"/>
    <col min="14" max="14" width="12.5546875" customWidth="1"/>
    <col min="15" max="15" width="1.77734375" customWidth="1"/>
    <col min="16" max="16" width="12.5546875" bestFit="1" customWidth="1"/>
    <col min="17" max="17" width="13.21875" bestFit="1" customWidth="1"/>
    <col min="18" max="18" width="1.77734375" customWidth="1"/>
  </cols>
  <sheetData>
    <row r="1" spans="1:20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35</v>
      </c>
      <c r="F1" s="4" t="s">
        <v>36</v>
      </c>
      <c r="G1" s="4" t="s">
        <v>37</v>
      </c>
      <c r="H1" s="20" t="s">
        <v>38</v>
      </c>
    </row>
    <row r="2" spans="1:20" x14ac:dyDescent="0.3">
      <c r="A2" s="3">
        <v>44719</v>
      </c>
      <c r="B2">
        <v>3290</v>
      </c>
      <c r="C2">
        <v>41000</v>
      </c>
      <c r="E2">
        <f>LN(B3/B2)</f>
        <v>-1.2232568435634408E-2</v>
      </c>
      <c r="F2">
        <f>LN(C3/C2)</f>
        <v>-2.7195742808490055E-2</v>
      </c>
      <c r="G2" t="e">
        <f>LN(D3/D2)</f>
        <v>#DIV/0!</v>
      </c>
      <c r="H2" t="e">
        <f>#REF!*E2+#REF!*F2</f>
        <v>#REF!</v>
      </c>
      <c r="M2" s="26" t="s">
        <v>39</v>
      </c>
      <c r="N2" s="29">
        <v>16.47</v>
      </c>
      <c r="P2" s="26" t="s">
        <v>39</v>
      </c>
      <c r="Q2" s="29">
        <v>21.38</v>
      </c>
      <c r="S2" s="26" t="s">
        <v>39</v>
      </c>
      <c r="T2" s="29">
        <v>26.7</v>
      </c>
    </row>
    <row r="3" spans="1:20" x14ac:dyDescent="0.3">
      <c r="A3" s="3">
        <v>44720</v>
      </c>
      <c r="B3">
        <v>3250</v>
      </c>
      <c r="C3">
        <v>39900</v>
      </c>
      <c r="D3">
        <v>1560.76</v>
      </c>
      <c r="E3">
        <f t="shared" ref="E3:E17" si="0">LN(B4/B3)</f>
        <v>-2.3347363996991177E-2</v>
      </c>
      <c r="F3">
        <f t="shared" ref="F3:F17" si="1">LN(C4/C3)</f>
        <v>-7.5472056353829663E-3</v>
      </c>
      <c r="G3">
        <f t="shared" ref="G3:G17" si="2">LN(D4/D3)</f>
        <v>-2.2005389894058286E-2</v>
      </c>
      <c r="H3" t="e">
        <f>#REF!*E3+#REF!*F3</f>
        <v>#REF!</v>
      </c>
      <c r="J3" t="s">
        <v>10</v>
      </c>
      <c r="M3" s="26" t="s">
        <v>40</v>
      </c>
      <c r="N3" s="28">
        <f>$F$34+N2*$F$35</f>
        <v>0</v>
      </c>
      <c r="P3" s="26" t="s">
        <v>40</v>
      </c>
      <c r="Q3" s="28">
        <f>$F$34+Q2*$F$35</f>
        <v>0</v>
      </c>
      <c r="S3" s="26" t="s">
        <v>40</v>
      </c>
      <c r="T3" s="28">
        <f>$F$34+T2*$F$35</f>
        <v>0</v>
      </c>
    </row>
    <row r="4" spans="1:20" ht="15" thickBot="1" x14ac:dyDescent="0.35">
      <c r="A4" s="3">
        <v>44721</v>
      </c>
      <c r="B4">
        <v>3175</v>
      </c>
      <c r="C4">
        <v>39600</v>
      </c>
      <c r="D4">
        <v>1526.79</v>
      </c>
      <c r="E4">
        <f t="shared" si="0"/>
        <v>-7.9051795071132611E-3</v>
      </c>
      <c r="F4">
        <f t="shared" si="1"/>
        <v>-1.2706651269114801E-2</v>
      </c>
      <c r="G4">
        <f t="shared" si="2"/>
        <v>2.5772535786306207E-3</v>
      </c>
      <c r="H4" t="e">
        <f>#REF!*E4+#REF!*F4</f>
        <v>#REF!</v>
      </c>
      <c r="M4" s="26" t="s">
        <v>41</v>
      </c>
      <c r="N4" s="28">
        <f>0.05</f>
        <v>0.05</v>
      </c>
      <c r="P4" s="26" t="s">
        <v>41</v>
      </c>
      <c r="Q4" s="28">
        <f>0.05</f>
        <v>0.05</v>
      </c>
      <c r="S4" s="26" t="s">
        <v>41</v>
      </c>
      <c r="T4" s="28">
        <f>0.05</f>
        <v>0.05</v>
      </c>
    </row>
    <row r="5" spans="1:20" x14ac:dyDescent="0.3">
      <c r="A5" s="3">
        <v>44722</v>
      </c>
      <c r="B5">
        <v>3150</v>
      </c>
      <c r="C5">
        <v>39100</v>
      </c>
      <c r="D5">
        <v>1530.73</v>
      </c>
      <c r="E5">
        <f t="shared" si="0"/>
        <v>-4.8790164169432056E-2</v>
      </c>
      <c r="F5">
        <f t="shared" si="1"/>
        <v>-4.7129140341550246E-2</v>
      </c>
      <c r="G5">
        <f t="shared" si="2"/>
        <v>-3.0612841831427203E-2</v>
      </c>
      <c r="H5" t="e">
        <f>#REF!*E5+#REF!*F5</f>
        <v>#REF!</v>
      </c>
      <c r="J5" s="17" t="s">
        <v>11</v>
      </c>
      <c r="K5" s="17"/>
      <c r="M5" s="26" t="s">
        <v>42</v>
      </c>
      <c r="N5" s="28">
        <f>$F$25</f>
        <v>0</v>
      </c>
      <c r="P5" s="26" t="s">
        <v>42</v>
      </c>
      <c r="Q5" s="28">
        <f>$F$25</f>
        <v>0</v>
      </c>
      <c r="S5" s="26" t="s">
        <v>42</v>
      </c>
      <c r="T5" s="28">
        <f>$F$25</f>
        <v>0</v>
      </c>
    </row>
    <row r="6" spans="1:20" x14ac:dyDescent="0.3">
      <c r="A6" s="3">
        <v>44725</v>
      </c>
      <c r="B6">
        <v>3000</v>
      </c>
      <c r="C6">
        <v>37300</v>
      </c>
      <c r="D6">
        <v>1484.58</v>
      </c>
      <c r="E6">
        <f t="shared" si="0"/>
        <v>-1.0050335853501451E-2</v>
      </c>
      <c r="F6">
        <f t="shared" si="1"/>
        <v>2.6773777707163942E-3</v>
      </c>
      <c r="G6">
        <f t="shared" si="2"/>
        <v>1.1119561546415137E-2</v>
      </c>
      <c r="H6" t="e">
        <f>#REF!*E6+#REF!*F6</f>
        <v>#REF!</v>
      </c>
      <c r="J6" t="s">
        <v>12</v>
      </c>
      <c r="K6">
        <v>0.73331138187305256</v>
      </c>
      <c r="M6" s="26" t="s">
        <v>43</v>
      </c>
      <c r="N6" s="28">
        <f>$F$24</f>
        <v>0</v>
      </c>
      <c r="P6" s="26" t="s">
        <v>43</v>
      </c>
      <c r="Q6" s="28">
        <f>$F$24</f>
        <v>0</v>
      </c>
      <c r="S6" s="26" t="s">
        <v>43</v>
      </c>
      <c r="T6" s="28">
        <f>$F$24</f>
        <v>0</v>
      </c>
    </row>
    <row r="7" spans="1:20" x14ac:dyDescent="0.3">
      <c r="A7" s="3">
        <v>44726</v>
      </c>
      <c r="B7">
        <v>2970</v>
      </c>
      <c r="C7">
        <v>37400</v>
      </c>
      <c r="D7">
        <v>1501.18</v>
      </c>
      <c r="E7">
        <f t="shared" si="0"/>
        <v>-3.4598415815380548E-2</v>
      </c>
      <c r="F7">
        <f t="shared" si="1"/>
        <v>-5.3619431413853991E-3</v>
      </c>
      <c r="G7">
        <f t="shared" si="2"/>
        <v>-2.5386474274856359E-2</v>
      </c>
      <c r="H7" t="e">
        <f>#REF!*E7+#REF!*F7</f>
        <v>#REF!</v>
      </c>
      <c r="J7" t="s">
        <v>13</v>
      </c>
      <c r="K7">
        <v>0.53774558278456586</v>
      </c>
      <c r="M7" s="26" t="s">
        <v>44</v>
      </c>
      <c r="N7" s="28">
        <f>AVERAGE(Tabla1[Riesgo anual (%) (X)])</f>
        <v>27.618000000000002</v>
      </c>
      <c r="P7" s="26" t="s">
        <v>44</v>
      </c>
      <c r="Q7" s="28">
        <f>AVERAGE(Tabla1[Riesgo anual (%) (X)])</f>
        <v>27.618000000000002</v>
      </c>
      <c r="S7" s="26" t="s">
        <v>44</v>
      </c>
      <c r="T7" s="28">
        <f>AVERAGE(Tabla1[Riesgo anual (%) (X)])</f>
        <v>27.618000000000002</v>
      </c>
    </row>
    <row r="8" spans="1:20" x14ac:dyDescent="0.3">
      <c r="A8" s="3">
        <v>44727</v>
      </c>
      <c r="B8">
        <v>2869</v>
      </c>
      <c r="C8">
        <v>37200</v>
      </c>
      <c r="D8">
        <v>1463.55</v>
      </c>
      <c r="E8">
        <f t="shared" si="0"/>
        <v>-1.9001275407574035E-2</v>
      </c>
      <c r="F8">
        <f t="shared" si="1"/>
        <v>-1.4622518867541926E-2</v>
      </c>
      <c r="G8">
        <f t="shared" si="2"/>
        <v>6.5651263811930122E-3</v>
      </c>
      <c r="H8" t="e">
        <f>#REF!*E8+#REF!*F8</f>
        <v>#REF!</v>
      </c>
      <c r="J8" t="s">
        <v>14</v>
      </c>
      <c r="K8">
        <v>0.53462224212770482</v>
      </c>
      <c r="M8" s="26" t="s">
        <v>45</v>
      </c>
      <c r="N8" s="28">
        <f>SUMSQ(Tabla1[Riesgo anual (%) (X)])-$F$25*N7^2</f>
        <v>48792.338490239999</v>
      </c>
      <c r="P8" s="26" t="s">
        <v>45</v>
      </c>
      <c r="Q8" s="28">
        <f>SUMSQ(Tabla1[Riesgo anual (%) (X)])-$F$25*Q7^2</f>
        <v>48792.338490239999</v>
      </c>
      <c r="S8" s="26" t="s">
        <v>45</v>
      </c>
      <c r="T8" s="28">
        <f>SUMSQ(Tabla1[Riesgo anual (%) (X)])-$F$25*T7^2</f>
        <v>48792.338490239999</v>
      </c>
    </row>
    <row r="9" spans="1:20" x14ac:dyDescent="0.3">
      <c r="A9" s="3">
        <v>44728</v>
      </c>
      <c r="B9">
        <v>2815</v>
      </c>
      <c r="C9">
        <v>36660</v>
      </c>
      <c r="D9">
        <v>1473.19</v>
      </c>
      <c r="E9">
        <f t="shared" si="0"/>
        <v>-1.9731581862595125E-2</v>
      </c>
      <c r="F9">
        <f t="shared" si="1"/>
        <v>-4.1000467440134355E-3</v>
      </c>
      <c r="G9">
        <f t="shared" si="2"/>
        <v>-1.3097983446214044E-2</v>
      </c>
      <c r="H9" t="e">
        <f>#REF!*E9+#REF!*F9</f>
        <v>#REF!</v>
      </c>
      <c r="J9" t="s">
        <v>15</v>
      </c>
      <c r="K9">
        <v>2.4122672835853492E-2</v>
      </c>
      <c r="M9" s="26" t="s">
        <v>34</v>
      </c>
      <c r="N9" s="28" t="e">
        <f>TINV(0.04,$N$5-2)</f>
        <v>#NUM!</v>
      </c>
      <c r="P9" s="26" t="s">
        <v>34</v>
      </c>
      <c r="Q9" s="28" t="e">
        <f>TINV(0.04,$N$5-2)</f>
        <v>#NUM!</v>
      </c>
      <c r="S9" s="26" t="s">
        <v>34</v>
      </c>
      <c r="T9" s="28" t="e">
        <f>TINV(0.04,$N$5-2)</f>
        <v>#NUM!</v>
      </c>
    </row>
    <row r="10" spans="1:20" ht="15" thickBot="1" x14ac:dyDescent="0.35">
      <c r="A10" s="3">
        <v>44729</v>
      </c>
      <c r="B10">
        <v>2760</v>
      </c>
      <c r="C10">
        <v>36510</v>
      </c>
      <c r="D10">
        <v>1454.02</v>
      </c>
      <c r="E10">
        <f t="shared" si="0"/>
        <v>-0.12692798439507233</v>
      </c>
      <c r="F10">
        <f t="shared" si="1"/>
        <v>-3.3136819931786229E-2</v>
      </c>
      <c r="G10">
        <f t="shared" si="2"/>
        <v>-3.898910629855349E-2</v>
      </c>
      <c r="H10" t="e">
        <f>#REF!*E10+#REF!*F10</f>
        <v>#REF!</v>
      </c>
      <c r="J10" s="15" t="s">
        <v>16</v>
      </c>
      <c r="K10" s="15">
        <v>150</v>
      </c>
      <c r="M10" s="26" t="s">
        <v>46</v>
      </c>
      <c r="N10" s="28" t="e">
        <f>N3-N9*N6*SQRT((1/N5)+(N2-N7)^2/N8)</f>
        <v>#NUM!</v>
      </c>
      <c r="P10" s="26" t="s">
        <v>46</v>
      </c>
      <c r="Q10" s="28" t="e">
        <f>Q3-Q9*Q6*SQRT((1/Q5)+(Q2-Q7)^2/Q8)</f>
        <v>#NUM!</v>
      </c>
      <c r="S10" s="26" t="s">
        <v>46</v>
      </c>
      <c r="T10" s="28" t="e">
        <f>T3-T9*T6*SQRT((1/T5)+(T2-T7)^2/T8)</f>
        <v>#NUM!</v>
      </c>
    </row>
    <row r="11" spans="1:20" x14ac:dyDescent="0.3">
      <c r="A11" s="3">
        <v>44733</v>
      </c>
      <c r="B11">
        <v>2431</v>
      </c>
      <c r="C11">
        <v>35320</v>
      </c>
      <c r="D11">
        <v>1398.42</v>
      </c>
      <c r="E11">
        <f t="shared" si="0"/>
        <v>-4.630456804168627E-2</v>
      </c>
      <c r="F11">
        <f t="shared" si="1"/>
        <v>-1.4544673912411739E-2</v>
      </c>
      <c r="G11">
        <f t="shared" si="2"/>
        <v>-1.8927736601703635E-2</v>
      </c>
      <c r="H11" t="e">
        <f>#REF!*E11+#REF!*F11</f>
        <v>#REF!</v>
      </c>
      <c r="M11" s="26" t="s">
        <v>47</v>
      </c>
      <c r="N11" s="28" t="e">
        <f>N3+N9*N6*SQRT((1/N5)+((N2-N7)^2/N8))</f>
        <v>#NUM!</v>
      </c>
      <c r="P11" s="26" t="s">
        <v>47</v>
      </c>
      <c r="Q11" s="28" t="e">
        <f>Q3+Q9*Q6*SQRT((1/Q5)+((Q2-Q7)^2/Q8))</f>
        <v>#NUM!</v>
      </c>
      <c r="S11" s="26" t="s">
        <v>47</v>
      </c>
      <c r="T11" s="28" t="e">
        <f>T3+T9*T6*SQRT((1/T5)+((T2-T7)^2/T8))</f>
        <v>#NUM!</v>
      </c>
    </row>
    <row r="12" spans="1:20" ht="15" thickBot="1" x14ac:dyDescent="0.35">
      <c r="A12" s="3">
        <v>44734</v>
      </c>
      <c r="B12">
        <v>2321</v>
      </c>
      <c r="C12">
        <v>34810</v>
      </c>
      <c r="D12">
        <v>1372.2</v>
      </c>
      <c r="E12">
        <f t="shared" si="0"/>
        <v>-0.14635406653376748</v>
      </c>
      <c r="F12">
        <f t="shared" si="1"/>
        <v>-1.4759347651453345E-2</v>
      </c>
      <c r="G12">
        <f t="shared" si="2"/>
        <v>-2.4619193043996755E-2</v>
      </c>
      <c r="H12" t="e">
        <f>#REF!*E12+#REF!*F12</f>
        <v>#REF!</v>
      </c>
      <c r="J12" t="s">
        <v>17</v>
      </c>
    </row>
    <row r="13" spans="1:20" ht="15" thickBot="1" x14ac:dyDescent="0.35">
      <c r="A13" s="3">
        <v>44735</v>
      </c>
      <c r="B13">
        <v>2005</v>
      </c>
      <c r="C13">
        <v>34300</v>
      </c>
      <c r="D13">
        <v>1338.83</v>
      </c>
      <c r="E13">
        <f t="shared" si="0"/>
        <v>6.4694369341736044E-2</v>
      </c>
      <c r="F13">
        <f t="shared" si="1"/>
        <v>3.4924366114992022E-3</v>
      </c>
      <c r="G13">
        <f t="shared" si="2"/>
        <v>2.0061379912331874E-2</v>
      </c>
      <c r="H13" t="e">
        <f>#REF!*E13+#REF!*F13</f>
        <v>#REF!</v>
      </c>
      <c r="J13" s="16"/>
      <c r="K13" s="16" t="s">
        <v>22</v>
      </c>
      <c r="L13" s="16" t="s">
        <v>23</v>
      </c>
      <c r="M13" t="s">
        <v>51</v>
      </c>
    </row>
    <row r="14" spans="1:20" x14ac:dyDescent="0.3">
      <c r="A14" s="3">
        <v>44736</v>
      </c>
      <c r="B14">
        <v>2139</v>
      </c>
      <c r="C14">
        <v>34420</v>
      </c>
      <c r="D14">
        <v>1365.96</v>
      </c>
      <c r="E14">
        <f t="shared" si="0"/>
        <v>0.10634180122055205</v>
      </c>
      <c r="F14">
        <f t="shared" si="1"/>
        <v>-1.227726616723197E-2</v>
      </c>
      <c r="G14">
        <f t="shared" si="2"/>
        <v>1.1015564327229273E-2</v>
      </c>
      <c r="H14" t="e">
        <f>#REF!*E14+#REF!*F14</f>
        <v>#REF!</v>
      </c>
      <c r="J14" t="s">
        <v>18</v>
      </c>
      <c r="K14">
        <v>1</v>
      </c>
      <c r="L14">
        <v>0.10018630294365788</v>
      </c>
      <c r="M14" s="16" t="s">
        <v>24</v>
      </c>
      <c r="N14" s="16" t="s">
        <v>25</v>
      </c>
      <c r="O14" s="16" t="s">
        <v>26</v>
      </c>
    </row>
    <row r="15" spans="1:20" x14ac:dyDescent="0.3">
      <c r="A15" s="3">
        <v>44740</v>
      </c>
      <c r="B15">
        <v>2379</v>
      </c>
      <c r="C15">
        <v>34000</v>
      </c>
      <c r="D15">
        <v>1381.09</v>
      </c>
      <c r="E15">
        <f t="shared" si="0"/>
        <v>-4.5579686450414471E-2</v>
      </c>
      <c r="F15">
        <f t="shared" si="1"/>
        <v>-2.1704434585776044E-2</v>
      </c>
      <c r="G15">
        <f t="shared" si="2"/>
        <v>-2.5082235870149114E-2</v>
      </c>
      <c r="H15" t="e">
        <f>#REF!*E15+#REF!*F15</f>
        <v>#REF!</v>
      </c>
      <c r="J15" t="s">
        <v>19</v>
      </c>
      <c r="K15">
        <v>148</v>
      </c>
      <c r="L15">
        <v>8.612169502235234E-2</v>
      </c>
      <c r="M15">
        <v>0.10018630294365788</v>
      </c>
      <c r="N15">
        <v>172.17000700941804</v>
      </c>
      <c r="O15">
        <v>1.4110151433508105E-26</v>
      </c>
    </row>
    <row r="16" spans="1:20" ht="15" thickBot="1" x14ac:dyDescent="0.35">
      <c r="A16" s="3">
        <v>44741</v>
      </c>
      <c r="B16">
        <v>2273</v>
      </c>
      <c r="C16">
        <v>33270</v>
      </c>
      <c r="D16">
        <v>1346.88</v>
      </c>
      <c r="E16">
        <f t="shared" si="0"/>
        <v>-8.8378834202987623E-3</v>
      </c>
      <c r="F16">
        <f t="shared" si="1"/>
        <v>-4.8339409147150417E-2</v>
      </c>
      <c r="G16">
        <f t="shared" si="2"/>
        <v>-1.7979628528857101E-2</v>
      </c>
      <c r="H16" t="e">
        <f>#REF!*E16+#REF!*F16</f>
        <v>#REF!</v>
      </c>
      <c r="J16" s="15" t="s">
        <v>20</v>
      </c>
      <c r="K16" s="15">
        <v>149</v>
      </c>
      <c r="L16" s="15">
        <v>0.18630799796601022</v>
      </c>
      <c r="M16">
        <v>5.8190334474562391E-4</v>
      </c>
    </row>
    <row r="17" spans="1:15" ht="15" thickBot="1" x14ac:dyDescent="0.35">
      <c r="A17" s="3">
        <v>44742</v>
      </c>
      <c r="B17">
        <v>2253</v>
      </c>
      <c r="C17">
        <v>31700</v>
      </c>
      <c r="D17">
        <v>1322.88</v>
      </c>
      <c r="E17">
        <f t="shared" si="0"/>
        <v>4.2152666705960233E-2</v>
      </c>
      <c r="F17">
        <f t="shared" si="1"/>
        <v>3.4111834506863122E-2</v>
      </c>
      <c r="G17">
        <f t="shared" si="2"/>
        <v>2.6187123416340607E-2</v>
      </c>
      <c r="H17" t="e">
        <f>#REF!*E17+#REF!*F17</f>
        <v>#REF!</v>
      </c>
      <c r="M17" s="15"/>
      <c r="N17" s="15"/>
      <c r="O17" s="15"/>
    </row>
    <row r="18" spans="1:15" x14ac:dyDescent="0.3">
      <c r="A18" s="3">
        <v>44743</v>
      </c>
      <c r="B18">
        <v>2350</v>
      </c>
      <c r="C18">
        <v>32800</v>
      </c>
      <c r="D18">
        <v>1357.98</v>
      </c>
    </row>
    <row r="19" spans="1:15" ht="15" thickBot="1" x14ac:dyDescent="0.35">
      <c r="A19" s="3">
        <v>44747</v>
      </c>
      <c r="B19">
        <v>2173</v>
      </c>
      <c r="C19">
        <v>32010</v>
      </c>
      <c r="D19">
        <v>1333.69</v>
      </c>
    </row>
    <row r="20" spans="1:15" x14ac:dyDescent="0.3">
      <c r="A20" s="3">
        <v>44748</v>
      </c>
      <c r="B20">
        <v>2152</v>
      </c>
      <c r="C20">
        <v>31500</v>
      </c>
      <c r="D20">
        <v>1336.49</v>
      </c>
      <c r="E20" s="22"/>
      <c r="F20" s="23"/>
    </row>
    <row r="21" spans="1:15" x14ac:dyDescent="0.3">
      <c r="A21" s="3">
        <v>44749</v>
      </c>
      <c r="B21">
        <v>2280</v>
      </c>
      <c r="C21">
        <v>31580</v>
      </c>
      <c r="D21">
        <v>1350.26</v>
      </c>
      <c r="E21" s="21"/>
    </row>
    <row r="22" spans="1:15" x14ac:dyDescent="0.3">
      <c r="A22" s="3">
        <v>44750</v>
      </c>
      <c r="B22">
        <v>2300</v>
      </c>
      <c r="C22">
        <v>32500</v>
      </c>
      <c r="D22">
        <v>1354.92</v>
      </c>
      <c r="E22" s="21"/>
    </row>
    <row r="23" spans="1:15" x14ac:dyDescent="0.3">
      <c r="A23" s="3">
        <v>44753</v>
      </c>
      <c r="B23">
        <v>2290</v>
      </c>
      <c r="C23">
        <v>32560</v>
      </c>
      <c r="D23">
        <v>1344.65</v>
      </c>
      <c r="E23" s="21"/>
    </row>
    <row r="24" spans="1:15" x14ac:dyDescent="0.3">
      <c r="A24" s="3">
        <v>44754</v>
      </c>
      <c r="B24">
        <v>2296</v>
      </c>
      <c r="C24">
        <v>32880</v>
      </c>
      <c r="D24">
        <v>1347.88</v>
      </c>
      <c r="E24" s="21"/>
    </row>
    <row r="25" spans="1:15" ht="15" thickBot="1" x14ac:dyDescent="0.35">
      <c r="A25" s="3">
        <v>44755</v>
      </c>
      <c r="B25">
        <v>2267</v>
      </c>
      <c r="C25">
        <v>31420</v>
      </c>
      <c r="D25">
        <v>1319.29</v>
      </c>
      <c r="E25" s="24"/>
      <c r="F25" s="25"/>
    </row>
    <row r="26" spans="1:15" x14ac:dyDescent="0.3">
      <c r="A26" s="3">
        <v>44756</v>
      </c>
      <c r="B26">
        <v>2130</v>
      </c>
      <c r="C26">
        <v>29850</v>
      </c>
      <c r="D26">
        <v>1272.51</v>
      </c>
    </row>
    <row r="27" spans="1:15" ht="15" thickBot="1" x14ac:dyDescent="0.35">
      <c r="A27" s="3">
        <v>44757</v>
      </c>
      <c r="B27">
        <v>2098</v>
      </c>
      <c r="C27">
        <v>30010</v>
      </c>
      <c r="D27">
        <v>1274.19</v>
      </c>
    </row>
    <row r="28" spans="1:15" x14ac:dyDescent="0.3">
      <c r="A28" s="3">
        <v>44760</v>
      </c>
      <c r="B28">
        <v>2125</v>
      </c>
      <c r="C28">
        <v>29930</v>
      </c>
      <c r="D28">
        <v>1281.71</v>
      </c>
      <c r="E28" s="22"/>
      <c r="F28" s="16"/>
      <c r="G28" s="16"/>
      <c r="H28" s="16"/>
      <c r="I28" s="16"/>
      <c r="J28" s="23"/>
    </row>
    <row r="29" spans="1:15" x14ac:dyDescent="0.3">
      <c r="A29" s="3">
        <v>44761</v>
      </c>
      <c r="B29">
        <v>2200</v>
      </c>
      <c r="C29">
        <v>31000</v>
      </c>
      <c r="D29">
        <v>1303.01</v>
      </c>
      <c r="E29" s="21"/>
    </row>
    <row r="30" spans="1:15" x14ac:dyDescent="0.3">
      <c r="A30" s="3">
        <v>44763</v>
      </c>
      <c r="B30">
        <v>2131</v>
      </c>
      <c r="C30">
        <v>31500</v>
      </c>
      <c r="D30">
        <v>1291.55</v>
      </c>
      <c r="E30" s="21"/>
    </row>
    <row r="31" spans="1:15" ht="15" thickBot="1" x14ac:dyDescent="0.35">
      <c r="A31" s="3">
        <v>44764</v>
      </c>
      <c r="B31">
        <v>2060</v>
      </c>
      <c r="C31">
        <v>31900</v>
      </c>
      <c r="D31">
        <v>1259.8</v>
      </c>
      <c r="E31" s="24"/>
      <c r="F31" s="25"/>
      <c r="G31" s="25"/>
      <c r="H31" s="25"/>
      <c r="I31" s="25"/>
      <c r="J31" s="25"/>
    </row>
    <row r="32" spans="1:15" ht="15" thickBot="1" x14ac:dyDescent="0.35">
      <c r="A32" s="3">
        <v>44767</v>
      </c>
      <c r="B32">
        <v>2177</v>
      </c>
      <c r="C32">
        <v>32020</v>
      </c>
      <c r="D32">
        <v>1289.8900000000001</v>
      </c>
    </row>
    <row r="33" spans="1:13" x14ac:dyDescent="0.3">
      <c r="A33" s="3">
        <v>44768</v>
      </c>
      <c r="B33">
        <v>2200</v>
      </c>
      <c r="C33">
        <v>32000</v>
      </c>
      <c r="D33">
        <v>1294.82</v>
      </c>
      <c r="E33" s="22"/>
      <c r="F33" s="16"/>
      <c r="G33" s="16"/>
      <c r="H33" s="16"/>
      <c r="I33" s="16"/>
      <c r="J33" s="16"/>
      <c r="K33" s="16"/>
      <c r="L33" s="16"/>
      <c r="M33" s="23"/>
    </row>
    <row r="34" spans="1:13" x14ac:dyDescent="0.3">
      <c r="A34" s="3">
        <v>44769</v>
      </c>
      <c r="B34">
        <v>2280</v>
      </c>
      <c r="C34">
        <v>32100</v>
      </c>
      <c r="D34">
        <v>1300.17</v>
      </c>
      <c r="E34" s="21"/>
    </row>
    <row r="35" spans="1:13" ht="15" thickBot="1" x14ac:dyDescent="0.35">
      <c r="A35" s="3">
        <v>44770</v>
      </c>
      <c r="B35">
        <v>2273</v>
      </c>
      <c r="C35">
        <v>32790</v>
      </c>
      <c r="D35">
        <v>1320.2</v>
      </c>
      <c r="E35" s="24"/>
      <c r="F35" s="25"/>
      <c r="G35" s="25"/>
      <c r="H35" s="25"/>
      <c r="I35" s="25"/>
      <c r="J35" s="25"/>
      <c r="K35" s="25"/>
      <c r="L35" s="25"/>
      <c r="M35" s="25"/>
    </row>
    <row r="36" spans="1:13" x14ac:dyDescent="0.3">
      <c r="A36" s="3">
        <v>44771</v>
      </c>
      <c r="B36">
        <v>2280</v>
      </c>
      <c r="C36">
        <v>31620</v>
      </c>
      <c r="D36">
        <v>1295.96</v>
      </c>
    </row>
    <row r="37" spans="1:13" x14ac:dyDescent="0.3">
      <c r="A37" s="3">
        <v>44774</v>
      </c>
      <c r="B37">
        <v>2250</v>
      </c>
      <c r="C37">
        <v>30900</v>
      </c>
      <c r="D37">
        <v>1272.0999999999999</v>
      </c>
    </row>
    <row r="38" spans="1:13" x14ac:dyDescent="0.3">
      <c r="A38" s="3">
        <v>44775</v>
      </c>
      <c r="B38">
        <v>2300</v>
      </c>
      <c r="C38">
        <v>31760</v>
      </c>
      <c r="D38">
        <v>1281.28</v>
      </c>
    </row>
    <row r="39" spans="1:13" ht="15" thickBot="1" x14ac:dyDescent="0.35">
      <c r="A39" s="3">
        <v>44776</v>
      </c>
      <c r="B39">
        <v>2295</v>
      </c>
      <c r="C39">
        <v>31120</v>
      </c>
      <c r="D39">
        <v>1279.2</v>
      </c>
    </row>
    <row r="40" spans="1:13" x14ac:dyDescent="0.3">
      <c r="A40" s="3">
        <v>44777</v>
      </c>
      <c r="B40">
        <v>2203</v>
      </c>
      <c r="C40">
        <v>31600</v>
      </c>
      <c r="D40">
        <v>1281.45</v>
      </c>
      <c r="E40" s="16" t="s">
        <v>29</v>
      </c>
      <c r="F40" s="16" t="s">
        <v>30</v>
      </c>
      <c r="G40" s="16" t="s">
        <v>31</v>
      </c>
      <c r="H40" s="16" t="s">
        <v>32</v>
      </c>
      <c r="I40" s="16" t="s">
        <v>33</v>
      </c>
    </row>
    <row r="41" spans="1:13" x14ac:dyDescent="0.3">
      <c r="A41" s="3">
        <v>44778</v>
      </c>
      <c r="B41">
        <v>2250</v>
      </c>
      <c r="C41">
        <v>32410</v>
      </c>
      <c r="D41">
        <v>1300.0899999999999</v>
      </c>
      <c r="E41" s="18">
        <v>0.98294083594020054</v>
      </c>
      <c r="F41" s="18">
        <v>-2.1838724829685366E-3</v>
      </c>
      <c r="G41" s="18">
        <v>2.2317311872692303E-3</v>
      </c>
      <c r="H41" s="18">
        <v>-2.1838724829685366E-3</v>
      </c>
      <c r="I41" s="18">
        <v>2.2317311872692303E-3</v>
      </c>
    </row>
    <row r="42" spans="1:13" ht="15" thickBot="1" x14ac:dyDescent="0.35">
      <c r="A42" s="3">
        <v>44781</v>
      </c>
      <c r="B42">
        <v>2315</v>
      </c>
      <c r="C42">
        <v>33700</v>
      </c>
      <c r="D42">
        <v>1333.07</v>
      </c>
      <c r="E42" s="19">
        <v>5.9820814720880799E-29</v>
      </c>
      <c r="F42" s="19">
        <v>0.9154872211555638</v>
      </c>
      <c r="G42" s="19">
        <v>1.2159013994403423</v>
      </c>
      <c r="H42" s="19">
        <v>0.9154872211555638</v>
      </c>
      <c r="I42" s="19">
        <v>1.2159013994403423</v>
      </c>
    </row>
    <row r="43" spans="1:13" x14ac:dyDescent="0.3">
      <c r="A43" s="3">
        <v>44782</v>
      </c>
      <c r="B43">
        <v>2335</v>
      </c>
      <c r="C43">
        <v>33200</v>
      </c>
      <c r="D43">
        <v>1322.08</v>
      </c>
    </row>
    <row r="44" spans="1:13" x14ac:dyDescent="0.3">
      <c r="A44" s="3">
        <v>44783</v>
      </c>
      <c r="B44">
        <v>2320</v>
      </c>
      <c r="C44">
        <v>34000</v>
      </c>
      <c r="D44">
        <v>1314.08</v>
      </c>
    </row>
    <row r="45" spans="1:13" x14ac:dyDescent="0.3">
      <c r="A45" s="3">
        <v>44784</v>
      </c>
      <c r="B45">
        <v>2340</v>
      </c>
      <c r="C45">
        <v>33740</v>
      </c>
      <c r="D45">
        <v>1324.48</v>
      </c>
    </row>
    <row r="46" spans="1:13" x14ac:dyDescent="0.3">
      <c r="A46" s="3">
        <v>44785</v>
      </c>
      <c r="B46">
        <v>2348</v>
      </c>
      <c r="C46">
        <v>34490</v>
      </c>
      <c r="D46">
        <v>1330.82</v>
      </c>
    </row>
    <row r="47" spans="1:13" x14ac:dyDescent="0.3">
      <c r="A47" s="3">
        <v>44789</v>
      </c>
      <c r="B47">
        <v>2251</v>
      </c>
      <c r="C47">
        <v>34700</v>
      </c>
      <c r="D47">
        <v>1321.38</v>
      </c>
    </row>
    <row r="48" spans="1:13" x14ac:dyDescent="0.3">
      <c r="A48" s="3">
        <v>44790</v>
      </c>
      <c r="B48">
        <v>2270</v>
      </c>
      <c r="C48">
        <v>34900</v>
      </c>
      <c r="D48">
        <v>1323.22</v>
      </c>
    </row>
    <row r="49" spans="1:9" x14ac:dyDescent="0.3">
      <c r="A49" s="3">
        <v>44791</v>
      </c>
      <c r="B49">
        <v>2323</v>
      </c>
      <c r="C49">
        <v>34690</v>
      </c>
      <c r="D49">
        <v>1324.12</v>
      </c>
    </row>
    <row r="50" spans="1:9" x14ac:dyDescent="0.3">
      <c r="A50" s="3">
        <v>44792</v>
      </c>
      <c r="B50">
        <v>2267</v>
      </c>
      <c r="C50">
        <v>33980</v>
      </c>
      <c r="D50">
        <v>1307.78</v>
      </c>
    </row>
    <row r="51" spans="1:9" x14ac:dyDescent="0.3">
      <c r="A51" s="3">
        <v>44795</v>
      </c>
      <c r="B51">
        <v>2298</v>
      </c>
      <c r="C51">
        <v>33120</v>
      </c>
      <c r="D51">
        <v>1293.27</v>
      </c>
    </row>
    <row r="52" spans="1:9" x14ac:dyDescent="0.3">
      <c r="A52" s="3">
        <v>44796</v>
      </c>
      <c r="B52">
        <v>2410</v>
      </c>
      <c r="C52">
        <v>32710</v>
      </c>
      <c r="D52">
        <v>1289.54</v>
      </c>
    </row>
    <row r="53" spans="1:9" x14ac:dyDescent="0.3">
      <c r="A53" s="3">
        <v>44797</v>
      </c>
      <c r="B53">
        <v>2460</v>
      </c>
      <c r="C53">
        <v>33100</v>
      </c>
      <c r="D53">
        <v>1291.98</v>
      </c>
    </row>
    <row r="54" spans="1:9" x14ac:dyDescent="0.3">
      <c r="A54" s="3">
        <v>44798</v>
      </c>
      <c r="B54">
        <v>2460</v>
      </c>
      <c r="C54">
        <v>33500</v>
      </c>
      <c r="D54">
        <v>1304.3599999999999</v>
      </c>
    </row>
    <row r="55" spans="1:9" x14ac:dyDescent="0.3">
      <c r="A55" s="3">
        <v>44799</v>
      </c>
      <c r="B55">
        <v>2418</v>
      </c>
      <c r="C55">
        <v>33500</v>
      </c>
      <c r="D55">
        <v>1298.8399999999999</v>
      </c>
    </row>
    <row r="56" spans="1:9" x14ac:dyDescent="0.3">
      <c r="A56" s="3">
        <v>44802</v>
      </c>
      <c r="B56">
        <v>2472</v>
      </c>
      <c r="C56">
        <v>32650</v>
      </c>
      <c r="D56">
        <v>1289.8599999999999</v>
      </c>
    </row>
    <row r="57" spans="1:9" x14ac:dyDescent="0.3">
      <c r="A57" s="3">
        <v>44803</v>
      </c>
      <c r="B57">
        <v>2384</v>
      </c>
      <c r="C57">
        <v>32040</v>
      </c>
      <c r="D57">
        <v>1270.29</v>
      </c>
    </row>
    <row r="58" spans="1:9" ht="15" thickBot="1" x14ac:dyDescent="0.35">
      <c r="A58" s="3">
        <v>44804</v>
      </c>
      <c r="B58">
        <v>2257</v>
      </c>
      <c r="C58">
        <v>30580</v>
      </c>
      <c r="D58">
        <v>1228.33</v>
      </c>
    </row>
    <row r="59" spans="1:9" x14ac:dyDescent="0.3">
      <c r="A59" s="3">
        <v>44805</v>
      </c>
      <c r="B59">
        <v>2210</v>
      </c>
      <c r="C59">
        <v>31000</v>
      </c>
      <c r="D59">
        <v>1224</v>
      </c>
      <c r="E59" s="16" t="s">
        <v>25</v>
      </c>
      <c r="F59" s="16" t="s">
        <v>26</v>
      </c>
    </row>
    <row r="60" spans="1:9" x14ac:dyDescent="0.3">
      <c r="A60" s="3">
        <v>44806</v>
      </c>
      <c r="B60">
        <v>2298</v>
      </c>
      <c r="C60">
        <v>31600</v>
      </c>
      <c r="D60">
        <v>1232.9100000000001</v>
      </c>
      <c r="E60" s="18">
        <v>595.81392879466</v>
      </c>
      <c r="F60" s="18">
        <v>9.4307099018624685E-54</v>
      </c>
    </row>
    <row r="61" spans="1:9" x14ac:dyDescent="0.3">
      <c r="A61" s="3">
        <v>44809</v>
      </c>
      <c r="B61">
        <v>2334</v>
      </c>
      <c r="C61">
        <v>31760</v>
      </c>
      <c r="D61">
        <v>1236.74</v>
      </c>
      <c r="E61" s="18"/>
      <c r="F61" s="18"/>
    </row>
    <row r="62" spans="1:9" ht="15" thickBot="1" x14ac:dyDescent="0.35">
      <c r="A62" s="3">
        <v>44810</v>
      </c>
      <c r="B62">
        <v>2336</v>
      </c>
      <c r="C62">
        <v>31080</v>
      </c>
      <c r="D62">
        <v>1227.08</v>
      </c>
      <c r="E62" s="15"/>
      <c r="F62" s="15"/>
    </row>
    <row r="63" spans="1:9" ht="15" thickBot="1" x14ac:dyDescent="0.35">
      <c r="A63" s="3">
        <v>44811</v>
      </c>
      <c r="B63">
        <v>2273</v>
      </c>
      <c r="C63">
        <v>30430</v>
      </c>
      <c r="D63">
        <v>1210.3</v>
      </c>
    </row>
    <row r="64" spans="1:9" x14ac:dyDescent="0.3">
      <c r="A64" s="3">
        <v>44812</v>
      </c>
      <c r="B64">
        <v>2240</v>
      </c>
      <c r="C64">
        <v>30750</v>
      </c>
      <c r="D64">
        <v>1202.96</v>
      </c>
      <c r="E64" s="16" t="s">
        <v>29</v>
      </c>
      <c r="F64" s="16" t="s">
        <v>30</v>
      </c>
      <c r="G64" s="16" t="s">
        <v>31</v>
      </c>
      <c r="H64" s="16" t="s">
        <v>32</v>
      </c>
      <c r="I64" s="16" t="s">
        <v>33</v>
      </c>
    </row>
    <row r="65" spans="1:9" x14ac:dyDescent="0.3">
      <c r="A65" s="3">
        <v>44813</v>
      </c>
      <c r="B65">
        <v>2332</v>
      </c>
      <c r="C65">
        <v>31480</v>
      </c>
      <c r="D65">
        <v>1222.51</v>
      </c>
      <c r="E65" s="18">
        <v>0.80377059610847645</v>
      </c>
      <c r="F65" s="18">
        <v>-1.6893348185528351E-3</v>
      </c>
      <c r="G65" s="18">
        <v>1.3113611651441297E-3</v>
      </c>
      <c r="H65" s="18">
        <v>-1.6893348185528351E-3</v>
      </c>
      <c r="I65" s="18">
        <v>1.3113611651441297E-3</v>
      </c>
    </row>
    <row r="66" spans="1:9" ht="15" thickBot="1" x14ac:dyDescent="0.35">
      <c r="A66" s="3">
        <v>44816</v>
      </c>
      <c r="B66">
        <v>2398</v>
      </c>
      <c r="C66">
        <v>31450</v>
      </c>
      <c r="D66">
        <v>1235.54</v>
      </c>
      <c r="E66" s="19">
        <v>9.4307099018630051E-54</v>
      </c>
      <c r="F66" s="19">
        <v>0.79746957691925158</v>
      </c>
      <c r="G66" s="19">
        <v>0.93796662109926643</v>
      </c>
      <c r="H66" s="19">
        <v>0.79746957691925158</v>
      </c>
      <c r="I66" s="19">
        <v>0.93796662109926643</v>
      </c>
    </row>
    <row r="67" spans="1:9" x14ac:dyDescent="0.3">
      <c r="A67" s="3">
        <v>44817</v>
      </c>
      <c r="B67">
        <v>2389</v>
      </c>
      <c r="C67">
        <v>31000</v>
      </c>
      <c r="D67">
        <v>1228.0899999999999</v>
      </c>
    </row>
    <row r="68" spans="1:9" x14ac:dyDescent="0.3">
      <c r="A68" s="3">
        <v>44818</v>
      </c>
      <c r="B68">
        <v>2399</v>
      </c>
      <c r="C68">
        <v>31060</v>
      </c>
      <c r="D68">
        <v>1218.76</v>
      </c>
    </row>
    <row r="69" spans="1:9" x14ac:dyDescent="0.3">
      <c r="A69" s="3">
        <v>44819</v>
      </c>
      <c r="B69">
        <v>2305</v>
      </c>
      <c r="C69">
        <v>30730</v>
      </c>
      <c r="D69">
        <v>1213.7</v>
      </c>
    </row>
    <row r="70" spans="1:9" x14ac:dyDescent="0.3">
      <c r="A70" s="3">
        <v>44820</v>
      </c>
      <c r="B70">
        <v>2300</v>
      </c>
      <c r="C70">
        <v>30500</v>
      </c>
      <c r="D70">
        <v>1209.58</v>
      </c>
    </row>
    <row r="71" spans="1:9" x14ac:dyDescent="0.3">
      <c r="A71" s="3">
        <v>44823</v>
      </c>
      <c r="B71">
        <v>2280</v>
      </c>
      <c r="C71">
        <v>30900</v>
      </c>
      <c r="D71">
        <v>1205.45</v>
      </c>
    </row>
    <row r="72" spans="1:9" x14ac:dyDescent="0.3">
      <c r="A72" s="3">
        <v>44824</v>
      </c>
      <c r="B72">
        <v>2221</v>
      </c>
      <c r="C72">
        <v>31010</v>
      </c>
      <c r="D72">
        <v>1194.83</v>
      </c>
    </row>
    <row r="73" spans="1:9" x14ac:dyDescent="0.3">
      <c r="A73" s="3">
        <v>44825</v>
      </c>
      <c r="B73">
        <v>2180</v>
      </c>
      <c r="C73">
        <v>30810</v>
      </c>
      <c r="D73">
        <v>1197.75</v>
      </c>
    </row>
    <row r="74" spans="1:9" x14ac:dyDescent="0.3">
      <c r="A74" s="3">
        <v>44826</v>
      </c>
      <c r="B74">
        <v>2209</v>
      </c>
      <c r="C74">
        <v>30700</v>
      </c>
      <c r="D74">
        <v>1201.6099999999999</v>
      </c>
    </row>
    <row r="75" spans="1:9" x14ac:dyDescent="0.3">
      <c r="A75" s="3">
        <v>44827</v>
      </c>
      <c r="B75">
        <v>2034</v>
      </c>
      <c r="C75">
        <v>29800</v>
      </c>
      <c r="D75">
        <v>1157.27</v>
      </c>
    </row>
    <row r="76" spans="1:9" x14ac:dyDescent="0.3">
      <c r="A76" s="3">
        <v>44830</v>
      </c>
      <c r="B76">
        <v>1970</v>
      </c>
      <c r="C76">
        <v>28000</v>
      </c>
      <c r="D76">
        <v>1112.8399999999999</v>
      </c>
    </row>
    <row r="77" spans="1:9" x14ac:dyDescent="0.3">
      <c r="A77" s="3">
        <v>44831</v>
      </c>
      <c r="B77">
        <v>2019</v>
      </c>
      <c r="C77">
        <v>27800</v>
      </c>
      <c r="D77">
        <v>1123.81</v>
      </c>
    </row>
    <row r="78" spans="1:9" x14ac:dyDescent="0.3">
      <c r="A78" s="3">
        <v>44832</v>
      </c>
      <c r="B78">
        <v>2061</v>
      </c>
      <c r="C78">
        <v>28260</v>
      </c>
      <c r="D78">
        <v>1130.3499999999999</v>
      </c>
    </row>
    <row r="79" spans="1:9" x14ac:dyDescent="0.3">
      <c r="A79" s="3">
        <v>44833</v>
      </c>
      <c r="B79">
        <v>2080</v>
      </c>
      <c r="C79">
        <v>28290</v>
      </c>
      <c r="D79">
        <v>1135.78</v>
      </c>
    </row>
    <row r="80" spans="1:9" x14ac:dyDescent="0.3">
      <c r="A80" s="3">
        <v>44834</v>
      </c>
      <c r="B80">
        <v>2074</v>
      </c>
      <c r="C80">
        <v>28020</v>
      </c>
      <c r="D80">
        <v>1128.24</v>
      </c>
    </row>
    <row r="81" spans="1:4" x14ac:dyDescent="0.3">
      <c r="A81" s="3">
        <v>44837</v>
      </c>
      <c r="B81">
        <v>2180</v>
      </c>
      <c r="C81">
        <v>29190</v>
      </c>
      <c r="D81">
        <v>1156.7</v>
      </c>
    </row>
    <row r="82" spans="1:4" x14ac:dyDescent="0.3">
      <c r="A82" s="3">
        <v>44838</v>
      </c>
      <c r="B82">
        <v>2297</v>
      </c>
      <c r="C82">
        <v>30420</v>
      </c>
      <c r="D82">
        <v>1197.44</v>
      </c>
    </row>
    <row r="83" spans="1:4" x14ac:dyDescent="0.3">
      <c r="A83" s="3">
        <v>44839</v>
      </c>
      <c r="B83">
        <v>2325</v>
      </c>
      <c r="C83">
        <v>30740</v>
      </c>
      <c r="D83">
        <v>1215.3599999999999</v>
      </c>
    </row>
    <row r="84" spans="1:4" x14ac:dyDescent="0.3">
      <c r="A84" s="3">
        <v>44840</v>
      </c>
      <c r="B84">
        <v>2372</v>
      </c>
      <c r="C84">
        <v>30600</v>
      </c>
      <c r="D84">
        <v>1218.1500000000001</v>
      </c>
    </row>
    <row r="85" spans="1:4" x14ac:dyDescent="0.3">
      <c r="A85" s="3">
        <v>44841</v>
      </c>
      <c r="B85">
        <v>2340</v>
      </c>
      <c r="C85">
        <v>29820</v>
      </c>
      <c r="D85">
        <v>1209.0999999999999</v>
      </c>
    </row>
    <row r="86" spans="1:4" x14ac:dyDescent="0.3">
      <c r="A86" s="3">
        <v>44844</v>
      </c>
      <c r="B86">
        <v>2258</v>
      </c>
      <c r="C86">
        <v>29340</v>
      </c>
      <c r="D86">
        <v>1198.83</v>
      </c>
    </row>
    <row r="87" spans="1:4" x14ac:dyDescent="0.3">
      <c r="A87" s="3">
        <v>44845</v>
      </c>
      <c r="B87">
        <v>2179</v>
      </c>
      <c r="C87">
        <v>28500</v>
      </c>
      <c r="D87">
        <v>1180.9000000000001</v>
      </c>
    </row>
    <row r="88" spans="1:4" x14ac:dyDescent="0.3">
      <c r="A88" s="3">
        <v>44846</v>
      </c>
      <c r="B88">
        <v>2163</v>
      </c>
      <c r="C88">
        <v>28560</v>
      </c>
      <c r="D88">
        <v>1176.6400000000001</v>
      </c>
    </row>
    <row r="89" spans="1:4" x14ac:dyDescent="0.3">
      <c r="A89" s="3">
        <v>44847</v>
      </c>
      <c r="B89">
        <v>2210</v>
      </c>
      <c r="C89">
        <v>29210</v>
      </c>
      <c r="D89">
        <v>1177.6500000000001</v>
      </c>
    </row>
    <row r="90" spans="1:4" x14ac:dyDescent="0.3">
      <c r="A90" s="3">
        <v>44848</v>
      </c>
      <c r="B90">
        <v>2160</v>
      </c>
      <c r="C90">
        <v>29200</v>
      </c>
      <c r="D90">
        <v>1168.32</v>
      </c>
    </row>
    <row r="91" spans="1:4" x14ac:dyDescent="0.3">
      <c r="A91" s="3">
        <v>44852</v>
      </c>
      <c r="B91">
        <v>2250</v>
      </c>
      <c r="C91">
        <v>30400</v>
      </c>
      <c r="D91">
        <v>1188.74</v>
      </c>
    </row>
    <row r="92" spans="1:4" x14ac:dyDescent="0.3">
      <c r="A92" s="3">
        <v>44853</v>
      </c>
      <c r="B92">
        <v>2314</v>
      </c>
      <c r="C92">
        <v>30330</v>
      </c>
      <c r="D92">
        <v>1197.4000000000001</v>
      </c>
    </row>
    <row r="93" spans="1:4" x14ac:dyDescent="0.3">
      <c r="A93" s="3">
        <v>44854</v>
      </c>
      <c r="B93">
        <v>2285</v>
      </c>
      <c r="C93">
        <v>30100</v>
      </c>
      <c r="D93">
        <v>1222.6300000000001</v>
      </c>
    </row>
    <row r="94" spans="1:4" x14ac:dyDescent="0.3">
      <c r="A94" s="3">
        <v>44855</v>
      </c>
      <c r="B94">
        <v>2353</v>
      </c>
      <c r="C94">
        <v>30550</v>
      </c>
      <c r="D94">
        <v>1231.6400000000001</v>
      </c>
    </row>
    <row r="95" spans="1:4" x14ac:dyDescent="0.3">
      <c r="A95" s="3">
        <v>44858</v>
      </c>
      <c r="B95">
        <v>2300</v>
      </c>
      <c r="C95">
        <v>29980</v>
      </c>
      <c r="D95">
        <v>1195.68</v>
      </c>
    </row>
    <row r="96" spans="1:4" x14ac:dyDescent="0.3">
      <c r="A96" s="3">
        <v>44859</v>
      </c>
      <c r="B96">
        <v>2295</v>
      </c>
      <c r="C96">
        <v>30000</v>
      </c>
      <c r="D96">
        <v>1209.1199999999999</v>
      </c>
    </row>
    <row r="97" spans="1:8" x14ac:dyDescent="0.3">
      <c r="A97" s="3">
        <v>44860</v>
      </c>
      <c r="B97">
        <v>2297</v>
      </c>
      <c r="C97">
        <v>30000</v>
      </c>
      <c r="D97">
        <v>1202</v>
      </c>
    </row>
    <row r="98" spans="1:8" x14ac:dyDescent="0.3">
      <c r="A98" s="3">
        <v>44861</v>
      </c>
      <c r="B98">
        <v>2320</v>
      </c>
      <c r="C98">
        <v>30200</v>
      </c>
      <c r="D98">
        <v>1211.76</v>
      </c>
    </row>
    <row r="99" spans="1:8" x14ac:dyDescent="0.3">
      <c r="A99" s="3">
        <v>44862</v>
      </c>
      <c r="B99">
        <v>2410</v>
      </c>
      <c r="C99">
        <v>30880</v>
      </c>
      <c r="D99">
        <v>1219.69</v>
      </c>
    </row>
    <row r="100" spans="1:8" x14ac:dyDescent="0.3">
      <c r="A100" s="3">
        <v>44865</v>
      </c>
      <c r="B100">
        <v>2450</v>
      </c>
      <c r="C100">
        <v>31250</v>
      </c>
      <c r="D100">
        <v>1231.52</v>
      </c>
    </row>
    <row r="101" spans="1:8" x14ac:dyDescent="0.3">
      <c r="A101" s="3">
        <v>44866</v>
      </c>
      <c r="B101">
        <v>2555</v>
      </c>
      <c r="C101">
        <v>31770</v>
      </c>
      <c r="D101">
        <v>1254.3900000000001</v>
      </c>
    </row>
    <row r="102" spans="1:8" x14ac:dyDescent="0.3">
      <c r="A102" s="3">
        <v>44867</v>
      </c>
      <c r="B102">
        <v>2489</v>
      </c>
      <c r="C102">
        <v>31790</v>
      </c>
      <c r="D102">
        <v>1245.0999999999999</v>
      </c>
    </row>
    <row r="103" spans="1:8" x14ac:dyDescent="0.3">
      <c r="A103" s="3">
        <v>44868</v>
      </c>
      <c r="B103">
        <v>2450</v>
      </c>
      <c r="C103">
        <v>30800</v>
      </c>
      <c r="D103">
        <v>1215.51</v>
      </c>
    </row>
    <row r="104" spans="1:8" x14ac:dyDescent="0.3">
      <c r="A104" s="3">
        <v>44869</v>
      </c>
      <c r="B104">
        <v>2540</v>
      </c>
      <c r="C104">
        <v>31790</v>
      </c>
      <c r="D104">
        <v>1244.24</v>
      </c>
    </row>
    <row r="105" spans="1:8" x14ac:dyDescent="0.3">
      <c r="A105" s="3">
        <v>44873</v>
      </c>
      <c r="B105">
        <v>2550</v>
      </c>
      <c r="C105">
        <v>31740</v>
      </c>
      <c r="D105">
        <v>1252.67</v>
      </c>
    </row>
    <row r="106" spans="1:8" x14ac:dyDescent="0.3">
      <c r="A106" s="3">
        <v>44874</v>
      </c>
      <c r="B106">
        <v>2401</v>
      </c>
      <c r="C106">
        <v>31900</v>
      </c>
      <c r="D106">
        <v>1249.55</v>
      </c>
      <c r="E106">
        <f t="shared" ref="E106:E130" si="3">LN(B107/B106)</f>
        <v>7.924143842023694E-2</v>
      </c>
      <c r="F106">
        <f t="shared" ref="F106:F130" si="4">LN(C107/C106)</f>
        <v>5.6267732075149105E-3</v>
      </c>
      <c r="G106">
        <f t="shared" ref="G106:G151" si="5">LN(D107/D106)</f>
        <v>2.2716291644492521E-2</v>
      </c>
      <c r="H106" t="e">
        <f>#REF!*E106+#REF!*F106</f>
        <v>#REF!</v>
      </c>
    </row>
    <row r="107" spans="1:8" x14ac:dyDescent="0.3">
      <c r="A107" s="3">
        <v>44875</v>
      </c>
      <c r="B107">
        <v>2599</v>
      </c>
      <c r="C107">
        <v>32080</v>
      </c>
      <c r="D107">
        <v>1278.26</v>
      </c>
      <c r="E107">
        <f t="shared" si="3"/>
        <v>-8.5927631319048695E-2</v>
      </c>
      <c r="F107">
        <f t="shared" si="4"/>
        <v>-4.0606021747699745E-3</v>
      </c>
      <c r="G107">
        <f t="shared" si="5"/>
        <v>-9.1952141511369174E-3</v>
      </c>
      <c r="H107" t="e">
        <f>#REF!*E107+#REF!*F107</f>
        <v>#REF!</v>
      </c>
    </row>
    <row r="108" spans="1:8" x14ac:dyDescent="0.3">
      <c r="A108" s="3">
        <v>44876</v>
      </c>
      <c r="B108">
        <v>2385</v>
      </c>
      <c r="C108">
        <v>31950</v>
      </c>
      <c r="D108">
        <v>1266.56</v>
      </c>
      <c r="E108">
        <f t="shared" si="3"/>
        <v>5.0685143043980758E-2</v>
      </c>
      <c r="F108">
        <f t="shared" si="4"/>
        <v>-7.855499940308883E-3</v>
      </c>
      <c r="G108">
        <f t="shared" si="5"/>
        <v>1.4679809826914967E-2</v>
      </c>
      <c r="H108" t="e">
        <f>#REF!*E108+#REF!*F108</f>
        <v>#REF!</v>
      </c>
    </row>
    <row r="109" spans="1:8" x14ac:dyDescent="0.3">
      <c r="A109" s="3">
        <v>44880</v>
      </c>
      <c r="B109">
        <v>2509</v>
      </c>
      <c r="C109">
        <v>31700</v>
      </c>
      <c r="D109">
        <v>1285.29</v>
      </c>
      <c r="E109">
        <f t="shared" si="3"/>
        <v>-4.0257519881721604E-2</v>
      </c>
      <c r="F109">
        <f t="shared" si="4"/>
        <v>-4.7430918960127367E-3</v>
      </c>
      <c r="G109">
        <f t="shared" si="5"/>
        <v>-4.9058512222183914E-3</v>
      </c>
      <c r="H109" t="e">
        <f>#REF!*E109+#REF!*F109</f>
        <v>#REF!</v>
      </c>
    </row>
    <row r="110" spans="1:8" x14ac:dyDescent="0.3">
      <c r="A110" s="3">
        <v>44881</v>
      </c>
      <c r="B110">
        <v>2410</v>
      </c>
      <c r="C110">
        <v>31550</v>
      </c>
      <c r="D110">
        <v>1279</v>
      </c>
      <c r="E110">
        <f t="shared" si="3"/>
        <v>3.6663984371591525E-2</v>
      </c>
      <c r="F110">
        <f t="shared" si="4"/>
        <v>4.7430918960128529E-3</v>
      </c>
      <c r="G110">
        <f t="shared" si="5"/>
        <v>1.3057459647551182E-2</v>
      </c>
      <c r="H110" t="e">
        <f>#REF!*E110+#REF!*F110</f>
        <v>#REF!</v>
      </c>
    </row>
    <row r="111" spans="1:8" x14ac:dyDescent="0.3">
      <c r="A111" s="3">
        <v>44882</v>
      </c>
      <c r="B111">
        <v>2500</v>
      </c>
      <c r="C111">
        <v>31700</v>
      </c>
      <c r="D111">
        <v>1295.81</v>
      </c>
      <c r="E111">
        <f t="shared" si="3"/>
        <v>-1.2477521511112579E-2</v>
      </c>
      <c r="F111">
        <f t="shared" si="4"/>
        <v>3.1496089028962013E-3</v>
      </c>
      <c r="G111">
        <f t="shared" si="5"/>
        <v>-1.0184343152539261E-2</v>
      </c>
      <c r="H111" t="e">
        <f>#REF!*E111+#REF!*F111</f>
        <v>#REF!</v>
      </c>
    </row>
    <row r="112" spans="1:8" x14ac:dyDescent="0.3">
      <c r="A112" s="3">
        <v>44883</v>
      </c>
      <c r="B112">
        <v>2469</v>
      </c>
      <c r="C112">
        <v>31800</v>
      </c>
      <c r="D112">
        <v>1282.68</v>
      </c>
      <c r="E112">
        <f t="shared" si="3"/>
        <v>-3.5872739429934131E-2</v>
      </c>
      <c r="F112">
        <f t="shared" si="4"/>
        <v>-2.5479085300984899E-2</v>
      </c>
      <c r="G112">
        <f t="shared" si="5"/>
        <v>-4.0686220326173458E-2</v>
      </c>
      <c r="H112" t="e">
        <f>#REF!*E112+#REF!*F112</f>
        <v>#REF!</v>
      </c>
    </row>
    <row r="113" spans="1:8" x14ac:dyDescent="0.3">
      <c r="A113" s="3">
        <v>44886</v>
      </c>
      <c r="B113">
        <v>2382</v>
      </c>
      <c r="C113">
        <v>31000</v>
      </c>
      <c r="D113">
        <v>1231.54</v>
      </c>
      <c r="E113">
        <f t="shared" si="3"/>
        <v>4.9149941111611056E-2</v>
      </c>
      <c r="F113">
        <f t="shared" si="4"/>
        <v>1.980262729617973E-2</v>
      </c>
      <c r="G113">
        <f t="shared" si="5"/>
        <v>1.9523326908391259E-2</v>
      </c>
      <c r="H113" t="e">
        <f>#REF!*E113+#REF!*F113</f>
        <v>#REF!</v>
      </c>
    </row>
    <row r="114" spans="1:8" x14ac:dyDescent="0.3">
      <c r="A114" s="3">
        <v>44887</v>
      </c>
      <c r="B114">
        <v>2502</v>
      </c>
      <c r="C114">
        <v>31620</v>
      </c>
      <c r="D114">
        <v>1255.82</v>
      </c>
      <c r="E114">
        <f t="shared" si="3"/>
        <v>-7.2202479734870201E-3</v>
      </c>
      <c r="F114">
        <f t="shared" si="4"/>
        <v>1.5066198354644183E-2</v>
      </c>
      <c r="G114">
        <f t="shared" si="5"/>
        <v>8.0735780480488944E-3</v>
      </c>
      <c r="H114" t="e">
        <f>#REF!*E114+#REF!*F114</f>
        <v>#REF!</v>
      </c>
    </row>
    <row r="115" spans="1:8" x14ac:dyDescent="0.3">
      <c r="A115" s="3">
        <v>44888</v>
      </c>
      <c r="B115">
        <v>2484</v>
      </c>
      <c r="C115">
        <v>32100</v>
      </c>
      <c r="D115">
        <v>1266</v>
      </c>
      <c r="E115">
        <f t="shared" si="3"/>
        <v>-1.3782139514596664E-2</v>
      </c>
      <c r="F115">
        <f t="shared" si="4"/>
        <v>1.2384059199721622E-2</v>
      </c>
      <c r="G115">
        <f t="shared" si="5"/>
        <v>1.5233257218764591E-3</v>
      </c>
      <c r="H115" t="e">
        <f>#REF!*E115+#REF!*F115</f>
        <v>#REF!</v>
      </c>
    </row>
    <row r="116" spans="1:8" x14ac:dyDescent="0.3">
      <c r="A116" s="3">
        <v>44889</v>
      </c>
      <c r="B116">
        <v>2450</v>
      </c>
      <c r="C116">
        <v>32500</v>
      </c>
      <c r="D116">
        <v>1267.93</v>
      </c>
      <c r="E116">
        <f t="shared" si="3"/>
        <v>2.8530689824064807E-3</v>
      </c>
      <c r="F116">
        <f t="shared" si="4"/>
        <v>-1.5504186535965199E-2</v>
      </c>
      <c r="G116">
        <f t="shared" si="5"/>
        <v>-1.3258728631048745E-3</v>
      </c>
      <c r="H116" t="e">
        <f>#REF!*E116+#REF!*F116</f>
        <v>#REF!</v>
      </c>
    </row>
    <row r="117" spans="1:8" x14ac:dyDescent="0.3">
      <c r="A117" s="3">
        <v>44890</v>
      </c>
      <c r="B117">
        <v>2457</v>
      </c>
      <c r="C117">
        <v>32000</v>
      </c>
      <c r="D117">
        <v>1266.25</v>
      </c>
      <c r="E117">
        <f t="shared" si="3"/>
        <v>-2.3055776299925852E-2</v>
      </c>
      <c r="F117">
        <f t="shared" si="4"/>
        <v>-4.7353696383470305E-2</v>
      </c>
      <c r="G117">
        <f t="shared" si="5"/>
        <v>-2.0150328408479523E-2</v>
      </c>
      <c r="H117" t="e">
        <f>#REF!*E117+#REF!*F117</f>
        <v>#REF!</v>
      </c>
    </row>
    <row r="118" spans="1:8" x14ac:dyDescent="0.3">
      <c r="A118" s="3">
        <v>44893</v>
      </c>
      <c r="B118">
        <v>2401</v>
      </c>
      <c r="C118">
        <v>30520</v>
      </c>
      <c r="D118">
        <v>1240.99</v>
      </c>
      <c r="E118">
        <f t="shared" si="3"/>
        <v>3.0355078781537388E-2</v>
      </c>
      <c r="F118">
        <f t="shared" si="4"/>
        <v>1.5282365383400562E-2</v>
      </c>
      <c r="G118">
        <f t="shared" si="5"/>
        <v>5.9212417163904641E-3</v>
      </c>
      <c r="H118" t="e">
        <f>#REF!*E118+#REF!*F118</f>
        <v>#REF!</v>
      </c>
    </row>
    <row r="119" spans="1:8" x14ac:dyDescent="0.3">
      <c r="A119" s="3">
        <v>44894</v>
      </c>
      <c r="B119">
        <v>2475</v>
      </c>
      <c r="C119">
        <v>30990</v>
      </c>
      <c r="D119">
        <v>1248.3599999999999</v>
      </c>
      <c r="E119">
        <f t="shared" si="3"/>
        <v>-7.7688578454505386E-2</v>
      </c>
      <c r="F119">
        <f t="shared" si="4"/>
        <v>3.175878216176984E-2</v>
      </c>
      <c r="G119">
        <f t="shared" si="5"/>
        <v>-4.6005886065236031E-3</v>
      </c>
      <c r="H119" t="e">
        <f>#REF!*E119+#REF!*F119</f>
        <v>#REF!</v>
      </c>
    </row>
    <row r="120" spans="1:8" x14ac:dyDescent="0.3">
      <c r="A120" s="3">
        <v>44895</v>
      </c>
      <c r="B120">
        <v>2290</v>
      </c>
      <c r="C120">
        <v>31990</v>
      </c>
      <c r="D120">
        <v>1242.6300000000001</v>
      </c>
      <c r="E120">
        <f t="shared" si="3"/>
        <v>4.3573053689556262E-3</v>
      </c>
      <c r="F120">
        <f t="shared" si="4"/>
        <v>-1.1633522180100709E-2</v>
      </c>
      <c r="G120">
        <f t="shared" si="5"/>
        <v>-5.7948251000943963E-3</v>
      </c>
      <c r="H120" t="e">
        <f>#REF!*E120+#REF!*F120</f>
        <v>#REF!</v>
      </c>
    </row>
    <row r="121" spans="1:8" x14ac:dyDescent="0.3">
      <c r="A121" s="3">
        <v>44896</v>
      </c>
      <c r="B121">
        <v>2300</v>
      </c>
      <c r="C121">
        <v>31620</v>
      </c>
      <c r="D121">
        <v>1235.45</v>
      </c>
      <c r="E121">
        <f t="shared" si="3"/>
        <v>-1.3051992281427559E-3</v>
      </c>
      <c r="F121">
        <f t="shared" si="4"/>
        <v>-8.8945948534512407E-3</v>
      </c>
      <c r="G121">
        <f t="shared" si="5"/>
        <v>4.425822325442425E-3</v>
      </c>
      <c r="H121" t="e">
        <f>#REF!*E121+#REF!*F121</f>
        <v>#REF!</v>
      </c>
    </row>
    <row r="122" spans="1:8" x14ac:dyDescent="0.3">
      <c r="A122" s="3">
        <v>44897</v>
      </c>
      <c r="B122">
        <v>2297</v>
      </c>
      <c r="C122">
        <v>31340</v>
      </c>
      <c r="D122">
        <v>1240.93</v>
      </c>
      <c r="E122">
        <f t="shared" si="3"/>
        <v>-2.5574586090343455E-2</v>
      </c>
      <c r="F122">
        <f t="shared" si="4"/>
        <v>-2.684073819929652E-2</v>
      </c>
      <c r="G122">
        <f t="shared" si="5"/>
        <v>-1.8913689518217053E-2</v>
      </c>
      <c r="H122" t="e">
        <f>#REF!*E122+#REF!*F122</f>
        <v>#REF!</v>
      </c>
    </row>
    <row r="123" spans="1:8" x14ac:dyDescent="0.3">
      <c r="A123" s="3">
        <v>44900</v>
      </c>
      <c r="B123">
        <v>2239</v>
      </c>
      <c r="C123">
        <v>30510</v>
      </c>
      <c r="D123">
        <v>1217.68</v>
      </c>
      <c r="E123">
        <f t="shared" si="3"/>
        <v>4.9008785997110291E-3</v>
      </c>
      <c r="F123">
        <f t="shared" si="4"/>
        <v>4.2040524181062557E-2</v>
      </c>
      <c r="G123">
        <f t="shared" si="5"/>
        <v>1.541018243105002E-2</v>
      </c>
      <c r="H123" t="e">
        <f>#REF!*E123+#REF!*F123</f>
        <v>#REF!</v>
      </c>
    </row>
    <row r="124" spans="1:8" x14ac:dyDescent="0.3">
      <c r="A124" s="3">
        <v>44901</v>
      </c>
      <c r="B124">
        <v>2250</v>
      </c>
      <c r="C124">
        <v>31820</v>
      </c>
      <c r="D124">
        <v>1236.5899999999999</v>
      </c>
      <c r="E124">
        <f t="shared" si="3"/>
        <v>-4.4543503493803087E-3</v>
      </c>
      <c r="F124">
        <f t="shared" si="4"/>
        <v>-2.288720372445234E-2</v>
      </c>
      <c r="G124">
        <f t="shared" si="5"/>
        <v>-5.6280153743692891E-3</v>
      </c>
      <c r="H124" t="e">
        <f>#REF!*E124+#REF!*F124</f>
        <v>#REF!</v>
      </c>
    </row>
    <row r="125" spans="1:8" x14ac:dyDescent="0.3">
      <c r="A125" s="3">
        <v>44902</v>
      </c>
      <c r="B125">
        <v>2240</v>
      </c>
      <c r="C125">
        <v>31100</v>
      </c>
      <c r="D125">
        <v>1229.6500000000001</v>
      </c>
      <c r="E125">
        <f t="shared" si="3"/>
        <v>-2.0293819339813796E-2</v>
      </c>
      <c r="F125">
        <f t="shared" si="4"/>
        <v>2.696436163835542E-2</v>
      </c>
      <c r="G125">
        <f t="shared" si="5"/>
        <v>5.2964034543307387E-3</v>
      </c>
      <c r="H125" t="e">
        <f>#REF!*E125+#REF!*F125</f>
        <v>#REF!</v>
      </c>
    </row>
    <row r="126" spans="1:8" x14ac:dyDescent="0.3">
      <c r="A126" s="3">
        <v>44904</v>
      </c>
      <c r="B126">
        <v>2195</v>
      </c>
      <c r="C126">
        <v>31950</v>
      </c>
      <c r="D126">
        <v>1236.18</v>
      </c>
      <c r="E126">
        <f t="shared" si="3"/>
        <v>8.6187877593103882E-3</v>
      </c>
      <c r="F126">
        <f t="shared" si="4"/>
        <v>-1.9915309700941432E-2</v>
      </c>
      <c r="G126">
        <f t="shared" si="5"/>
        <v>-6.0611409588549343E-3</v>
      </c>
      <c r="H126" t="e">
        <f>#REF!*E126+#REF!*F126</f>
        <v>#REF!</v>
      </c>
    </row>
    <row r="127" spans="1:8" x14ac:dyDescent="0.3">
      <c r="A127" s="3">
        <v>44907</v>
      </c>
      <c r="B127">
        <v>2214</v>
      </c>
      <c r="C127">
        <v>31320</v>
      </c>
      <c r="D127">
        <v>1228.71</v>
      </c>
      <c r="E127">
        <f t="shared" si="3"/>
        <v>1.1675031580503448E-2</v>
      </c>
      <c r="F127">
        <f t="shared" si="4"/>
        <v>1.2375217427653599E-2</v>
      </c>
      <c r="G127">
        <f t="shared" si="5"/>
        <v>7.9726655703715233E-4</v>
      </c>
      <c r="H127" t="e">
        <f>#REF!*E127+#REF!*F127</f>
        <v>#REF!</v>
      </c>
    </row>
    <row r="128" spans="1:8" x14ac:dyDescent="0.3">
      <c r="A128" s="3">
        <v>44908</v>
      </c>
      <c r="B128">
        <v>2240</v>
      </c>
      <c r="C128">
        <v>31710</v>
      </c>
      <c r="D128">
        <v>1229.69</v>
      </c>
      <c r="E128">
        <f t="shared" si="3"/>
        <v>-1.9383072464475314E-2</v>
      </c>
      <c r="F128">
        <f t="shared" si="4"/>
        <v>-4.1080797227598829E-3</v>
      </c>
      <c r="G128">
        <f t="shared" si="5"/>
        <v>5.5283205882650742E-4</v>
      </c>
      <c r="H128" t="e">
        <f>#REF!*E128+#REF!*F128</f>
        <v>#REF!</v>
      </c>
    </row>
    <row r="129" spans="1:8" x14ac:dyDescent="0.3">
      <c r="A129" s="3">
        <v>44909</v>
      </c>
      <c r="B129">
        <v>2197</v>
      </c>
      <c r="C129">
        <v>31580</v>
      </c>
      <c r="D129">
        <v>1230.3699999999999</v>
      </c>
      <c r="E129">
        <f t="shared" si="3"/>
        <v>-6.3927158346662859E-3</v>
      </c>
      <c r="F129">
        <f t="shared" si="4"/>
        <v>-1.2747145197865573E-2</v>
      </c>
      <c r="G129">
        <f t="shared" si="5"/>
        <v>-6.4497151621108291E-3</v>
      </c>
      <c r="H129" t="e">
        <f>#REF!*E129+#REF!*F129</f>
        <v>#REF!</v>
      </c>
    </row>
    <row r="130" spans="1:8" x14ac:dyDescent="0.3">
      <c r="A130" s="3">
        <v>44910</v>
      </c>
      <c r="B130">
        <v>2183</v>
      </c>
      <c r="C130">
        <v>31180</v>
      </c>
      <c r="D130">
        <v>1222.46</v>
      </c>
      <c r="E130">
        <f t="shared" si="3"/>
        <v>-2.3170638078593316E-2</v>
      </c>
      <c r="F130">
        <f t="shared" si="4"/>
        <v>-2.2475527200848055E-3</v>
      </c>
      <c r="G130">
        <f t="shared" si="5"/>
        <v>-8.9316754073253853E-3</v>
      </c>
      <c r="H130" t="e">
        <f>#REF!*E130+#REF!*F130</f>
        <v>#REF!</v>
      </c>
    </row>
    <row r="131" spans="1:8" x14ac:dyDescent="0.3">
      <c r="A131" s="3">
        <v>44911</v>
      </c>
      <c r="B131">
        <v>2133</v>
      </c>
      <c r="C131">
        <v>31110</v>
      </c>
      <c r="D131">
        <v>1211.5899999999999</v>
      </c>
      <c r="E131">
        <f t="shared" ref="E131:E151" si="6">LN(B132/B131)</f>
        <v>2.1795437311784127E-2</v>
      </c>
      <c r="F131">
        <f t="shared" ref="F131:F151" si="7">LN(C132/C131)</f>
        <v>-6.4308683888323584E-4</v>
      </c>
      <c r="G131">
        <f t="shared" si="5"/>
        <v>3.1726045655156628E-3</v>
      </c>
      <c r="H131" t="e">
        <f>#REF!*E131+#REF!*F131</f>
        <v>#REF!</v>
      </c>
    </row>
    <row r="132" spans="1:8" x14ac:dyDescent="0.3">
      <c r="A132" s="3">
        <v>44914</v>
      </c>
      <c r="B132">
        <v>2180</v>
      </c>
      <c r="C132">
        <v>31090</v>
      </c>
      <c r="D132">
        <v>1215.44</v>
      </c>
      <c r="E132">
        <f t="shared" si="6"/>
        <v>2.2676708671029722E-2</v>
      </c>
      <c r="F132">
        <f t="shared" si="7"/>
        <v>1.8167830382203719E-2</v>
      </c>
      <c r="G132">
        <f t="shared" si="5"/>
        <v>9.9711844291333254E-3</v>
      </c>
      <c r="H132" t="e">
        <f>#REF!*E132+#REF!*F132</f>
        <v>#REF!</v>
      </c>
    </row>
    <row r="133" spans="1:8" x14ac:dyDescent="0.3">
      <c r="A133" s="3">
        <v>44915</v>
      </c>
      <c r="B133">
        <v>2230</v>
      </c>
      <c r="C133">
        <v>31660</v>
      </c>
      <c r="D133">
        <v>1227.6199999999999</v>
      </c>
      <c r="E133">
        <f t="shared" si="6"/>
        <v>2.2173857494322075E-2</v>
      </c>
      <c r="F133">
        <f t="shared" si="7"/>
        <v>4.145350701361409E-2</v>
      </c>
      <c r="G133">
        <f t="shared" si="5"/>
        <v>1.7938207539003152E-2</v>
      </c>
      <c r="H133" t="e">
        <f>#REF!*E133+#REF!*F133</f>
        <v>#REF!</v>
      </c>
    </row>
    <row r="134" spans="1:8" x14ac:dyDescent="0.3">
      <c r="A134" s="3">
        <v>44916</v>
      </c>
      <c r="B134">
        <v>2280</v>
      </c>
      <c r="C134">
        <v>33000</v>
      </c>
      <c r="D134">
        <v>1249.8399999999999</v>
      </c>
      <c r="E134">
        <f t="shared" si="6"/>
        <v>-1.4579449763157273E-2</v>
      </c>
      <c r="F134">
        <f t="shared" si="7"/>
        <v>-3.0146853897911576E-2</v>
      </c>
      <c r="G134">
        <f t="shared" si="5"/>
        <v>-1.7978937584341367E-2</v>
      </c>
      <c r="H134" t="e">
        <f>#REF!*E134+#REF!*F134</f>
        <v>#REF!</v>
      </c>
    </row>
    <row r="135" spans="1:8" x14ac:dyDescent="0.3">
      <c r="A135" s="3">
        <v>44917</v>
      </c>
      <c r="B135">
        <v>2247</v>
      </c>
      <c r="C135">
        <v>32020</v>
      </c>
      <c r="D135">
        <v>1227.57</v>
      </c>
      <c r="E135">
        <f t="shared" si="6"/>
        <v>2.3313129731911877E-2</v>
      </c>
      <c r="F135">
        <f t="shared" si="7"/>
        <v>1.9790379973750345E-2</v>
      </c>
      <c r="G135">
        <f t="shared" si="5"/>
        <v>2.0248650688901085E-2</v>
      </c>
      <c r="H135" t="e">
        <f>#REF!*E135+#REF!*F135</f>
        <v>#REF!</v>
      </c>
    </row>
    <row r="136" spans="1:8" x14ac:dyDescent="0.3">
      <c r="A136" s="3">
        <v>44918</v>
      </c>
      <c r="B136">
        <v>2300</v>
      </c>
      <c r="C136">
        <v>32660</v>
      </c>
      <c r="D136">
        <v>1252.68</v>
      </c>
      <c r="E136">
        <f t="shared" si="6"/>
        <v>9.0890043571959511E-3</v>
      </c>
      <c r="F136">
        <f t="shared" si="7"/>
        <v>-7.9926647440353091E-3</v>
      </c>
      <c r="G136">
        <f t="shared" si="5"/>
        <v>-4.0956125467337496E-3</v>
      </c>
      <c r="H136" t="e">
        <f>#REF!*E136+#REF!*F136</f>
        <v>#REF!</v>
      </c>
    </row>
    <row r="137" spans="1:8" x14ac:dyDescent="0.3">
      <c r="A137" s="3">
        <v>44921</v>
      </c>
      <c r="B137">
        <v>2321</v>
      </c>
      <c r="C137">
        <v>32400</v>
      </c>
      <c r="D137">
        <v>1247.56</v>
      </c>
      <c r="E137">
        <f t="shared" si="6"/>
        <v>3.3470610061599945E-2</v>
      </c>
      <c r="F137">
        <f t="shared" si="7"/>
        <v>6.170935092463907E-4</v>
      </c>
      <c r="G137">
        <f t="shared" si="5"/>
        <v>1.0358489978683558E-2</v>
      </c>
      <c r="H137" t="e">
        <f>#REF!*E137+#REF!*F137</f>
        <v>#REF!</v>
      </c>
    </row>
    <row r="138" spans="1:8" x14ac:dyDescent="0.3">
      <c r="A138" s="3">
        <v>44922</v>
      </c>
      <c r="B138">
        <v>2400</v>
      </c>
      <c r="C138">
        <v>32420</v>
      </c>
      <c r="D138">
        <v>1260.55</v>
      </c>
      <c r="E138">
        <f t="shared" si="6"/>
        <v>-8.788506033079348E-3</v>
      </c>
      <c r="F138">
        <f t="shared" si="7"/>
        <v>-1.2345680580409795E-3</v>
      </c>
      <c r="G138">
        <f t="shared" si="5"/>
        <v>4.7248482284073887E-3</v>
      </c>
      <c r="H138" t="e">
        <f>#REF!*E138+#REF!*F138</f>
        <v>#REF!</v>
      </c>
    </row>
    <row r="139" spans="1:8" x14ac:dyDescent="0.3">
      <c r="A139" s="3">
        <v>44923</v>
      </c>
      <c r="B139">
        <v>2379</v>
      </c>
      <c r="C139">
        <v>32380</v>
      </c>
      <c r="D139">
        <v>1266.52</v>
      </c>
      <c r="E139">
        <f t="shared" si="6"/>
        <v>1.7087308847774374E-2</v>
      </c>
      <c r="F139">
        <f t="shared" si="7"/>
        <v>3.5495915168201768E-2</v>
      </c>
      <c r="G139">
        <f t="shared" si="5"/>
        <v>1.5318074795980501E-2</v>
      </c>
      <c r="H139" t="e">
        <f>#REF!*E139+#REF!*F139</f>
        <v>#REF!</v>
      </c>
    </row>
    <row r="140" spans="1:8" x14ac:dyDescent="0.3">
      <c r="A140" s="3">
        <v>44924</v>
      </c>
      <c r="B140">
        <v>2420</v>
      </c>
      <c r="C140">
        <v>33550</v>
      </c>
      <c r="D140">
        <v>1286.07</v>
      </c>
      <c r="E140">
        <f t="shared" si="6"/>
        <v>2.4087712884458354E-2</v>
      </c>
      <c r="F140">
        <f t="shared" si="7"/>
        <v>5.9435539008481373E-3</v>
      </c>
      <c r="G140">
        <f t="shared" si="5"/>
        <v>-1.7121026462906959E-3</v>
      </c>
      <c r="H140" t="e">
        <f>#REF!*E140+#REF!*F140</f>
        <v>#REF!</v>
      </c>
    </row>
    <row r="141" spans="1:8" x14ac:dyDescent="0.3">
      <c r="A141" s="3">
        <v>44928</v>
      </c>
      <c r="B141">
        <v>2479</v>
      </c>
      <c r="C141">
        <v>33750</v>
      </c>
      <c r="D141">
        <v>1283.8699999999999</v>
      </c>
      <c r="E141">
        <f t="shared" si="6"/>
        <v>-4.0754765369670092E-2</v>
      </c>
      <c r="F141">
        <f t="shared" si="7"/>
        <v>-1.3723365731605285E-2</v>
      </c>
      <c r="G141">
        <f t="shared" si="5"/>
        <v>-1.1208570288516481E-2</v>
      </c>
      <c r="H141" t="e">
        <f>#REF!*E141+#REF!*F141</f>
        <v>#REF!</v>
      </c>
    </row>
    <row r="142" spans="1:8" x14ac:dyDescent="0.3">
      <c r="A142" s="3">
        <v>44929</v>
      </c>
      <c r="B142">
        <v>2380</v>
      </c>
      <c r="C142">
        <v>33290</v>
      </c>
      <c r="D142">
        <v>1269.56</v>
      </c>
      <c r="E142">
        <f t="shared" si="6"/>
        <v>1.4598799421152631E-2</v>
      </c>
      <c r="F142">
        <f t="shared" si="7"/>
        <v>2.6968592481625919E-2</v>
      </c>
      <c r="G142">
        <f t="shared" si="5"/>
        <v>1.7366210868634303E-2</v>
      </c>
      <c r="H142" t="e">
        <f>#REF!*E142+#REF!*F142</f>
        <v>#REF!</v>
      </c>
    </row>
    <row r="143" spans="1:8" x14ac:dyDescent="0.3">
      <c r="A143" s="3">
        <v>44930</v>
      </c>
      <c r="B143">
        <v>2415</v>
      </c>
      <c r="C143">
        <v>34200</v>
      </c>
      <c r="D143">
        <v>1291.8</v>
      </c>
      <c r="E143">
        <f t="shared" si="6"/>
        <v>3.8583466039156404E-2</v>
      </c>
      <c r="F143">
        <f t="shared" si="7"/>
        <v>1.1628037995119214E-2</v>
      </c>
      <c r="G143">
        <f t="shared" si="5"/>
        <v>2.064014065886513E-2</v>
      </c>
      <c r="H143" t="e">
        <f>#REF!*E143+#REF!*F143</f>
        <v>#REF!</v>
      </c>
    </row>
    <row r="144" spans="1:8" x14ac:dyDescent="0.3">
      <c r="A144" s="3">
        <v>44931</v>
      </c>
      <c r="B144">
        <v>2510</v>
      </c>
      <c r="C144">
        <v>34600</v>
      </c>
      <c r="D144">
        <v>1318.74</v>
      </c>
      <c r="E144">
        <f t="shared" si="6"/>
        <v>5.2766312549071333E-2</v>
      </c>
      <c r="F144">
        <f t="shared" si="7"/>
        <v>2.8860048891348514E-3</v>
      </c>
      <c r="G144">
        <f t="shared" si="5"/>
        <v>6.0480702073629055E-3</v>
      </c>
      <c r="H144" t="e">
        <f>#REF!*E144+#REF!*F144</f>
        <v>#REF!</v>
      </c>
    </row>
    <row r="145" spans="1:8" x14ac:dyDescent="0.3">
      <c r="A145" s="3">
        <v>44932</v>
      </c>
      <c r="B145">
        <v>2646</v>
      </c>
      <c r="C145">
        <v>34700</v>
      </c>
      <c r="D145">
        <v>1326.74</v>
      </c>
      <c r="E145">
        <f t="shared" si="6"/>
        <v>1.4631662268064049E-2</v>
      </c>
      <c r="F145">
        <f t="shared" si="7"/>
        <v>-5.7803629154994252E-3</v>
      </c>
      <c r="G145">
        <f t="shared" si="5"/>
        <v>5.9742496670663336E-3</v>
      </c>
      <c r="H145" t="e">
        <f>#REF!*E145+#REF!*F145</f>
        <v>#REF!</v>
      </c>
    </row>
    <row r="146" spans="1:8" x14ac:dyDescent="0.3">
      <c r="A146" s="3">
        <v>44936</v>
      </c>
      <c r="B146">
        <v>2685</v>
      </c>
      <c r="C146">
        <v>34500</v>
      </c>
      <c r="D146">
        <v>1334.69</v>
      </c>
      <c r="E146">
        <f t="shared" si="6"/>
        <v>-6.7264827609507857E-3</v>
      </c>
      <c r="F146">
        <f t="shared" si="7"/>
        <v>8.6580627431145311E-3</v>
      </c>
      <c r="G146">
        <f t="shared" si="5"/>
        <v>6.139845998591513E-3</v>
      </c>
      <c r="H146" t="e">
        <f>#REF!*E146+#REF!*F146</f>
        <v>#REF!</v>
      </c>
    </row>
    <row r="147" spans="1:8" x14ac:dyDescent="0.3">
      <c r="A147" s="3">
        <v>44937</v>
      </c>
      <c r="B147">
        <v>2667</v>
      </c>
      <c r="C147">
        <v>34800</v>
      </c>
      <c r="D147">
        <v>1342.91</v>
      </c>
      <c r="E147">
        <f t="shared" si="6"/>
        <v>1.0072832788294944E-2</v>
      </c>
      <c r="F147">
        <f t="shared" si="7"/>
        <v>-1.0108389320761106E-2</v>
      </c>
      <c r="G147">
        <f t="shared" si="5"/>
        <v>-4.6724174034196292E-3</v>
      </c>
      <c r="H147" t="e">
        <f>#REF!*E147+#REF!*F147</f>
        <v>#REF!</v>
      </c>
    </row>
    <row r="148" spans="1:8" x14ac:dyDescent="0.3">
      <c r="A148" s="3">
        <v>44938</v>
      </c>
      <c r="B148">
        <v>2694</v>
      </c>
      <c r="C148">
        <v>34450</v>
      </c>
      <c r="D148">
        <v>1336.65</v>
      </c>
      <c r="E148">
        <f t="shared" si="6"/>
        <v>7.3964834245051729E-3</v>
      </c>
      <c r="F148">
        <f t="shared" si="7"/>
        <v>4.0556254894097204E-3</v>
      </c>
      <c r="G148">
        <f t="shared" si="5"/>
        <v>5.9085522400751278E-4</v>
      </c>
      <c r="H148" t="e">
        <f>#REF!*E148+#REF!*F148</f>
        <v>#REF!</v>
      </c>
    </row>
    <row r="149" spans="1:8" x14ac:dyDescent="0.3">
      <c r="A149" s="3">
        <v>44939</v>
      </c>
      <c r="B149">
        <v>2714</v>
      </c>
      <c r="C149">
        <v>34590</v>
      </c>
      <c r="D149">
        <v>1337.44</v>
      </c>
      <c r="E149">
        <f t="shared" si="6"/>
        <v>-5.1717884023939559E-3</v>
      </c>
      <c r="F149">
        <f t="shared" si="7"/>
        <v>2.8905911460114648E-4</v>
      </c>
      <c r="G149">
        <f t="shared" si="5"/>
        <v>-1.7136938777957617E-3</v>
      </c>
      <c r="H149" t="e">
        <f>#REF!*E149+#REF!*F149</f>
        <v>#REF!</v>
      </c>
    </row>
    <row r="150" spans="1:8" x14ac:dyDescent="0.3">
      <c r="A150" s="3">
        <v>44942</v>
      </c>
      <c r="B150">
        <v>2700</v>
      </c>
      <c r="C150">
        <v>34600</v>
      </c>
      <c r="D150">
        <v>1335.15</v>
      </c>
      <c r="E150">
        <f t="shared" si="6"/>
        <v>5.9084366861662683E-3</v>
      </c>
      <c r="F150">
        <f t="shared" si="7"/>
        <v>-3.7643015349045237E-3</v>
      </c>
      <c r="G150">
        <f t="shared" si="5"/>
        <v>-9.6665063109510109E-4</v>
      </c>
      <c r="H150" t="e">
        <f>#REF!*E150+#REF!*F150</f>
        <v>#REF!</v>
      </c>
    </row>
    <row r="151" spans="1:8" x14ac:dyDescent="0.3">
      <c r="A151" s="3">
        <v>44943</v>
      </c>
      <c r="B151">
        <v>2716</v>
      </c>
      <c r="C151">
        <v>34470</v>
      </c>
      <c r="D151">
        <v>1333.86</v>
      </c>
      <c r="E151">
        <f t="shared" si="6"/>
        <v>3.1530062486201639E-2</v>
      </c>
      <c r="F151">
        <f t="shared" si="7"/>
        <v>-4.9440263568798102E-3</v>
      </c>
      <c r="G151">
        <f t="shared" si="5"/>
        <v>3.0167516095057634E-3</v>
      </c>
      <c r="H151" t="e">
        <f>#REF!*E151+#REF!*F151</f>
        <v>#REF!</v>
      </c>
    </row>
    <row r="152" spans="1:8" x14ac:dyDescent="0.3">
      <c r="A152" s="3">
        <v>44944</v>
      </c>
      <c r="B152">
        <v>2803</v>
      </c>
      <c r="C152">
        <v>34300</v>
      </c>
      <c r="D152">
        <v>1337.89</v>
      </c>
      <c r="H152" t="e">
        <f>#REF!*E152+#REF!*F152</f>
        <v>#REF!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971D9444DA6A45A0093B3449B5302C" ma:contentTypeVersion="2" ma:contentTypeDescription="Crear nuevo documento." ma:contentTypeScope="" ma:versionID="a278d4f8b73aedd3020f917b9d457edc">
  <xsd:schema xmlns:xsd="http://www.w3.org/2001/XMLSchema" xmlns:xs="http://www.w3.org/2001/XMLSchema" xmlns:p="http://schemas.microsoft.com/office/2006/metadata/properties" xmlns:ns2="c40200f4-392a-4967-acea-c451f1b44ce6" targetNamespace="http://schemas.microsoft.com/office/2006/metadata/properties" ma:root="true" ma:fieldsID="ab40230d12586f921fbd328383e2872c" ns2:_="">
    <xsd:import namespace="c40200f4-392a-4967-acea-c451f1b44c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200f4-392a-4967-acea-c451f1b44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9C010-5EEF-40AE-8594-7C9159C45D1A}">
  <ds:schemaRefs>
    <ds:schemaRef ds:uri="c40200f4-392a-4967-acea-c451f1b44ce6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70277AC-FF2E-4D60-81AC-F2448BA43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365EA7-234B-4F4C-82E4-66033E8C9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200f4-392a-4967-acea-c451f1b44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I</vt:lpstr>
      <vt:lpstr>PUNTO II</vt:lpstr>
      <vt:lpstr>PUNTO III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NICOLÁS GONZÁLEZ</cp:lastModifiedBy>
  <cp:revision/>
  <dcterms:created xsi:type="dcterms:W3CDTF">2010-03-12T19:56:28Z</dcterms:created>
  <dcterms:modified xsi:type="dcterms:W3CDTF">2023-01-28T13:30:53Z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0x01010059971D9444DA6A45A0093B3449B5302C</vt:lpwstr>
  </property>
</Properties>
</file>