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Econometría Financiera\"/>
    </mc:Choice>
  </mc:AlternateContent>
  <xr:revisionPtr revIDLastSave="0" documentId="13_ncr:1_{F87E9ABA-6A90-4850-987A-844E734748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puestas Punto 1" sheetId="2" r:id="rId1"/>
    <sheet name="Respuestas Punto 2" sheetId="3" r:id="rId2"/>
    <sheet name="Respuestas Punto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R65" i="2"/>
  <c r="R64" i="2"/>
  <c r="Q9" i="2" l="1"/>
  <c r="R9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</calcChain>
</file>

<file path=xl/sharedStrings.xml><?xml version="1.0" encoding="utf-8"?>
<sst xmlns="http://schemas.openxmlformats.org/spreadsheetml/2006/main" count="98" uniqueCount="74">
  <si>
    <t>Terreno</t>
  </si>
  <si>
    <t>Valor Tasado en miles de dólares (X)</t>
  </si>
  <si>
    <t>Mercado (precio de venta en miles de dólares) (Y)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</si>
  <si>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</si>
  <si>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</si>
  <si>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</si>
  <si>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</si>
  <si>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</si>
  <si>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</si>
  <si>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</si>
  <si>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</si>
  <si>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</si>
  <si>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</si>
  <si>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</si>
  <si>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</si>
  <si>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</si>
  <si>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</si>
  <si>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</si>
  <si>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</si>
  <si>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</si>
  <si>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</si>
  <si>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</si>
  <si>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</si>
  <si>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</si>
  <si>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</si>
  <si>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</si>
  <si>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</si>
  <si>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</si>
  <si>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</si>
  <si>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Mercado (precio de venta en miles de dólares) (Y)</t>
  </si>
  <si>
    <t>Residuos estándares</t>
  </si>
  <si>
    <t>Outliers</t>
  </si>
  <si>
    <t>a.</t>
  </si>
  <si>
    <t>Valor Tasado (X): En promedio, un aumento de 1000 dolares en el valor tasado, genera un incremento del valor del mercado de 413 dólares.</t>
  </si>
  <si>
    <t>b.</t>
  </si>
  <si>
    <t>R^2: La variación de los precios del mercado que es explicada por la variación del valor tasado es del 37,6%</t>
  </si>
  <si>
    <t>Al realizar la prueba de hipótesis (B1-1)/ee T toma un valor de 5,82 &gt; T_0,05 y por lo tanto se rechaza la hipotesis nula de que B1=1.</t>
  </si>
  <si>
    <t>Intercepto: En promedio, si el valor tasado fuera 0, se espera que el valor del mercado sea de 139.630 dólares.</t>
  </si>
  <si>
    <t>Adicionalmente, se confirma pues el 1 está fuera del intervalo de confianza del B1 estimado.</t>
  </si>
  <si>
    <t>c.</t>
  </si>
  <si>
    <t>Se encuentra un valor atípico en la observación 26.</t>
  </si>
  <si>
    <t>D26</t>
  </si>
  <si>
    <t>Pruba</t>
  </si>
  <si>
    <t>Valor P</t>
  </si>
  <si>
    <t>Decisión</t>
  </si>
  <si>
    <t>White</t>
  </si>
  <si>
    <t>DW</t>
  </si>
  <si>
    <t>BG</t>
  </si>
  <si>
    <t>JB</t>
  </si>
  <si>
    <t>SW</t>
  </si>
  <si>
    <t>No se rechaza Homocedasticidad</t>
  </si>
  <si>
    <t>No exitse autocorrelación de primer orden en los residuos</t>
  </si>
  <si>
    <t>No se rechaza H0: no autocorrelación serial.</t>
  </si>
  <si>
    <t>No se rechaza normalidad</t>
  </si>
  <si>
    <t>Conclusión: se validan todos los supuestos y tenemos los mejores estimadores linealmente insesgado (MELI).</t>
  </si>
  <si>
    <t>d.</t>
  </si>
  <si>
    <t>e.</t>
  </si>
  <si>
    <t>El modelo que ajusta mejor los pronósticos a los valores reales es el modelo de raiz de Y del literal d.</t>
  </si>
  <si>
    <t>f.</t>
  </si>
  <si>
    <t>X0</t>
  </si>
  <si>
    <t>Y0 ajustado</t>
  </si>
  <si>
    <t>alpha</t>
  </si>
  <si>
    <t>n</t>
  </si>
  <si>
    <t>T</t>
  </si>
  <si>
    <t>S</t>
  </si>
  <si>
    <t>Media</t>
  </si>
  <si>
    <t>Sxx</t>
  </si>
  <si>
    <t>Li</t>
  </si>
  <si>
    <t>Ls</t>
  </si>
  <si>
    <t>Se estima que, en promedio y manteniendo lo demás constante, para un valor tasado de 184920 dólares, el valor en el mercado promedio es de 215934 dólares dentro de un intervalo de confianza al 95% de (215843, 216025).</t>
  </si>
  <si>
    <t>Si el modelo de regresión lineal no tiene intercepto es posible que se viole el supuesto de que la media de los errores sea cero.</t>
  </si>
  <si>
    <t xml:space="preserve">Con un coeficiente de determinación de 0.87, el coeficiente de correlación de dicho modelo sería de </t>
  </si>
  <si>
    <t>SOLUCIÓN</t>
  </si>
  <si>
    <t>Nicolás González Jaramillo y Santiago Ulloa Puyana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</si>
</sst>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6" formatCode="_-* #,##0.0000_-;\-* #,##0.0000_-;_-* &quot;-&quot;??_-;_-@_-"/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81111C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1" applyFont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64" fontId="0" fillId="0" borderId="0" xfId="0" applyNumberFormat="1" applyBorder="1" applyAlignment="1">
      <alignment horizontal="center"/>
    </xf>
    <xf numFmtId="166" fontId="0" fillId="0" borderId="0" xfId="2" applyNumberFormat="1" applyFont="1"/>
    <xf numFmtId="0" fontId="2" fillId="0" borderId="0" xfId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Fill="1" applyBorder="1" applyAlignment="1">
      <alignment horizontal="center"/>
    </xf>
    <xf numFmtId="169" fontId="0" fillId="0" borderId="0" xfId="0" applyNumberFormat="1"/>
    <xf numFmtId="0" fontId="0" fillId="0" borderId="0" xfId="0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169" fontId="0" fillId="3" borderId="0" xfId="0" applyNumberFormat="1" applyFill="1"/>
    <xf numFmtId="0" fontId="6" fillId="0" borderId="4" xfId="0" applyFont="1" applyBorder="1" applyAlignment="1">
      <alignment horizontal="center"/>
    </xf>
  </cellXfs>
  <cellStyles count="3">
    <cellStyle name="Millares" xfId="2" builtinId="3"/>
    <cellStyle name="Normal" xfId="0" builtinId="0"/>
    <cellStyle name="Normal 2" xfId="1" xr:uid="{00000000-0005-0000-0000-000001000000}"/>
  </cellStyles>
  <dxfs count="1"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81111C"/>
      <color rgb="FF651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</xdr:colOff>
      <xdr:row>3</xdr:row>
      <xdr:rowOff>22225</xdr:rowOff>
    </xdr:from>
    <xdr:ext cx="31410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A76745B-1BC9-2064-5409-132F3873FC9E}"/>
                </a:ext>
              </a:extLst>
            </xdr:cNvPr>
            <xdr:cNvSpPr txBox="1"/>
          </xdr:nvSpPr>
          <xdr:spPr>
            <a:xfrm>
              <a:off x="13544550" y="708025"/>
              <a:ext cx="31410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𝑀𝑒𝑟𝑐𝑎𝑑𝑜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=139,63+0,4135∗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𝑉𝑎𝑙𝑜𝑟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𝑇𝑎𝑠𝑎𝑑𝑜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A76745B-1BC9-2064-5409-132F3873FC9E}"/>
                </a:ext>
              </a:extLst>
            </xdr:cNvPr>
            <xdr:cNvSpPr txBox="1"/>
          </xdr:nvSpPr>
          <xdr:spPr>
            <a:xfrm>
              <a:off x="13544550" y="708025"/>
              <a:ext cx="31410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𝑀𝑒𝑟𝑐𝑎𝑑𝑜=139,63+0,4135∗𝑉𝑎𝑙𝑜𝑟 𝑇𝑎𝑠𝑎𝑑𝑜+𝐸_𝑡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16</xdr:col>
      <xdr:colOff>7620</xdr:colOff>
      <xdr:row>12</xdr:row>
      <xdr:rowOff>121920</xdr:rowOff>
    </xdr:from>
    <xdr:to>
      <xdr:col>23</xdr:col>
      <xdr:colOff>84311</xdr:colOff>
      <xdr:row>28</xdr:row>
      <xdr:rowOff>68832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351F43-0D49-D08B-CE71-34E65B820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10360" y="2476500"/>
          <a:ext cx="5662151" cy="29034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30</xdr:row>
      <xdr:rowOff>0</xdr:rowOff>
    </xdr:from>
    <xdr:to>
      <xdr:col>23</xdr:col>
      <xdr:colOff>61449</xdr:colOff>
      <xdr:row>45</xdr:row>
      <xdr:rowOff>23100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0F8D41-AA07-E430-F783-3E5E0E81A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02740" y="5676900"/>
          <a:ext cx="5646909" cy="27663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47</xdr:row>
      <xdr:rowOff>0</xdr:rowOff>
    </xdr:from>
    <xdr:to>
      <xdr:col>19</xdr:col>
      <xdr:colOff>587000</xdr:colOff>
      <xdr:row>53</xdr:row>
      <xdr:rowOff>129646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C59113E-6590-5F2F-08F6-9EBE0B2E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02740" y="8785860"/>
          <a:ext cx="3002540" cy="1226926"/>
        </a:xfrm>
        <a:prstGeom prst="rect">
          <a:avLst/>
        </a:prstGeom>
      </xdr:spPr>
    </xdr:pic>
    <xdr:clientData/>
  </xdr:twoCellAnchor>
  <xdr:twoCellAnchor>
    <xdr:from>
      <xdr:col>8</xdr:col>
      <xdr:colOff>655320</xdr:colOff>
      <xdr:row>1</xdr:row>
      <xdr:rowOff>327660</xdr:rowOff>
    </xdr:from>
    <xdr:to>
      <xdr:col>13</xdr:col>
      <xdr:colOff>152400</xdr:colOff>
      <xdr:row>1</xdr:row>
      <xdr:rowOff>327660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7E9A13D-708B-29D6-DBE3-69CA492AB30E}"/>
            </a:ext>
          </a:extLst>
        </xdr:cNvPr>
        <xdr:cNvCxnSpPr/>
      </xdr:nvCxnSpPr>
      <xdr:spPr>
        <a:xfrm>
          <a:off x="9227820" y="327660"/>
          <a:ext cx="345948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A4E1-166E-4BB4-AEB1-6A5E833FCDEB}">
  <dimension ref="A1:AD65"/>
  <sheetViews>
    <sheetView tabSelected="1" zoomScaleNormal="100" workbookViewId="0">
      <selection activeCell="K4" sqref="K4"/>
    </sheetView>
  </sheetViews>
  <sheetFormatPr baseColWidth="10" defaultRowHeight="14.4" x14ac:dyDescent="0.3"/>
  <cols>
    <col min="2" max="2" width="17.44140625" customWidth="1"/>
    <col min="3" max="5" width="20.44140625" customWidth="1"/>
    <col min="6" max="6" width="11.5546875" style="13"/>
    <col min="7" max="7" width="11.5546875" customWidth="1"/>
    <col min="18" max="18" width="12.109375" bestFit="1" customWidth="1"/>
    <col min="30" max="30" width="14.21875" customWidth="1"/>
  </cols>
  <sheetData>
    <row r="1" spans="1:30" ht="25.8" x14ac:dyDescent="0.5">
      <c r="A1" s="21" t="s">
        <v>73</v>
      </c>
      <c r="B1" s="21"/>
      <c r="C1" s="21"/>
      <c r="D1" s="21"/>
      <c r="E1" s="21"/>
    </row>
    <row r="2" spans="1:30" ht="39.75" customHeight="1" x14ac:dyDescent="0.3">
      <c r="A2" s="2" t="s">
        <v>0</v>
      </c>
      <c r="B2" s="2" t="s">
        <v>1</v>
      </c>
      <c r="C2" s="2" t="s">
        <v>2</v>
      </c>
      <c r="D2" s="2" t="s">
        <v>31</v>
      </c>
      <c r="E2" s="2" t="s">
        <v>41</v>
      </c>
      <c r="F2" s="10"/>
      <c r="P2" s="14" t="s">
        <v>72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x14ac:dyDescent="0.3">
      <c r="A3" s="1">
        <v>1</v>
      </c>
      <c r="B3" s="3">
        <v>156.85999999999999</v>
      </c>
      <c r="C3" s="3">
        <v>201.02</v>
      </c>
      <c r="D3" s="3">
        <f>ABS(J27)-2.5</f>
        <v>-1.8709651617856862</v>
      </c>
      <c r="E3" s="3">
        <v>0</v>
      </c>
      <c r="F3" s="8"/>
      <c r="G3" t="s">
        <v>3</v>
      </c>
    </row>
    <row r="4" spans="1:30" ht="15" thickBot="1" x14ac:dyDescent="0.35">
      <c r="A4" s="1">
        <v>2</v>
      </c>
      <c r="B4" s="3">
        <v>171.57999999999998</v>
      </c>
      <c r="C4" s="3">
        <v>202.39999999999998</v>
      </c>
      <c r="D4" s="3">
        <f t="shared" ref="D4:D32" si="0">ABS(J28)-2.5</f>
        <v>-1.0192444599255728</v>
      </c>
      <c r="E4" s="3">
        <v>0</v>
      </c>
      <c r="F4" s="8"/>
      <c r="P4" s="15" t="s">
        <v>32</v>
      </c>
    </row>
    <row r="5" spans="1:30" x14ac:dyDescent="0.3">
      <c r="A5" s="1">
        <v>3</v>
      </c>
      <c r="B5" s="3">
        <v>148.57999999999998</v>
      </c>
      <c r="C5" s="3">
        <v>200.56</v>
      </c>
      <c r="D5" s="3">
        <f t="shared" si="0"/>
        <v>-2.4072858739398968</v>
      </c>
      <c r="E5" s="3">
        <v>0</v>
      </c>
      <c r="F5" s="8"/>
      <c r="G5" s="7" t="s">
        <v>4</v>
      </c>
      <c r="H5" s="7"/>
      <c r="Q5" t="s">
        <v>37</v>
      </c>
    </row>
    <row r="6" spans="1:30" x14ac:dyDescent="0.3">
      <c r="A6" s="1">
        <v>4</v>
      </c>
      <c r="B6" s="3">
        <v>184.45999999999998</v>
      </c>
      <c r="C6" s="3">
        <v>216.2</v>
      </c>
      <c r="D6" s="3">
        <f t="shared" si="0"/>
        <v>-2.4473035175872515</v>
      </c>
      <c r="E6" s="3">
        <v>0</v>
      </c>
      <c r="F6" s="8"/>
      <c r="G6" s="4" t="s">
        <v>5</v>
      </c>
      <c r="H6" s="4">
        <v>0.61316694721185849</v>
      </c>
      <c r="Q6" t="s">
        <v>33</v>
      </c>
    </row>
    <row r="7" spans="1:30" x14ac:dyDescent="0.3">
      <c r="A7" s="1">
        <v>5</v>
      </c>
      <c r="B7" s="3">
        <v>174.79999999999998</v>
      </c>
      <c r="C7" s="3">
        <v>216.66</v>
      </c>
      <c r="D7" s="3">
        <f t="shared" si="0"/>
        <v>-1.6412416865824169</v>
      </c>
      <c r="E7" s="3">
        <v>0</v>
      </c>
      <c r="F7" s="8"/>
      <c r="G7" s="4" t="s">
        <v>6</v>
      </c>
      <c r="H7" s="4">
        <v>0.37597370515311013</v>
      </c>
      <c r="Q7" t="s">
        <v>35</v>
      </c>
    </row>
    <row r="8" spans="1:30" x14ac:dyDescent="0.3">
      <c r="A8" s="1">
        <v>6</v>
      </c>
      <c r="B8" s="3">
        <v>179.39999999999998</v>
      </c>
      <c r="C8" s="3">
        <v>215.27999999999997</v>
      </c>
      <c r="D8" s="3">
        <f t="shared" si="0"/>
        <v>-2.235163723508979</v>
      </c>
      <c r="E8" s="3">
        <v>0</v>
      </c>
      <c r="F8" s="8"/>
      <c r="G8" s="4" t="s">
        <v>7</v>
      </c>
      <c r="H8" s="4">
        <v>0.35368705176572124</v>
      </c>
    </row>
    <row r="9" spans="1:30" x14ac:dyDescent="0.3">
      <c r="A9" s="1">
        <v>7</v>
      </c>
      <c r="B9" s="3">
        <v>174.79999999999998</v>
      </c>
      <c r="C9" s="3">
        <v>203.32</v>
      </c>
      <c r="D9" s="3">
        <f t="shared" si="0"/>
        <v>-0.94478492668412928</v>
      </c>
      <c r="E9" s="3">
        <v>0</v>
      </c>
      <c r="F9" s="8"/>
      <c r="G9" s="4" t="s">
        <v>8</v>
      </c>
      <c r="H9" s="4">
        <v>5.6239743986055961</v>
      </c>
      <c r="P9" s="15" t="s">
        <v>34</v>
      </c>
      <c r="Q9">
        <f>ABS((H20-1)/I20)</f>
        <v>5.8256705283139585</v>
      </c>
      <c r="R9" s="9">
        <f>_xlfn.T.DIST.RT(Q9,H10-2)</f>
        <v>1.4641855047044831E-6</v>
      </c>
      <c r="S9" t="s">
        <v>36</v>
      </c>
    </row>
    <row r="10" spans="1:30" ht="15" thickBot="1" x14ac:dyDescent="0.35">
      <c r="A10" s="1">
        <v>8</v>
      </c>
      <c r="B10" s="3">
        <v>177.1</v>
      </c>
      <c r="C10" s="3">
        <v>212.06</v>
      </c>
      <c r="D10" s="3">
        <f t="shared" si="0"/>
        <v>-2.3542533712565663</v>
      </c>
      <c r="E10" s="3">
        <v>0</v>
      </c>
      <c r="F10" s="8"/>
      <c r="G10" s="5" t="s">
        <v>9</v>
      </c>
      <c r="H10" s="5">
        <v>30</v>
      </c>
      <c r="Q10" t="s">
        <v>38</v>
      </c>
    </row>
    <row r="11" spans="1:30" x14ac:dyDescent="0.3">
      <c r="A11" s="1">
        <v>9</v>
      </c>
      <c r="B11" s="3">
        <v>172.95999999999998</v>
      </c>
      <c r="C11" s="3">
        <v>207.92</v>
      </c>
      <c r="D11" s="3">
        <f t="shared" si="0"/>
        <v>-1.9148698036359362</v>
      </c>
      <c r="E11" s="3">
        <v>0</v>
      </c>
      <c r="F11" s="8"/>
    </row>
    <row r="12" spans="1:30" ht="15" thickBot="1" x14ac:dyDescent="0.35">
      <c r="A12" s="1">
        <v>10</v>
      </c>
      <c r="B12" s="3">
        <v>166.52</v>
      </c>
      <c r="C12" s="3">
        <v>207.92</v>
      </c>
      <c r="D12" s="3">
        <f t="shared" si="0"/>
        <v>-2.3967507165648225</v>
      </c>
      <c r="E12" s="3">
        <v>0</v>
      </c>
      <c r="F12" s="8"/>
      <c r="G12" t="s">
        <v>10</v>
      </c>
      <c r="P12" s="15" t="s">
        <v>39</v>
      </c>
      <c r="Q12" t="s">
        <v>40</v>
      </c>
    </row>
    <row r="13" spans="1:30" x14ac:dyDescent="0.3">
      <c r="A13" s="1">
        <v>11</v>
      </c>
      <c r="B13" s="3">
        <v>184</v>
      </c>
      <c r="C13" s="3">
        <v>215.27999999999997</v>
      </c>
      <c r="D13" s="3">
        <f t="shared" si="0"/>
        <v>-2.4206356243989586</v>
      </c>
      <c r="E13" s="3">
        <v>0</v>
      </c>
      <c r="F13" s="8"/>
      <c r="G13" s="6"/>
      <c r="H13" s="6" t="s">
        <v>15</v>
      </c>
      <c r="I13" s="6" t="s">
        <v>16</v>
      </c>
      <c r="J13" s="6" t="s">
        <v>17</v>
      </c>
      <c r="K13" s="6" t="s">
        <v>18</v>
      </c>
      <c r="L13" s="6" t="s">
        <v>19</v>
      </c>
      <c r="Y13" t="s">
        <v>42</v>
      </c>
      <c r="Z13" t="s">
        <v>43</v>
      </c>
      <c r="AA13" t="s">
        <v>44</v>
      </c>
    </row>
    <row r="14" spans="1:30" x14ac:dyDescent="0.3">
      <c r="A14" s="1">
        <v>12</v>
      </c>
      <c r="B14" s="3">
        <v>175.72</v>
      </c>
      <c r="C14" s="3">
        <v>210.22</v>
      </c>
      <c r="D14" s="3">
        <f t="shared" si="0"/>
        <v>-2.1245517204381916</v>
      </c>
      <c r="E14" s="3">
        <v>0</v>
      </c>
      <c r="F14" s="8"/>
      <c r="G14" s="4" t="s">
        <v>11</v>
      </c>
      <c r="H14" s="4">
        <v>1</v>
      </c>
      <c r="I14" s="4">
        <v>533.57968165387263</v>
      </c>
      <c r="J14" s="4">
        <v>533.57968165387263</v>
      </c>
      <c r="K14" s="4">
        <v>16.869904090932636</v>
      </c>
      <c r="L14" s="4">
        <v>3.1494494777824673E-4</v>
      </c>
      <c r="Y14" t="s">
        <v>45</v>
      </c>
      <c r="Z14">
        <v>0.68589999999999995</v>
      </c>
      <c r="AA14" t="s">
        <v>50</v>
      </c>
    </row>
    <row r="15" spans="1:30" x14ac:dyDescent="0.3">
      <c r="A15" s="1">
        <v>13</v>
      </c>
      <c r="B15" s="3">
        <v>161.46</v>
      </c>
      <c r="C15" s="3">
        <v>206.07999999999998</v>
      </c>
      <c r="D15" s="3">
        <f t="shared" si="0"/>
        <v>-2.4424095874201011</v>
      </c>
      <c r="E15" s="3">
        <v>0</v>
      </c>
      <c r="F15" s="8"/>
      <c r="G15" s="4" t="s">
        <v>12</v>
      </c>
      <c r="H15" s="4">
        <v>28</v>
      </c>
      <c r="I15" s="4">
        <v>885.61446501279295</v>
      </c>
      <c r="J15" s="4">
        <v>31.629088036171176</v>
      </c>
      <c r="K15" s="4"/>
      <c r="L15" s="4"/>
      <c r="Y15" t="s">
        <v>46</v>
      </c>
      <c r="Z15">
        <v>2.0129999999999999</v>
      </c>
      <c r="AA15" t="s">
        <v>51</v>
      </c>
    </row>
    <row r="16" spans="1:30" ht="15" thickBot="1" x14ac:dyDescent="0.35">
      <c r="A16" s="1">
        <v>14</v>
      </c>
      <c r="B16" s="3">
        <v>174.33999999999997</v>
      </c>
      <c r="C16" s="3">
        <v>211.14</v>
      </c>
      <c r="D16" s="3">
        <f t="shared" si="0"/>
        <v>-2.3942928392888105</v>
      </c>
      <c r="E16" s="3">
        <v>0</v>
      </c>
      <c r="F16" s="8"/>
      <c r="G16" s="5" t="s">
        <v>13</v>
      </c>
      <c r="H16" s="5">
        <v>29</v>
      </c>
      <c r="I16" s="5">
        <v>1419.1941466666656</v>
      </c>
      <c r="J16" s="5"/>
      <c r="K16" s="5"/>
      <c r="L16" s="5"/>
      <c r="Y16" t="s">
        <v>47</v>
      </c>
      <c r="Z16">
        <v>0.91200000000000003</v>
      </c>
      <c r="AA16" t="s">
        <v>52</v>
      </c>
    </row>
    <row r="17" spans="1:30" ht="15" thickBot="1" x14ac:dyDescent="0.35">
      <c r="A17" s="1">
        <v>15</v>
      </c>
      <c r="B17" s="3">
        <v>182.16</v>
      </c>
      <c r="C17" s="3">
        <v>218.03999999999996</v>
      </c>
      <c r="D17" s="3">
        <f t="shared" si="0"/>
        <v>-1.9422413450952289</v>
      </c>
      <c r="E17" s="3">
        <v>0</v>
      </c>
      <c r="F17" s="8"/>
      <c r="Y17" t="s">
        <v>48</v>
      </c>
      <c r="Z17">
        <v>0.73319999999999996</v>
      </c>
      <c r="AA17" t="s">
        <v>53</v>
      </c>
    </row>
    <row r="18" spans="1:30" x14ac:dyDescent="0.3">
      <c r="A18" s="1">
        <v>16</v>
      </c>
      <c r="B18" s="3">
        <v>170.2</v>
      </c>
      <c r="C18" s="3">
        <v>203.32</v>
      </c>
      <c r="D18" s="3">
        <f t="shared" si="0"/>
        <v>-1.2889855787761919</v>
      </c>
      <c r="E18" s="3">
        <v>0</v>
      </c>
      <c r="F18" s="8"/>
      <c r="G18" s="6"/>
      <c r="H18" s="6" t="s">
        <v>20</v>
      </c>
      <c r="I18" s="6" t="s">
        <v>8</v>
      </c>
      <c r="J18" s="6" t="s">
        <v>21</v>
      </c>
      <c r="K18" s="6" t="s">
        <v>22</v>
      </c>
      <c r="L18" s="6" t="s">
        <v>23</v>
      </c>
      <c r="M18" s="6" t="s">
        <v>24</v>
      </c>
      <c r="N18" s="6" t="s">
        <v>25</v>
      </c>
      <c r="O18" s="6" t="s">
        <v>26</v>
      </c>
      <c r="Y18" t="s">
        <v>49</v>
      </c>
      <c r="Z18">
        <v>0.68130000000000002</v>
      </c>
      <c r="AA18" t="s">
        <v>53</v>
      </c>
    </row>
    <row r="19" spans="1:30" x14ac:dyDescent="0.3">
      <c r="A19" s="1">
        <v>17</v>
      </c>
      <c r="B19" s="3">
        <v>167.43999999999997</v>
      </c>
      <c r="C19" s="3">
        <v>215.27999999999997</v>
      </c>
      <c r="D19" s="3">
        <f t="shared" si="0"/>
        <v>-1.3402420280696152</v>
      </c>
      <c r="E19" s="3">
        <v>0</v>
      </c>
      <c r="F19" s="8"/>
      <c r="G19" s="4" t="s">
        <v>14</v>
      </c>
      <c r="H19" s="4">
        <v>139.63428319576167</v>
      </c>
      <c r="I19" s="4">
        <v>17.547755491867314</v>
      </c>
      <c r="J19" s="4">
        <v>7.9573871006167485</v>
      </c>
      <c r="K19" s="4">
        <v>1.148391315528473E-8</v>
      </c>
      <c r="L19" s="4">
        <v>103.68933552374395</v>
      </c>
      <c r="M19" s="4">
        <v>175.57923086777939</v>
      </c>
      <c r="N19" s="4">
        <v>103.68933552374395</v>
      </c>
      <c r="O19" s="4">
        <v>175.57923086777939</v>
      </c>
    </row>
    <row r="20" spans="1:30" ht="15" thickBot="1" x14ac:dyDescent="0.35">
      <c r="A20" s="1">
        <v>18</v>
      </c>
      <c r="B20" s="3">
        <v>184.92</v>
      </c>
      <c r="C20" s="3">
        <v>213.43999999999997</v>
      </c>
      <c r="D20" s="3">
        <f t="shared" si="0"/>
        <v>-2.0188336475345499</v>
      </c>
      <c r="E20" s="3">
        <v>0</v>
      </c>
      <c r="F20" s="8"/>
      <c r="G20" s="5" t="s">
        <v>1</v>
      </c>
      <c r="H20" s="5">
        <v>0.41350161379272898</v>
      </c>
      <c r="I20" s="5">
        <v>0.10067482933625718</v>
      </c>
      <c r="J20" s="5">
        <v>4.1072988801562325</v>
      </c>
      <c r="K20" s="5">
        <v>3.1494494777824553E-4</v>
      </c>
      <c r="L20" s="5">
        <v>0.20727857438132238</v>
      </c>
      <c r="M20" s="5">
        <v>0.61972465320413561</v>
      </c>
      <c r="N20" s="5">
        <v>0.20727857438132238</v>
      </c>
      <c r="O20" s="5">
        <v>0.61972465320413561</v>
      </c>
      <c r="Y20" s="16" t="s">
        <v>54</v>
      </c>
      <c r="Z20" s="16"/>
      <c r="AA20" s="16"/>
      <c r="AB20" s="16"/>
      <c r="AC20" s="16"/>
      <c r="AD20" s="16"/>
    </row>
    <row r="21" spans="1:30" x14ac:dyDescent="0.3">
      <c r="A21" s="1">
        <v>19</v>
      </c>
      <c r="B21" s="3">
        <v>170.66</v>
      </c>
      <c r="C21" s="3">
        <v>208.37999999999997</v>
      </c>
      <c r="D21" s="3">
        <f t="shared" si="0"/>
        <v>-2.1702105912934648</v>
      </c>
      <c r="E21" s="3">
        <v>0</v>
      </c>
      <c r="F21" s="8"/>
      <c r="Y21" s="16"/>
      <c r="Z21" s="16"/>
      <c r="AA21" s="16"/>
      <c r="AB21" s="16"/>
      <c r="AC21" s="16"/>
      <c r="AD21" s="16"/>
    </row>
    <row r="22" spans="1:30" x14ac:dyDescent="0.3">
      <c r="A22" s="1">
        <v>20</v>
      </c>
      <c r="B22" s="3">
        <v>184</v>
      </c>
      <c r="C22" s="3">
        <v>210.67999999999998</v>
      </c>
      <c r="D22" s="3">
        <f t="shared" si="0"/>
        <v>-1.5882310082839757</v>
      </c>
      <c r="E22" s="3">
        <v>0</v>
      </c>
      <c r="F22" s="8"/>
    </row>
    <row r="23" spans="1:30" x14ac:dyDescent="0.3">
      <c r="A23" s="1">
        <v>21</v>
      </c>
      <c r="B23" s="3">
        <v>187.67999999999998</v>
      </c>
      <c r="C23" s="3">
        <v>213.43999999999997</v>
      </c>
      <c r="D23" s="3">
        <f t="shared" si="0"/>
        <v>-1.8123132562793163</v>
      </c>
      <c r="E23" s="3">
        <v>0</v>
      </c>
      <c r="F23" s="8"/>
    </row>
    <row r="24" spans="1:30" x14ac:dyDescent="0.3">
      <c r="A24" s="1">
        <v>22</v>
      </c>
      <c r="B24" s="3">
        <v>173.87999999999997</v>
      </c>
      <c r="C24" s="3">
        <v>204.7</v>
      </c>
      <c r="D24" s="3">
        <f t="shared" si="0"/>
        <v>-1.2633464419370382</v>
      </c>
      <c r="E24" s="3">
        <v>0</v>
      </c>
      <c r="F24" s="8"/>
      <c r="G24" t="s">
        <v>27</v>
      </c>
    </row>
    <row r="25" spans="1:30" ht="15" thickBot="1" x14ac:dyDescent="0.35">
      <c r="A25" s="1">
        <v>23</v>
      </c>
      <c r="B25" s="3">
        <v>182.62</v>
      </c>
      <c r="C25" s="3">
        <v>211.14</v>
      </c>
      <c r="D25" s="3">
        <f t="shared" si="0"/>
        <v>-1.7747316655230949</v>
      </c>
      <c r="E25" s="3">
        <v>0</v>
      </c>
      <c r="F25" s="8"/>
    </row>
    <row r="26" spans="1:30" x14ac:dyDescent="0.3">
      <c r="A26" s="1">
        <v>24</v>
      </c>
      <c r="B26" s="3">
        <v>189.06</v>
      </c>
      <c r="C26" s="3">
        <v>226.32</v>
      </c>
      <c r="D26" s="3">
        <f t="shared" si="0"/>
        <v>-0.96021401422634889</v>
      </c>
      <c r="E26" s="3">
        <v>0</v>
      </c>
      <c r="F26" s="8"/>
      <c r="G26" s="6" t="s">
        <v>28</v>
      </c>
      <c r="H26" s="6" t="s">
        <v>29</v>
      </c>
      <c r="I26" s="6" t="s">
        <v>12</v>
      </c>
      <c r="J26" s="6" t="s">
        <v>30</v>
      </c>
    </row>
    <row r="27" spans="1:30" x14ac:dyDescent="0.3">
      <c r="A27" s="1">
        <v>25</v>
      </c>
      <c r="B27" s="3">
        <v>154.1</v>
      </c>
      <c r="C27" s="3">
        <v>206.53999999999996</v>
      </c>
      <c r="D27" s="3">
        <f t="shared" si="0"/>
        <v>-1.9236289076211084</v>
      </c>
      <c r="E27" s="3">
        <v>0</v>
      </c>
      <c r="F27" s="8"/>
      <c r="G27" s="4">
        <v>1</v>
      </c>
      <c r="H27" s="4">
        <v>204.49614633528913</v>
      </c>
      <c r="I27" s="4">
        <v>-3.4761463352891155</v>
      </c>
      <c r="J27" s="4">
        <v>-0.62903483821431394</v>
      </c>
    </row>
    <row r="28" spans="1:30" x14ac:dyDescent="0.3">
      <c r="A28" s="1">
        <v>26</v>
      </c>
      <c r="B28" s="3">
        <v>165.6</v>
      </c>
      <c r="C28" s="3">
        <v>223.56</v>
      </c>
      <c r="D28" s="3">
        <f t="shared" si="0"/>
        <v>0.29576654177418504</v>
      </c>
      <c r="E28" s="3">
        <v>1</v>
      </c>
      <c r="F28" s="11"/>
      <c r="G28" s="4">
        <v>2</v>
      </c>
      <c r="H28" s="4">
        <v>210.5828900903181</v>
      </c>
      <c r="I28" s="4">
        <v>-8.182890090318125</v>
      </c>
      <c r="J28" s="4">
        <v>-1.4807555400744272</v>
      </c>
    </row>
    <row r="29" spans="1:30" x14ac:dyDescent="0.3">
      <c r="A29" s="1">
        <v>27</v>
      </c>
      <c r="B29" s="3">
        <v>169.27999999999997</v>
      </c>
      <c r="C29" s="3">
        <v>218.95999999999998</v>
      </c>
      <c r="D29" s="3">
        <f t="shared" si="0"/>
        <v>-0.8119985960144509</v>
      </c>
      <c r="E29" s="3">
        <v>0</v>
      </c>
      <c r="F29" s="8"/>
      <c r="G29" s="4">
        <v>3</v>
      </c>
      <c r="H29" s="4">
        <v>201.07235297308534</v>
      </c>
      <c r="I29" s="4">
        <v>-0.512352973085342</v>
      </c>
      <c r="J29" s="4">
        <v>-9.2714126060103208E-2</v>
      </c>
    </row>
    <row r="30" spans="1:30" x14ac:dyDescent="0.3">
      <c r="A30" s="1">
        <v>28</v>
      </c>
      <c r="B30" s="3">
        <v>164.22</v>
      </c>
      <c r="C30" s="3">
        <v>204.23999999999998</v>
      </c>
      <c r="D30" s="3">
        <f t="shared" si="0"/>
        <v>-1.9029273497188681</v>
      </c>
      <c r="E30" s="3">
        <v>0</v>
      </c>
      <c r="F30" s="8"/>
      <c r="G30" s="4">
        <v>4</v>
      </c>
      <c r="H30" s="4">
        <v>215.90879087596846</v>
      </c>
      <c r="I30" s="4">
        <v>0.29120912403152488</v>
      </c>
      <c r="J30" s="4">
        <v>5.2696482412748304E-2</v>
      </c>
    </row>
    <row r="31" spans="1:30" x14ac:dyDescent="0.3">
      <c r="A31" s="1">
        <v>29</v>
      </c>
      <c r="B31" s="3">
        <v>186.29999999999998</v>
      </c>
      <c r="C31" s="3">
        <v>224.01999999999998</v>
      </c>
      <c r="D31" s="3">
        <f t="shared" si="0"/>
        <v>-1.1698959310285992</v>
      </c>
      <c r="E31" s="3">
        <v>0</v>
      </c>
      <c r="F31" s="8"/>
      <c r="G31" s="4">
        <v>5</v>
      </c>
      <c r="H31" s="4">
        <v>211.91436528673069</v>
      </c>
      <c r="I31" s="4">
        <v>4.7456347132693111</v>
      </c>
      <c r="J31" s="4">
        <v>0.85875831341758313</v>
      </c>
      <c r="P31" s="15" t="s">
        <v>55</v>
      </c>
      <c r="Y31" t="s">
        <v>42</v>
      </c>
      <c r="Z31" t="s">
        <v>43</v>
      </c>
      <c r="AA31" t="s">
        <v>44</v>
      </c>
    </row>
    <row r="32" spans="1:30" x14ac:dyDescent="0.3">
      <c r="A32" s="1">
        <v>30</v>
      </c>
      <c r="B32" s="3">
        <v>185.37999999999997</v>
      </c>
      <c r="C32" s="3">
        <v>219.42</v>
      </c>
      <c r="D32" s="3">
        <f t="shared" si="0"/>
        <v>-1.9334604167251728</v>
      </c>
      <c r="E32" s="3">
        <v>0</v>
      </c>
      <c r="F32" s="8"/>
      <c r="G32" s="4">
        <v>6</v>
      </c>
      <c r="H32" s="4">
        <v>213.81647271017724</v>
      </c>
      <c r="I32" s="4">
        <v>1.4635272898227356</v>
      </c>
      <c r="J32" s="4">
        <v>0.26483627649102109</v>
      </c>
      <c r="Y32" t="s">
        <v>45</v>
      </c>
      <c r="Z32">
        <v>0.69589999999999996</v>
      </c>
      <c r="AA32" t="s">
        <v>50</v>
      </c>
    </row>
    <row r="33" spans="6:27" x14ac:dyDescent="0.3">
      <c r="F33" s="11"/>
      <c r="G33" s="4">
        <v>7</v>
      </c>
      <c r="H33" s="4">
        <v>211.91436528673069</v>
      </c>
      <c r="I33" s="4">
        <v>-8.5943652867306923</v>
      </c>
      <c r="J33" s="4">
        <v>-1.5552150733158707</v>
      </c>
      <c r="Y33" t="s">
        <v>46</v>
      </c>
      <c r="Z33">
        <v>2.0089999999999999</v>
      </c>
      <c r="AA33" t="s">
        <v>51</v>
      </c>
    </row>
    <row r="34" spans="6:27" x14ac:dyDescent="0.3">
      <c r="F34" s="11"/>
      <c r="G34" s="4">
        <v>8</v>
      </c>
      <c r="H34" s="4">
        <v>212.86541899845398</v>
      </c>
      <c r="I34" s="4">
        <v>-0.80541899845397324</v>
      </c>
      <c r="J34" s="4">
        <v>-0.14574662874343355</v>
      </c>
      <c r="Y34" t="s">
        <v>47</v>
      </c>
      <c r="Z34">
        <v>0.9244</v>
      </c>
      <c r="AA34" t="s">
        <v>52</v>
      </c>
    </row>
    <row r="35" spans="6:27" x14ac:dyDescent="0.3">
      <c r="F35" s="11"/>
      <c r="G35" s="4">
        <v>9</v>
      </c>
      <c r="H35" s="4">
        <v>211.15352231735207</v>
      </c>
      <c r="I35" s="4">
        <v>-3.2335223173520831</v>
      </c>
      <c r="J35" s="4">
        <v>-0.58513019636406383</v>
      </c>
      <c r="Y35" t="s">
        <v>48</v>
      </c>
      <c r="Z35">
        <v>0.68940000000000001</v>
      </c>
      <c r="AA35" t="s">
        <v>53</v>
      </c>
    </row>
    <row r="36" spans="6:27" x14ac:dyDescent="0.3">
      <c r="F36" s="11"/>
      <c r="G36" s="4">
        <v>10</v>
      </c>
      <c r="H36" s="4">
        <v>208.4905719245269</v>
      </c>
      <c r="I36" s="4">
        <v>-0.57057192452691652</v>
      </c>
      <c r="J36" s="4">
        <v>-0.10324928343517728</v>
      </c>
      <c r="Y36" t="s">
        <v>49</v>
      </c>
      <c r="Z36">
        <v>0.6603</v>
      </c>
      <c r="AA36" t="s">
        <v>53</v>
      </c>
    </row>
    <row r="37" spans="6:27" x14ac:dyDescent="0.3">
      <c r="F37" s="11"/>
      <c r="G37" s="4">
        <v>11</v>
      </c>
      <c r="H37" s="4">
        <v>215.71858013362379</v>
      </c>
      <c r="I37" s="4">
        <v>-0.43858013362381598</v>
      </c>
      <c r="J37" s="4">
        <v>-7.9364375601041495E-2</v>
      </c>
    </row>
    <row r="38" spans="6:27" x14ac:dyDescent="0.3">
      <c r="F38" s="11"/>
      <c r="G38" s="4">
        <v>12</v>
      </c>
      <c r="H38" s="4">
        <v>212.29478677142001</v>
      </c>
      <c r="I38" s="4">
        <v>-2.0747867714200083</v>
      </c>
      <c r="J38" s="4">
        <v>-0.37544827956180843</v>
      </c>
    </row>
    <row r="39" spans="6:27" x14ac:dyDescent="0.3">
      <c r="F39" s="11"/>
      <c r="G39" s="4">
        <v>13</v>
      </c>
      <c r="H39" s="4">
        <v>206.39825375873568</v>
      </c>
      <c r="I39" s="4">
        <v>-0.31825375873569328</v>
      </c>
      <c r="J39" s="4">
        <v>-5.7590412579899018E-2</v>
      </c>
    </row>
    <row r="40" spans="6:27" x14ac:dyDescent="0.3">
      <c r="F40" s="11"/>
      <c r="G40" s="4">
        <v>14</v>
      </c>
      <c r="H40" s="4">
        <v>211.72415454438601</v>
      </c>
      <c r="I40" s="4">
        <v>-0.5841545443860241</v>
      </c>
      <c r="J40" s="4">
        <v>-0.1057071607111895</v>
      </c>
    </row>
    <row r="41" spans="6:27" x14ac:dyDescent="0.3">
      <c r="F41" s="11"/>
      <c r="G41" s="4">
        <v>15</v>
      </c>
      <c r="H41" s="4">
        <v>214.95773716424517</v>
      </c>
      <c r="I41" s="4">
        <v>3.0822628357547899</v>
      </c>
      <c r="J41" s="4">
        <v>0.55775865490477117</v>
      </c>
    </row>
    <row r="42" spans="6:27" x14ac:dyDescent="0.3">
      <c r="F42" s="11"/>
      <c r="G42" s="4">
        <v>16</v>
      </c>
      <c r="H42" s="4">
        <v>210.01225786328413</v>
      </c>
      <c r="I42" s="4">
        <v>-6.6922578632841407</v>
      </c>
      <c r="J42" s="4">
        <v>-1.2110144212238081</v>
      </c>
    </row>
    <row r="43" spans="6:27" x14ac:dyDescent="0.3">
      <c r="F43" s="11"/>
      <c r="G43" s="4">
        <v>17</v>
      </c>
      <c r="H43" s="4">
        <v>208.8709934092162</v>
      </c>
      <c r="I43" s="4">
        <v>6.4090065907837754</v>
      </c>
      <c r="J43" s="4">
        <v>1.1597579719303848</v>
      </c>
    </row>
    <row r="44" spans="6:27" x14ac:dyDescent="0.3">
      <c r="F44" s="11"/>
      <c r="G44" s="4">
        <v>18</v>
      </c>
      <c r="H44" s="4">
        <v>216.09900161831311</v>
      </c>
      <c r="I44" s="4">
        <v>-2.6590016183131411</v>
      </c>
      <c r="J44" s="4">
        <v>-0.48116635246545025</v>
      </c>
    </row>
    <row r="45" spans="6:27" x14ac:dyDescent="0.3">
      <c r="F45" s="11"/>
      <c r="G45" s="4">
        <v>19</v>
      </c>
      <c r="H45" s="4">
        <v>210.20246860562878</v>
      </c>
      <c r="I45" s="4">
        <v>-1.8224686056288135</v>
      </c>
      <c r="J45" s="4">
        <v>-0.32978940870653534</v>
      </c>
    </row>
    <row r="46" spans="6:27" x14ac:dyDescent="0.3">
      <c r="F46" s="11"/>
      <c r="G46" s="4">
        <v>20</v>
      </c>
      <c r="H46" s="4">
        <v>215.71858013362379</v>
      </c>
      <c r="I46" s="4">
        <v>-5.0385801336238103</v>
      </c>
      <c r="J46" s="4">
        <v>-0.91176899171602432</v>
      </c>
    </row>
    <row r="47" spans="6:27" x14ac:dyDescent="0.3">
      <c r="F47" s="11"/>
      <c r="G47" s="4">
        <v>21</v>
      </c>
      <c r="H47" s="4">
        <v>217.24026607238102</v>
      </c>
      <c r="I47" s="4">
        <v>-3.8002660723810493</v>
      </c>
      <c r="J47" s="4">
        <v>-0.68768674372068372</v>
      </c>
    </row>
    <row r="48" spans="6:27" ht="14.4" customHeight="1" x14ac:dyDescent="0.3">
      <c r="F48" s="11"/>
      <c r="G48" s="4">
        <v>22</v>
      </c>
      <c r="H48" s="4">
        <v>211.53394380204136</v>
      </c>
      <c r="I48" s="4">
        <v>-6.8339438020413752</v>
      </c>
      <c r="J48" s="4">
        <v>-1.2366535580629618</v>
      </c>
      <c r="P48" s="15" t="s">
        <v>56</v>
      </c>
      <c r="U48" s="18" t="s">
        <v>57</v>
      </c>
      <c r="V48" s="18"/>
      <c r="W48" s="18"/>
    </row>
    <row r="49" spans="6:23" x14ac:dyDescent="0.3">
      <c r="F49" s="11"/>
      <c r="G49" s="4">
        <v>23</v>
      </c>
      <c r="H49" s="4">
        <v>215.14794790658982</v>
      </c>
      <c r="I49" s="4">
        <v>-4.007947906589834</v>
      </c>
      <c r="J49" s="4">
        <v>-0.7252683344769052</v>
      </c>
      <c r="U49" s="18"/>
      <c r="V49" s="18"/>
      <c r="W49" s="18"/>
    </row>
    <row r="50" spans="6:23" x14ac:dyDescent="0.3">
      <c r="F50" s="11"/>
      <c r="G50" s="4">
        <v>24</v>
      </c>
      <c r="H50" s="4">
        <v>217.81089829941502</v>
      </c>
      <c r="I50" s="4">
        <v>8.5091017005849778</v>
      </c>
      <c r="J50" s="4">
        <v>1.5397859857736511</v>
      </c>
      <c r="U50" s="18"/>
      <c r="V50" s="18"/>
      <c r="W50" s="18"/>
    </row>
    <row r="51" spans="6:23" x14ac:dyDescent="0.3">
      <c r="F51" s="11"/>
      <c r="G51" s="4">
        <v>25</v>
      </c>
      <c r="H51" s="4">
        <v>203.35488188122122</v>
      </c>
      <c r="I51" s="4">
        <v>3.1851181187787461</v>
      </c>
      <c r="J51" s="4">
        <v>0.57637109237889173</v>
      </c>
      <c r="U51" s="18"/>
      <c r="V51" s="18"/>
      <c r="W51" s="18"/>
    </row>
    <row r="52" spans="6:23" x14ac:dyDescent="0.3">
      <c r="F52" s="11"/>
      <c r="G52" s="4">
        <v>26</v>
      </c>
      <c r="H52" s="4">
        <v>208.11015043983758</v>
      </c>
      <c r="I52" s="4">
        <v>15.44984956016242</v>
      </c>
      <c r="J52" s="4">
        <v>2.795766541774185</v>
      </c>
    </row>
    <row r="53" spans="6:23" x14ac:dyDescent="0.3">
      <c r="F53" s="11"/>
      <c r="G53" s="4">
        <v>27</v>
      </c>
      <c r="H53" s="4">
        <v>209.63183637859481</v>
      </c>
      <c r="I53" s="4">
        <v>9.3281636214051673</v>
      </c>
      <c r="J53" s="4">
        <v>1.6880014039855491</v>
      </c>
    </row>
    <row r="54" spans="6:23" x14ac:dyDescent="0.3">
      <c r="F54" s="11"/>
      <c r="G54" s="4">
        <v>28</v>
      </c>
      <c r="H54" s="4">
        <v>207.53951821280361</v>
      </c>
      <c r="I54" s="4">
        <v>-3.2995182128036333</v>
      </c>
      <c r="J54" s="4">
        <v>-0.59707265028113177</v>
      </c>
    </row>
    <row r="55" spans="6:23" x14ac:dyDescent="0.3">
      <c r="F55" s="11"/>
      <c r="G55" s="4">
        <v>29</v>
      </c>
      <c r="H55" s="4">
        <v>216.66963384534705</v>
      </c>
      <c r="I55" s="4">
        <v>7.3503661546529315</v>
      </c>
      <c r="J55" s="4">
        <v>1.3301040689714008</v>
      </c>
    </row>
    <row r="56" spans="6:23" ht="15" thickBot="1" x14ac:dyDescent="0.35">
      <c r="F56" s="11"/>
      <c r="G56" s="5">
        <v>30</v>
      </c>
      <c r="H56" s="5">
        <v>216.28921236065776</v>
      </c>
      <c r="I56" s="5">
        <v>3.1307876393422305</v>
      </c>
      <c r="J56" s="5">
        <v>0.56653958327482734</v>
      </c>
      <c r="P56" s="15" t="s">
        <v>58</v>
      </c>
      <c r="Q56" t="s">
        <v>59</v>
      </c>
      <c r="R56" s="12">
        <v>184.92</v>
      </c>
      <c r="T56" s="17" t="s">
        <v>69</v>
      </c>
      <c r="U56" s="17"/>
      <c r="V56" s="17"/>
      <c r="W56" s="17"/>
    </row>
    <row r="57" spans="6:23" x14ac:dyDescent="0.3">
      <c r="Q57" s="19" t="s">
        <v>60</v>
      </c>
      <c r="R57" s="20">
        <v>215.93384298588037</v>
      </c>
      <c r="T57" s="17"/>
      <c r="U57" s="17"/>
      <c r="V57" s="17"/>
      <c r="W57" s="17"/>
    </row>
    <row r="58" spans="6:23" x14ac:dyDescent="0.3">
      <c r="Q58" t="s">
        <v>61</v>
      </c>
      <c r="R58" s="12">
        <v>0.05</v>
      </c>
      <c r="T58" s="17"/>
      <c r="U58" s="17"/>
      <c r="V58" s="17"/>
      <c r="W58" s="17"/>
    </row>
    <row r="59" spans="6:23" x14ac:dyDescent="0.3">
      <c r="Q59" t="s">
        <v>62</v>
      </c>
      <c r="R59" s="12">
        <v>30</v>
      </c>
      <c r="T59" s="17"/>
      <c r="U59" s="17"/>
      <c r="V59" s="17"/>
      <c r="W59" s="17"/>
    </row>
    <row r="60" spans="6:23" x14ac:dyDescent="0.3">
      <c r="Q60" t="s">
        <v>64</v>
      </c>
      <c r="R60" s="12">
        <v>0.16656000000000001</v>
      </c>
      <c r="T60" s="17"/>
      <c r="U60" s="17"/>
      <c r="V60" s="17"/>
      <c r="W60" s="17"/>
    </row>
    <row r="61" spans="6:23" x14ac:dyDescent="0.3">
      <c r="Q61" t="s">
        <v>65</v>
      </c>
      <c r="R61" s="12">
        <v>174.0026666666667</v>
      </c>
      <c r="T61" s="17"/>
      <c r="U61" s="17"/>
      <c r="V61" s="17"/>
      <c r="W61" s="17"/>
    </row>
    <row r="62" spans="6:23" x14ac:dyDescent="0.3">
      <c r="Q62" t="s">
        <v>66</v>
      </c>
      <c r="R62" s="12">
        <v>3120.6485866662115</v>
      </c>
    </row>
    <row r="63" spans="6:23" x14ac:dyDescent="0.3">
      <c r="Q63" t="s">
        <v>63</v>
      </c>
      <c r="R63" s="12">
        <v>2.0484071417952445</v>
      </c>
    </row>
    <row r="64" spans="6:23" x14ac:dyDescent="0.3">
      <c r="Q64" s="19" t="s">
        <v>67</v>
      </c>
      <c r="R64" s="20">
        <f>R57-R63*R60*SQRT((1/R59)+(R56-R61)^2/R62)</f>
        <v>215.84259544338619</v>
      </c>
    </row>
    <row r="65" spans="17:18" x14ac:dyDescent="0.3">
      <c r="Q65" s="19" t="s">
        <v>68</v>
      </c>
      <c r="R65" s="20">
        <f>R57+R63*R60*SQRT((1/R59)+((R56-R61)^2/R62))</f>
        <v>216.02509052837456</v>
      </c>
    </row>
  </sheetData>
  <mergeCells count="5">
    <mergeCell ref="P2:AD2"/>
    <mergeCell ref="Y20:AD21"/>
    <mergeCell ref="T56:W61"/>
    <mergeCell ref="U48:W51"/>
    <mergeCell ref="A1:E1"/>
  </mergeCells>
  <conditionalFormatting sqref="F4:F27 F29:F56">
    <cfRule type="expression" dxfId="0" priority="1">
      <formula>F4&gt;0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9C7B-01C0-4EC6-BD9A-0565815C62F5}">
  <dimension ref="B2:J4"/>
  <sheetViews>
    <sheetView showGridLines="0" workbookViewId="0">
      <selection activeCell="D11" sqref="D11"/>
    </sheetView>
  </sheetViews>
  <sheetFormatPr baseColWidth="10" defaultRowHeight="14.4" x14ac:dyDescent="0.3"/>
  <cols>
    <col min="9" max="9" width="13" customWidth="1"/>
  </cols>
  <sheetData>
    <row r="2" spans="2:10" x14ac:dyDescent="0.3">
      <c r="B2" s="15" t="s">
        <v>32</v>
      </c>
      <c r="C2" t="s">
        <v>70</v>
      </c>
    </row>
    <row r="4" spans="2:10" x14ac:dyDescent="0.3">
      <c r="B4" s="15" t="s">
        <v>34</v>
      </c>
      <c r="C4" t="s">
        <v>71</v>
      </c>
      <c r="J4">
        <f>SQRT(0.87)</f>
        <v>0.93273790530888145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85DE-0821-452E-ABEF-399D2843C744}">
  <dimension ref="B2:C6"/>
  <sheetViews>
    <sheetView showGridLines="0" workbookViewId="0">
      <selection activeCell="E2" sqref="E2"/>
    </sheetView>
  </sheetViews>
  <sheetFormatPr baseColWidth="10" defaultRowHeight="14.4" x14ac:dyDescent="0.3"/>
  <sheetData>
    <row r="2" spans="2:3" x14ac:dyDescent="0.3">
      <c r="B2" s="15" t="s">
        <v>32</v>
      </c>
      <c r="C2" t="b">
        <v>0</v>
      </c>
    </row>
    <row r="3" spans="2:3" x14ac:dyDescent="0.3">
      <c r="B3" s="15" t="s">
        <v>34</v>
      </c>
      <c r="C3" t="b">
        <v>0</v>
      </c>
    </row>
    <row r="4" spans="2:3" x14ac:dyDescent="0.3">
      <c r="B4" s="15" t="s">
        <v>39</v>
      </c>
      <c r="C4" t="b">
        <v>0</v>
      </c>
    </row>
    <row r="5" spans="2:3" x14ac:dyDescent="0.3">
      <c r="B5" s="15" t="s">
        <v>55</v>
      </c>
      <c r="C5" t="b">
        <v>1</v>
      </c>
    </row>
    <row r="6" spans="2:3" x14ac:dyDescent="0.3">
      <c r="B6" s="15" t="s">
        <v>56</v>
      </c>
      <c r="C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Punto 1</vt:lpstr>
      <vt:lpstr>Respuestas Punto 2</vt:lpstr>
      <vt:lpstr>Respuestas Punto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Ocaris Perez Ramirez</dc:creator>
  <cp:lastModifiedBy>NICOLÁS GONZÁLEZ</cp:lastModifiedBy>
  <dcterms:created xsi:type="dcterms:W3CDTF">2015-02-10T21:05:26Z</dcterms:created>
  <dcterms:modified xsi:type="dcterms:W3CDTF">2023-02-04T14:48:20Z</dcterms:modified>
</cp:coreProperties>
</file>