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gomez.dm\Downloads\"/>
    </mc:Choice>
  </mc:AlternateContent>
  <xr:revisionPtr revIDLastSave="0" documentId="13_ncr:1_{C192B774-85FB-4532-BC37-A64F73D64169}" xr6:coauthVersionLast="47" xr6:coauthVersionMax="47" xr10:uidLastSave="{00000000-0000-0000-0000-000000000000}"/>
  <bookViews>
    <workbookView xWindow="-135" yWindow="-135" windowWidth="29070" windowHeight="15750" activeTab="2" xr2:uid="{00000000-000D-0000-FFFF-FFFF00000000}"/>
  </bookViews>
  <sheets>
    <sheet name="PUNTO I" sheetId="2" r:id="rId1"/>
    <sheet name="PUNTO 8)" sheetId="3" r:id="rId2"/>
    <sheet name="PUNTO IV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7" i="1" l="1"/>
  <c r="V58" i="1"/>
  <c r="U57" i="1"/>
  <c r="U58" i="1"/>
  <c r="T57" i="1"/>
  <c r="T58" i="1"/>
  <c r="U56" i="1"/>
  <c r="T56" i="1"/>
  <c r="V56" i="1"/>
  <c r="Z24" i="1" l="1"/>
  <c r="Z23" i="1"/>
  <c r="Z21" i="1"/>
  <c r="Z25" i="1" s="1"/>
  <c r="Z17" i="1"/>
  <c r="Z18" i="1" s="1"/>
  <c r="Z19" i="1" s="1"/>
  <c r="W24" i="1"/>
  <c r="W23" i="1"/>
  <c r="W21" i="1"/>
  <c r="W25" i="1" s="1"/>
  <c r="W18" i="1"/>
  <c r="W19" i="1" s="1"/>
  <c r="W17" i="1"/>
  <c r="T19" i="1"/>
  <c r="T18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T23" i="1"/>
  <c r="T17" i="1"/>
  <c r="V25" i="3"/>
  <c r="T21" i="1"/>
  <c r="Z22" i="1" l="1"/>
  <c r="Z26" i="1" s="1"/>
  <c r="W22" i="1"/>
  <c r="W26" i="1" s="1"/>
  <c r="T24" i="1"/>
  <c r="T25" i="1"/>
  <c r="T22" i="1"/>
  <c r="Z27" i="1" l="1"/>
  <c r="Z29" i="1" s="1"/>
  <c r="W27" i="1"/>
  <c r="W29" i="1" s="1"/>
  <c r="T26" i="1"/>
  <c r="T27" i="1"/>
  <c r="T29" i="1" l="1"/>
  <c r="T8" i="1"/>
  <c r="T2" i="1"/>
  <c r="Z8" i="1"/>
  <c r="Z7" i="1"/>
  <c r="Z5" i="1"/>
  <c r="Z9" i="1" s="1"/>
  <c r="Z3" i="1"/>
  <c r="W8" i="1"/>
  <c r="W7" i="1"/>
  <c r="W5" i="1"/>
  <c r="W9" i="1" s="1"/>
  <c r="W3" i="1"/>
  <c r="T7" i="1"/>
  <c r="T5" i="1"/>
  <c r="T6" i="1" s="1"/>
  <c r="T3" i="1" l="1"/>
  <c r="T11" i="1" s="1"/>
  <c r="T9" i="1"/>
  <c r="Z6" i="1"/>
  <c r="Z11" i="1" s="1"/>
  <c r="W6" i="1"/>
  <c r="W11" i="1" s="1"/>
  <c r="T10" i="1" l="1"/>
  <c r="W10" i="1"/>
  <c r="W13" i="1" s="1"/>
  <c r="Z10" i="1"/>
  <c r="T13" i="1"/>
  <c r="Z13" i="1"/>
  <c r="L70" i="1"/>
  <c r="L69" i="1"/>
  <c r="L68" i="1"/>
  <c r="L67" i="1"/>
  <c r="L32" i="1"/>
  <c r="L31" i="1"/>
  <c r="L30" i="1"/>
  <c r="L29" i="1"/>
  <c r="L28" i="1"/>
  <c r="L27" i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K69" i="1"/>
  <c r="K68" i="1"/>
  <c r="K67" i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K31" i="1"/>
  <c r="K30" i="1"/>
  <c r="K29" i="1"/>
  <c r="K28" i="1"/>
  <c r="K27" i="1"/>
  <c r="R29" i="3" l="1"/>
  <c r="U25" i="3"/>
  <c r="S24" i="3"/>
  <c r="R24" i="3"/>
  <c r="Q24" i="3"/>
  <c r="N137" i="3"/>
  <c r="N135" i="3"/>
  <c r="N130" i="3"/>
  <c r="N127" i="3"/>
  <c r="N126" i="3"/>
  <c r="N125" i="3"/>
  <c r="N124" i="3"/>
  <c r="N117" i="3"/>
  <c r="N115" i="3"/>
  <c r="N110" i="3"/>
  <c r="N107" i="3"/>
  <c r="N106" i="3"/>
  <c r="N105" i="3"/>
  <c r="N104" i="3"/>
  <c r="N97" i="3"/>
  <c r="N95" i="3"/>
  <c r="N90" i="3"/>
  <c r="N87" i="3"/>
  <c r="N86" i="3"/>
  <c r="N85" i="3"/>
  <c r="N84" i="3"/>
  <c r="N77" i="3"/>
  <c r="N75" i="3"/>
  <c r="N70" i="3"/>
  <c r="N67" i="3"/>
  <c r="N66" i="3"/>
  <c r="N65" i="3"/>
  <c r="N64" i="3"/>
  <c r="N57" i="3"/>
  <c r="N55" i="3"/>
  <c r="N50" i="3"/>
  <c r="N47" i="3"/>
  <c r="N46" i="3"/>
  <c r="N45" i="3"/>
  <c r="N44" i="3"/>
  <c r="N37" i="3"/>
  <c r="N35" i="3"/>
  <c r="N30" i="3"/>
  <c r="N27" i="3"/>
  <c r="N26" i="3"/>
  <c r="N25" i="3"/>
  <c r="N24" i="3"/>
  <c r="N17" i="3"/>
  <c r="N15" i="3"/>
  <c r="N10" i="3"/>
  <c r="N7" i="3"/>
  <c r="N6" i="3"/>
  <c r="N5" i="3"/>
  <c r="N4" i="3"/>
  <c r="I142" i="3"/>
  <c r="H142" i="3"/>
  <c r="G142" i="3"/>
  <c r="F142" i="3"/>
  <c r="N142" i="3" s="1"/>
  <c r="I141" i="3"/>
  <c r="H141" i="3"/>
  <c r="G141" i="3"/>
  <c r="F141" i="3"/>
  <c r="N141" i="3" s="1"/>
  <c r="I140" i="3"/>
  <c r="H140" i="3"/>
  <c r="G140" i="3"/>
  <c r="F140" i="3"/>
  <c r="N140" i="3" s="1"/>
  <c r="I139" i="3"/>
  <c r="H139" i="3"/>
  <c r="G139" i="3"/>
  <c r="F139" i="3"/>
  <c r="N139" i="3" s="1"/>
  <c r="I138" i="3"/>
  <c r="H138" i="3"/>
  <c r="G138" i="3"/>
  <c r="F138" i="3"/>
  <c r="N138" i="3" s="1"/>
  <c r="I137" i="3"/>
  <c r="H137" i="3"/>
  <c r="G137" i="3"/>
  <c r="F137" i="3"/>
  <c r="I136" i="3"/>
  <c r="H136" i="3"/>
  <c r="G136" i="3"/>
  <c r="F136" i="3"/>
  <c r="N136" i="3" s="1"/>
  <c r="I135" i="3"/>
  <c r="H135" i="3"/>
  <c r="G135" i="3"/>
  <c r="F135" i="3"/>
  <c r="I134" i="3"/>
  <c r="H134" i="3"/>
  <c r="G134" i="3"/>
  <c r="F134" i="3"/>
  <c r="N134" i="3" s="1"/>
  <c r="I133" i="3"/>
  <c r="H133" i="3"/>
  <c r="G133" i="3"/>
  <c r="F133" i="3"/>
  <c r="N133" i="3" s="1"/>
  <c r="I132" i="3"/>
  <c r="H132" i="3"/>
  <c r="G132" i="3"/>
  <c r="F132" i="3"/>
  <c r="N132" i="3" s="1"/>
  <c r="I131" i="3"/>
  <c r="H131" i="3"/>
  <c r="G131" i="3"/>
  <c r="F131" i="3"/>
  <c r="N131" i="3" s="1"/>
  <c r="I130" i="3"/>
  <c r="H130" i="3"/>
  <c r="G130" i="3"/>
  <c r="F130" i="3"/>
  <c r="I129" i="3"/>
  <c r="H129" i="3"/>
  <c r="G129" i="3"/>
  <c r="F129" i="3"/>
  <c r="N129" i="3" s="1"/>
  <c r="I128" i="3"/>
  <c r="H128" i="3"/>
  <c r="G128" i="3"/>
  <c r="F128" i="3"/>
  <c r="N128" i="3" s="1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N123" i="3" s="1"/>
  <c r="I122" i="3"/>
  <c r="H122" i="3"/>
  <c r="G122" i="3"/>
  <c r="F122" i="3"/>
  <c r="N122" i="3" s="1"/>
  <c r="I121" i="3"/>
  <c r="H121" i="3"/>
  <c r="G121" i="3"/>
  <c r="F121" i="3"/>
  <c r="N121" i="3" s="1"/>
  <c r="I120" i="3"/>
  <c r="H120" i="3"/>
  <c r="G120" i="3"/>
  <c r="F120" i="3"/>
  <c r="N120" i="3" s="1"/>
  <c r="I119" i="3"/>
  <c r="H119" i="3"/>
  <c r="G119" i="3"/>
  <c r="F119" i="3"/>
  <c r="N119" i="3" s="1"/>
  <c r="I118" i="3"/>
  <c r="H118" i="3"/>
  <c r="G118" i="3"/>
  <c r="F118" i="3"/>
  <c r="N118" i="3" s="1"/>
  <c r="I117" i="3"/>
  <c r="H117" i="3"/>
  <c r="G117" i="3"/>
  <c r="F117" i="3"/>
  <c r="I116" i="3"/>
  <c r="H116" i="3"/>
  <c r="G116" i="3"/>
  <c r="F116" i="3"/>
  <c r="N116" i="3" s="1"/>
  <c r="I115" i="3"/>
  <c r="H115" i="3"/>
  <c r="G115" i="3"/>
  <c r="F115" i="3"/>
  <c r="I114" i="3"/>
  <c r="H114" i="3"/>
  <c r="G114" i="3"/>
  <c r="F114" i="3"/>
  <c r="N114" i="3" s="1"/>
  <c r="I113" i="3"/>
  <c r="H113" i="3"/>
  <c r="G113" i="3"/>
  <c r="F113" i="3"/>
  <c r="N113" i="3" s="1"/>
  <c r="I112" i="3"/>
  <c r="H112" i="3"/>
  <c r="G112" i="3"/>
  <c r="F112" i="3"/>
  <c r="N112" i="3" s="1"/>
  <c r="I111" i="3"/>
  <c r="H111" i="3"/>
  <c r="G111" i="3"/>
  <c r="F111" i="3"/>
  <c r="N111" i="3" s="1"/>
  <c r="I110" i="3"/>
  <c r="H110" i="3"/>
  <c r="G110" i="3"/>
  <c r="F110" i="3"/>
  <c r="I109" i="3"/>
  <c r="H109" i="3"/>
  <c r="G109" i="3"/>
  <c r="F109" i="3"/>
  <c r="N109" i="3" s="1"/>
  <c r="I108" i="3"/>
  <c r="H108" i="3"/>
  <c r="G108" i="3"/>
  <c r="F108" i="3"/>
  <c r="N108" i="3" s="1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N103" i="3" s="1"/>
  <c r="I102" i="3"/>
  <c r="H102" i="3"/>
  <c r="G102" i="3"/>
  <c r="F102" i="3"/>
  <c r="N102" i="3" s="1"/>
  <c r="I101" i="3"/>
  <c r="H101" i="3"/>
  <c r="G101" i="3"/>
  <c r="F101" i="3"/>
  <c r="N101" i="3" s="1"/>
  <c r="I100" i="3"/>
  <c r="H100" i="3"/>
  <c r="G100" i="3"/>
  <c r="F100" i="3"/>
  <c r="N100" i="3" s="1"/>
  <c r="I99" i="3"/>
  <c r="H99" i="3"/>
  <c r="G99" i="3"/>
  <c r="F99" i="3"/>
  <c r="N99" i="3" s="1"/>
  <c r="I98" i="3"/>
  <c r="H98" i="3"/>
  <c r="G98" i="3"/>
  <c r="F98" i="3"/>
  <c r="N98" i="3" s="1"/>
  <c r="I97" i="3"/>
  <c r="H97" i="3"/>
  <c r="G97" i="3"/>
  <c r="F97" i="3"/>
  <c r="I96" i="3"/>
  <c r="H96" i="3"/>
  <c r="G96" i="3"/>
  <c r="F96" i="3"/>
  <c r="N96" i="3" s="1"/>
  <c r="I95" i="3"/>
  <c r="H95" i="3"/>
  <c r="G95" i="3"/>
  <c r="F95" i="3"/>
  <c r="I94" i="3"/>
  <c r="H94" i="3"/>
  <c r="G94" i="3"/>
  <c r="F94" i="3"/>
  <c r="N94" i="3" s="1"/>
  <c r="I93" i="3"/>
  <c r="H93" i="3"/>
  <c r="G93" i="3"/>
  <c r="F93" i="3"/>
  <c r="N93" i="3" s="1"/>
  <c r="I92" i="3"/>
  <c r="H92" i="3"/>
  <c r="G92" i="3"/>
  <c r="F92" i="3"/>
  <c r="N92" i="3" s="1"/>
  <c r="I91" i="3"/>
  <c r="H91" i="3"/>
  <c r="G91" i="3"/>
  <c r="F91" i="3"/>
  <c r="N91" i="3" s="1"/>
  <c r="I90" i="3"/>
  <c r="H90" i="3"/>
  <c r="G90" i="3"/>
  <c r="F90" i="3"/>
  <c r="I89" i="3"/>
  <c r="H89" i="3"/>
  <c r="G89" i="3"/>
  <c r="F89" i="3"/>
  <c r="N89" i="3" s="1"/>
  <c r="I88" i="3"/>
  <c r="H88" i="3"/>
  <c r="G88" i="3"/>
  <c r="F88" i="3"/>
  <c r="N88" i="3" s="1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N83" i="3" s="1"/>
  <c r="I82" i="3"/>
  <c r="H82" i="3"/>
  <c r="G82" i="3"/>
  <c r="F82" i="3"/>
  <c r="N82" i="3" s="1"/>
  <c r="I81" i="3"/>
  <c r="H81" i="3"/>
  <c r="G81" i="3"/>
  <c r="F81" i="3"/>
  <c r="N81" i="3" s="1"/>
  <c r="I80" i="3"/>
  <c r="H80" i="3"/>
  <c r="G80" i="3"/>
  <c r="F80" i="3"/>
  <c r="N80" i="3" s="1"/>
  <c r="I79" i="3"/>
  <c r="H79" i="3"/>
  <c r="G79" i="3"/>
  <c r="F79" i="3"/>
  <c r="N79" i="3" s="1"/>
  <c r="I78" i="3"/>
  <c r="H78" i="3"/>
  <c r="G78" i="3"/>
  <c r="F78" i="3"/>
  <c r="N78" i="3" s="1"/>
  <c r="I77" i="3"/>
  <c r="H77" i="3"/>
  <c r="G77" i="3"/>
  <c r="F77" i="3"/>
  <c r="I76" i="3"/>
  <c r="H76" i="3"/>
  <c r="G76" i="3"/>
  <c r="F76" i="3"/>
  <c r="N76" i="3" s="1"/>
  <c r="I75" i="3"/>
  <c r="H75" i="3"/>
  <c r="G75" i="3"/>
  <c r="F75" i="3"/>
  <c r="I74" i="3"/>
  <c r="H74" i="3"/>
  <c r="G74" i="3"/>
  <c r="F74" i="3"/>
  <c r="N74" i="3" s="1"/>
  <c r="I73" i="3"/>
  <c r="H73" i="3"/>
  <c r="G73" i="3"/>
  <c r="F73" i="3"/>
  <c r="N73" i="3" s="1"/>
  <c r="I72" i="3"/>
  <c r="H72" i="3"/>
  <c r="G72" i="3"/>
  <c r="F72" i="3"/>
  <c r="N72" i="3" s="1"/>
  <c r="I71" i="3"/>
  <c r="H71" i="3"/>
  <c r="G71" i="3"/>
  <c r="F71" i="3"/>
  <c r="N71" i="3" s="1"/>
  <c r="I70" i="3"/>
  <c r="H70" i="3"/>
  <c r="G70" i="3"/>
  <c r="F70" i="3"/>
  <c r="I69" i="3"/>
  <c r="H69" i="3"/>
  <c r="G69" i="3"/>
  <c r="F69" i="3"/>
  <c r="N69" i="3" s="1"/>
  <c r="I68" i="3"/>
  <c r="H68" i="3"/>
  <c r="G68" i="3"/>
  <c r="F68" i="3"/>
  <c r="N68" i="3" s="1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N63" i="3" s="1"/>
  <c r="I62" i="3"/>
  <c r="H62" i="3"/>
  <c r="G62" i="3"/>
  <c r="F62" i="3"/>
  <c r="N62" i="3" s="1"/>
  <c r="I61" i="3"/>
  <c r="H61" i="3"/>
  <c r="G61" i="3"/>
  <c r="F61" i="3"/>
  <c r="N61" i="3" s="1"/>
  <c r="I60" i="3"/>
  <c r="H60" i="3"/>
  <c r="G60" i="3"/>
  <c r="F60" i="3"/>
  <c r="N60" i="3" s="1"/>
  <c r="I59" i="3"/>
  <c r="H59" i="3"/>
  <c r="G59" i="3"/>
  <c r="F59" i="3"/>
  <c r="N59" i="3" s="1"/>
  <c r="I58" i="3"/>
  <c r="H58" i="3"/>
  <c r="G58" i="3"/>
  <c r="F58" i="3"/>
  <c r="N58" i="3" s="1"/>
  <c r="I57" i="3"/>
  <c r="H57" i="3"/>
  <c r="G57" i="3"/>
  <c r="F57" i="3"/>
  <c r="I56" i="3"/>
  <c r="H56" i="3"/>
  <c r="G56" i="3"/>
  <c r="F56" i="3"/>
  <c r="N56" i="3" s="1"/>
  <c r="I55" i="3"/>
  <c r="H55" i="3"/>
  <c r="G55" i="3"/>
  <c r="F55" i="3"/>
  <c r="I54" i="3"/>
  <c r="H54" i="3"/>
  <c r="G54" i="3"/>
  <c r="F54" i="3"/>
  <c r="N54" i="3" s="1"/>
  <c r="I53" i="3"/>
  <c r="H53" i="3"/>
  <c r="G53" i="3"/>
  <c r="F53" i="3"/>
  <c r="N53" i="3" s="1"/>
  <c r="I52" i="3"/>
  <c r="H52" i="3"/>
  <c r="G52" i="3"/>
  <c r="F52" i="3"/>
  <c r="N52" i="3" s="1"/>
  <c r="I51" i="3"/>
  <c r="H51" i="3"/>
  <c r="G51" i="3"/>
  <c r="F51" i="3"/>
  <c r="N51" i="3" s="1"/>
  <c r="I50" i="3"/>
  <c r="H50" i="3"/>
  <c r="G50" i="3"/>
  <c r="F50" i="3"/>
  <c r="I49" i="3"/>
  <c r="H49" i="3"/>
  <c r="G49" i="3"/>
  <c r="F49" i="3"/>
  <c r="N49" i="3" s="1"/>
  <c r="I48" i="3"/>
  <c r="H48" i="3"/>
  <c r="G48" i="3"/>
  <c r="F48" i="3"/>
  <c r="N48" i="3" s="1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N43" i="3" s="1"/>
  <c r="I42" i="3"/>
  <c r="H42" i="3"/>
  <c r="G42" i="3"/>
  <c r="F42" i="3"/>
  <c r="N42" i="3" s="1"/>
  <c r="I41" i="3"/>
  <c r="H41" i="3"/>
  <c r="G41" i="3"/>
  <c r="F41" i="3"/>
  <c r="N41" i="3" s="1"/>
  <c r="I40" i="3"/>
  <c r="H40" i="3"/>
  <c r="G40" i="3"/>
  <c r="F40" i="3"/>
  <c r="N40" i="3" s="1"/>
  <c r="I39" i="3"/>
  <c r="H39" i="3"/>
  <c r="G39" i="3"/>
  <c r="F39" i="3"/>
  <c r="N39" i="3" s="1"/>
  <c r="I38" i="3"/>
  <c r="H38" i="3"/>
  <c r="G38" i="3"/>
  <c r="F38" i="3"/>
  <c r="N38" i="3" s="1"/>
  <c r="I37" i="3"/>
  <c r="H37" i="3"/>
  <c r="G37" i="3"/>
  <c r="F37" i="3"/>
  <c r="I36" i="3"/>
  <c r="H36" i="3"/>
  <c r="G36" i="3"/>
  <c r="F36" i="3"/>
  <c r="N36" i="3" s="1"/>
  <c r="I35" i="3"/>
  <c r="H35" i="3"/>
  <c r="G35" i="3"/>
  <c r="F35" i="3"/>
  <c r="I34" i="3"/>
  <c r="H34" i="3"/>
  <c r="G34" i="3"/>
  <c r="F34" i="3"/>
  <c r="N34" i="3" s="1"/>
  <c r="I33" i="3"/>
  <c r="H33" i="3"/>
  <c r="G33" i="3"/>
  <c r="F33" i="3"/>
  <c r="N33" i="3" s="1"/>
  <c r="I32" i="3"/>
  <c r="H32" i="3"/>
  <c r="G32" i="3"/>
  <c r="F32" i="3"/>
  <c r="N32" i="3" s="1"/>
  <c r="I31" i="3"/>
  <c r="H31" i="3"/>
  <c r="G31" i="3"/>
  <c r="F31" i="3"/>
  <c r="N31" i="3" s="1"/>
  <c r="I30" i="3"/>
  <c r="H30" i="3"/>
  <c r="G30" i="3"/>
  <c r="F30" i="3"/>
  <c r="I29" i="3"/>
  <c r="H29" i="3"/>
  <c r="G29" i="3"/>
  <c r="F29" i="3"/>
  <c r="N29" i="3" s="1"/>
  <c r="I28" i="3"/>
  <c r="H28" i="3"/>
  <c r="G28" i="3"/>
  <c r="F28" i="3"/>
  <c r="N28" i="3" s="1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N23" i="3" s="1"/>
  <c r="I22" i="3"/>
  <c r="H22" i="3"/>
  <c r="G22" i="3"/>
  <c r="F22" i="3"/>
  <c r="N22" i="3" s="1"/>
  <c r="I21" i="3"/>
  <c r="H21" i="3"/>
  <c r="G21" i="3"/>
  <c r="F21" i="3"/>
  <c r="N21" i="3" s="1"/>
  <c r="I20" i="3"/>
  <c r="H20" i="3"/>
  <c r="G20" i="3"/>
  <c r="F20" i="3"/>
  <c r="N20" i="3" s="1"/>
  <c r="I19" i="3"/>
  <c r="H19" i="3"/>
  <c r="G19" i="3"/>
  <c r="F19" i="3"/>
  <c r="N19" i="3" s="1"/>
  <c r="I18" i="3"/>
  <c r="H18" i="3"/>
  <c r="G18" i="3"/>
  <c r="F18" i="3"/>
  <c r="N18" i="3" s="1"/>
  <c r="I17" i="3"/>
  <c r="H17" i="3"/>
  <c r="G17" i="3"/>
  <c r="F17" i="3"/>
  <c r="I16" i="3"/>
  <c r="H16" i="3"/>
  <c r="G16" i="3"/>
  <c r="F16" i="3"/>
  <c r="N16" i="3" s="1"/>
  <c r="I15" i="3"/>
  <c r="H15" i="3"/>
  <c r="G15" i="3"/>
  <c r="F15" i="3"/>
  <c r="I14" i="3"/>
  <c r="H14" i="3"/>
  <c r="G14" i="3"/>
  <c r="F14" i="3"/>
  <c r="N14" i="3" s="1"/>
  <c r="I13" i="3"/>
  <c r="H13" i="3"/>
  <c r="G13" i="3"/>
  <c r="F13" i="3"/>
  <c r="N13" i="3" s="1"/>
  <c r="I12" i="3"/>
  <c r="H12" i="3"/>
  <c r="G12" i="3"/>
  <c r="F12" i="3"/>
  <c r="N12" i="3" s="1"/>
  <c r="I11" i="3"/>
  <c r="H11" i="3"/>
  <c r="G11" i="3"/>
  <c r="F11" i="3"/>
  <c r="N11" i="3" s="1"/>
  <c r="I10" i="3"/>
  <c r="H10" i="3"/>
  <c r="G10" i="3"/>
  <c r="F10" i="3"/>
  <c r="I9" i="3"/>
  <c r="H9" i="3"/>
  <c r="G9" i="3"/>
  <c r="F9" i="3"/>
  <c r="N9" i="3" s="1"/>
  <c r="I8" i="3"/>
  <c r="H8" i="3"/>
  <c r="G8" i="3"/>
  <c r="F8" i="3"/>
  <c r="N8" i="3" s="1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N3" i="3" s="1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R5" i="2"/>
  <c r="I142" i="2" l="1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tc={143C799E-55C6-451D-8513-47C7CB0773E1}</author>
  </authors>
  <commentList>
    <comment ref="S60" authorId="0" shapeId="0" xr:uid="{143C799E-55C6-451D-8513-47C7CB0773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Poner el resto de pruebas.</t>
      </text>
    </comment>
  </commentList>
</comments>
</file>

<file path=xl/sharedStrings.xml><?xml version="1.0" encoding="utf-8"?>
<sst xmlns="http://schemas.openxmlformats.org/spreadsheetml/2006/main" count="316" uniqueCount="114">
  <si>
    <t>MES</t>
  </si>
  <si>
    <t>FECHA</t>
  </si>
  <si>
    <t>AMZN US Equity</t>
  </si>
  <si>
    <t xml:space="preserve">CANTIDAD DE CAJAS (EN MILLONES) </t>
  </si>
  <si>
    <t>COSTO DE PRODUCCION (CIENTOS DE MILLONES DE PESOS)</t>
  </si>
  <si>
    <t>AAPL US Equity</t>
  </si>
  <si>
    <t>MSFT US Equity</t>
  </si>
  <si>
    <t>CCMP Index (NASDAQ Composite Index)</t>
  </si>
  <si>
    <t>Var APPL</t>
  </si>
  <si>
    <t>Var NASDAQ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</si>
  <si>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</si>
  <si>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</si>
  <si>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</si>
  <si>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</si>
  <si>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</si>
  <si>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</si>
  <si>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</si>
  <si>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</si>
  <si>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</si>
  <si>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</si>
  <si>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</si>
  <si>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</si>
  <si>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</si>
  <si>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</si>
  <si>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</si>
  <si>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</si>
  <si>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</si>
  <si>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</si>
  <si>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</si>
  <si>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</si>
  <si>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</si>
  <si>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</si>
  <si>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</si>
  <si>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</si>
  <si>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</si>
  <si>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</si>
  <si>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Var APPL</t>
  </si>
  <si>
    <t>B0</t>
  </si>
  <si>
    <t>B1</t>
  </si>
  <si>
    <t>X1</t>
  </si>
  <si>
    <t>AAPL</t>
  </si>
  <si>
    <t>Var MSFT</t>
  </si>
  <si>
    <t>Var AMZN</t>
  </si>
  <si>
    <t>Pronóstico Var MSFT</t>
  </si>
  <si>
    <t>Pronóstico Var AMZN</t>
  </si>
  <si>
    <t>SI</t>
  </si>
  <si>
    <t>W APPL</t>
  </si>
  <si>
    <t>W MSFT</t>
  </si>
  <si>
    <t>W AMZN</t>
  </si>
  <si>
    <t>Var Portafolio</t>
  </si>
  <si>
    <t>NO</t>
  </si>
  <si>
    <t>El portafolio esta siguiendo el mercado</t>
  </si>
  <si>
    <t>Riesgo Diversificable</t>
  </si>
  <si>
    <t>Pronóstico COSTO DE PRODUCCION (CIENTOS DE MILLONES DE PESOS)</t>
  </si>
  <si>
    <t>Valor Abs</t>
  </si>
  <si>
    <t>Outliner</t>
  </si>
  <si>
    <t>Lim Inf</t>
  </si>
  <si>
    <t>Lim Sup</t>
  </si>
  <si>
    <t>n=</t>
  </si>
  <si>
    <t>Alpha=</t>
  </si>
  <si>
    <t>t=</t>
  </si>
  <si>
    <t>s=</t>
  </si>
  <si>
    <t>Yo Ajustado</t>
  </si>
  <si>
    <t>Xo=</t>
  </si>
  <si>
    <t>Media de X</t>
  </si>
  <si>
    <t>Sxx=</t>
  </si>
  <si>
    <t>Dif Lim</t>
  </si>
  <si>
    <t>D31</t>
  </si>
  <si>
    <t>Constante</t>
  </si>
  <si>
    <t>Error</t>
  </si>
  <si>
    <t>Xo Ajustado</t>
  </si>
  <si>
    <t>D42</t>
  </si>
  <si>
    <t>Sxx Ln=</t>
  </si>
  <si>
    <t>B2</t>
  </si>
  <si>
    <t>SumaProducto</t>
  </si>
  <si>
    <t>Bp</t>
  </si>
  <si>
    <t>Formula</t>
  </si>
  <si>
    <t>( 1 - R2)</t>
  </si>
  <si>
    <t>LIN-LOG</t>
  </si>
  <si>
    <t>LIN_SQRT</t>
  </si>
  <si>
    <t>Raiz Cajas</t>
  </si>
  <si>
    <t>RAIZX</t>
  </si>
  <si>
    <t>Media de RAIZX</t>
  </si>
  <si>
    <t>Sxx RAIZX=</t>
  </si>
  <si>
    <t>3. Tener un intervalo que incluya la unidad (1) indica que existe una relacion 1:1 entre el costo de produccion y la cantidad de cajas fabricadas.</t>
  </si>
  <si>
    <t>4. El valor-p del intercepto del modelo es 0.000 &lt; 0.05 por lo tanto es estadísticamente significativa.</t>
  </si>
  <si>
    <t>5. H0: Beta_1 es 0. T_B1= 11,62 &gt; T_0,05 se rechaza H_0. Por lo tanto, existe una relación lineal entre las 2 variables.</t>
  </si>
  <si>
    <t>6. H0: Beta_1 es 1. T_B1 = 0,085 &lt; T_0,05. Por lo tanto, NO se rechaza la Hipótesis Nula.</t>
  </si>
  <si>
    <t>7. El porcentaje de variación de Y que es explicado por la variación de X es del 66,53%, por lo tanto, el porcentaje de la variación de Y no explicado es de 33,47%.</t>
  </si>
  <si>
    <t>8. Un coeficiente de correlación de 0,81 indica una fuerte relacion directa entre la variable explicada y la explicativa.</t>
  </si>
  <si>
    <t>9. Los resultados de la prueba de significancia conjunta (F), dado que el valor crítico de F es práctimente 0, indican que los coeficientes son conjuntamente significativos.</t>
  </si>
  <si>
    <t>10. Cajas en Millones</t>
  </si>
  <si>
    <t>Lim Inferior</t>
  </si>
  <si>
    <t>Lim Superior</t>
  </si>
  <si>
    <t xml:space="preserve">Promedio </t>
  </si>
  <si>
    <t>Cuando el número de cajas fabricadas sea 3580000 se espera que en promedio el costo mensual sea de 622 millones. Este dato está entre 477  y 767 millones con un nivel de confianza del 95%</t>
  </si>
  <si>
    <t>Cuando el número de cajas fabricadas sea 4611000 se espera que en promedio el costo mensual sea de 734 millones. Este dato está entre 570  y 898 millones con un nivel de confianza del 95%</t>
  </si>
  <si>
    <t>Cuando el número de cajas fabricadas sea 5512000 se espera que en promedio el costo mensual sea de 831 millones. Este dato está entre 650  y 1012 millones con un nivel de confianza del 95%</t>
  </si>
  <si>
    <t>11. Se validan todos los supuestos excepto que los errores sigan una distribución normal por el método de Jarque-Bera.</t>
  </si>
  <si>
    <t>No se puede determinar si es adecuado un modelo de regresión lineal simple hasta no probar otros modelos transformados ya que no se cumplen todos los supuestos (MELI).</t>
  </si>
  <si>
    <t>12. Se creó una variable de nombre outliers que se genera de la resta entre el valor absoluto de los errores y 2.5. En la observación 31 hay un valor atípico.</t>
  </si>
  <si>
    <t>13/14/15</t>
  </si>
  <si>
    <t>LIN-LIN</t>
  </si>
  <si>
    <t>LIN-SQRT</t>
  </si>
  <si>
    <t>Y2_LOG</t>
  </si>
  <si>
    <t>Heterocedastisidad</t>
  </si>
  <si>
    <t>White</t>
  </si>
  <si>
    <t>Autocorrelacion</t>
  </si>
  <si>
    <t>DW</t>
  </si>
  <si>
    <t>BG</t>
  </si>
  <si>
    <t>Normalidad</t>
  </si>
  <si>
    <t>JB</t>
  </si>
  <si>
    <t>SW</t>
  </si>
  <si>
    <t>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</si>
</sst>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12"/>
      <color rgb="FF741C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0" fontId="1" fillId="0" borderId="0" xfId="2" applyNumberFormat="1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164" fontId="0" fillId="0" borderId="0" xfId="2" applyNumberFormat="1" applyFont="1"/>
    <xf numFmtId="9" fontId="1" fillId="0" borderId="0" xfId="2" applyFont="1"/>
    <xf numFmtId="0" fontId="5" fillId="0" borderId="0" xfId="0" applyFont="1" applyAlignment="1">
      <alignment horizontal="center"/>
    </xf>
    <xf numFmtId="43" fontId="0" fillId="0" borderId="1" xfId="3" applyFont="1" applyBorder="1"/>
    <xf numFmtId="43" fontId="0" fillId="0" borderId="0" xfId="0" applyNumberFormat="1"/>
    <xf numFmtId="0" fontId="7" fillId="0" borderId="1" xfId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7" fillId="0" borderId="1" xfId="1" applyFont="1" applyBorder="1"/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</cellXfs>
  <cellStyles count="4">
    <cellStyle name="Millares" xfId="3" builtinId="3"/>
    <cellStyle name="Normal" xfId="0" builtinId="0"/>
    <cellStyle name="Normal 2" xfId="1" xr:uid="{00000000-0005-0000-0000-000001000000}"/>
    <cellStyle name="Porcentaje" xfId="2" builtinId="5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741C00"/>
      <color rgb="FFB00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'PUNTO IV'!$C$1</c:f>
              <c:strCache>
                <c:ptCount val="1"/>
                <c:pt idx="0">
                  <c:v>COSTO DE PRODUCCION (CIENTOS DE MILLONES DE PESOS)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'PUNTO IV'!$B$2:$B$71</c:f>
              <c:numCache>
                <c:formatCode>_(* #,##0.00_);_(* \(#,##0.00\);_(* "-"??_);_(@_)</c:formatCode>
                <c:ptCount val="70"/>
                <c:pt idx="0">
                  <c:v>3.4107349971428569</c:v>
                </c:pt>
                <c:pt idx="1">
                  <c:v>3.6885180257142851</c:v>
                </c:pt>
                <c:pt idx="2">
                  <c:v>4.8787952571428566</c:v>
                </c:pt>
                <c:pt idx="3">
                  <c:v>3.5805353485714289</c:v>
                </c:pt>
                <c:pt idx="4">
                  <c:v>3.4201924457142852</c:v>
                </c:pt>
                <c:pt idx="5">
                  <c:v>4.1398002171428567</c:v>
                </c:pt>
                <c:pt idx="6">
                  <c:v>3.6137416285714288</c:v>
                </c:pt>
                <c:pt idx="7">
                  <c:v>3.6717073285714288</c:v>
                </c:pt>
                <c:pt idx="8">
                  <c:v>6.0206544171428567</c:v>
                </c:pt>
                <c:pt idx="9">
                  <c:v>4.5088726028571431</c:v>
                </c:pt>
                <c:pt idx="10">
                  <c:v>4.6116019371428569</c:v>
                </c:pt>
                <c:pt idx="11">
                  <c:v>4.5724137171428572</c:v>
                </c:pt>
                <c:pt idx="12">
                  <c:v>4.7176865399999999</c:v>
                </c:pt>
                <c:pt idx="13">
                  <c:v>3.1733039399999998</c:v>
                </c:pt>
                <c:pt idx="14">
                  <c:v>3.6705564599999998</c:v>
                </c:pt>
                <c:pt idx="15">
                  <c:v>5.4175935600000003</c:v>
                </c:pt>
                <c:pt idx="16">
                  <c:v>2.9913421714285713</c:v>
                </c:pt>
                <c:pt idx="17">
                  <c:v>3.4124856342857139</c:v>
                </c:pt>
                <c:pt idx="18">
                  <c:v>4.0695800571428569</c:v>
                </c:pt>
                <c:pt idx="19">
                  <c:v>3.2145119057142857</c:v>
                </c:pt>
                <c:pt idx="20">
                  <c:v>4.5020117657142862</c:v>
                </c:pt>
                <c:pt idx="21">
                  <c:v>6.0020515714285709</c:v>
                </c:pt>
                <c:pt idx="22">
                  <c:v>4.9742328942857146</c:v>
                </c:pt>
                <c:pt idx="23">
                  <c:v>3.9603348600000001</c:v>
                </c:pt>
                <c:pt idx="24">
                  <c:v>4.7536755171428569</c:v>
                </c:pt>
                <c:pt idx="25">
                  <c:v>3.5625365657142858</c:v>
                </c:pt>
                <c:pt idx="26">
                  <c:v>3.5538420685714285</c:v>
                </c:pt>
                <c:pt idx="27">
                  <c:v>4.1055046199999996</c:v>
                </c:pt>
                <c:pt idx="28">
                  <c:v>2.2627979914285712</c:v>
                </c:pt>
                <c:pt idx="29">
                  <c:v>2.2796172771428571</c:v>
                </c:pt>
                <c:pt idx="30">
                  <c:v>3.0821104885714288</c:v>
                </c:pt>
                <c:pt idx="31">
                  <c:v>4.1683557857142857</c:v>
                </c:pt>
                <c:pt idx="32">
                  <c:v>4.8801694285714285</c:v>
                </c:pt>
                <c:pt idx="33">
                  <c:v>5.9126874857142857</c:v>
                </c:pt>
                <c:pt idx="34">
                  <c:v>4.0714967399999997</c:v>
                </c:pt>
                <c:pt idx="35">
                  <c:v>3.4407005228571426</c:v>
                </c:pt>
                <c:pt idx="36">
                  <c:v>4.1341747028571429</c:v>
                </c:pt>
                <c:pt idx="37">
                  <c:v>3.2078715085714289</c:v>
                </c:pt>
                <c:pt idx="38">
                  <c:v>3.7328107199999998</c:v>
                </c:pt>
                <c:pt idx="39">
                  <c:v>4.7972510657142866</c:v>
                </c:pt>
                <c:pt idx="40">
                  <c:v>2.8091857285714283</c:v>
                </c:pt>
                <c:pt idx="41">
                  <c:v>2.0175856885714287</c:v>
                </c:pt>
                <c:pt idx="42">
                  <c:v>2.577899794285714</c:v>
                </c:pt>
                <c:pt idx="43">
                  <c:v>4.17365064</c:v>
                </c:pt>
                <c:pt idx="44">
                  <c:v>6.1007671799999983</c:v>
                </c:pt>
                <c:pt idx="45">
                  <c:v>6.2900993742857141</c:v>
                </c:pt>
                <c:pt idx="46">
                  <c:v>4.5471647485714284</c:v>
                </c:pt>
                <c:pt idx="47">
                  <c:v>4.9165677942857142</c:v>
                </c:pt>
                <c:pt idx="48">
                  <c:v>4.123889888571429</c:v>
                </c:pt>
                <c:pt idx="49">
                  <c:v>3.8699129485714283</c:v>
                </c:pt>
                <c:pt idx="50">
                  <c:v>3.5981576657142855</c:v>
                </c:pt>
                <c:pt idx="51">
                  <c:v>4.2773175600000002</c:v>
                </c:pt>
                <c:pt idx="52">
                  <c:v>3.4941572228571434</c:v>
                </c:pt>
                <c:pt idx="53">
                  <c:v>4.2051821485714287</c:v>
                </c:pt>
                <c:pt idx="54">
                  <c:v>5.5129653514285719</c:v>
                </c:pt>
                <c:pt idx="55">
                  <c:v>3.0954714428571424</c:v>
                </c:pt>
                <c:pt idx="56">
                  <c:v>2.2036714028571422</c:v>
                </c:pt>
                <c:pt idx="57">
                  <c:v>2.8498712228571428</c:v>
                </c:pt>
                <c:pt idx="58">
                  <c:v>4.6030792114285708</c:v>
                </c:pt>
                <c:pt idx="59">
                  <c:v>6.8164814657142845</c:v>
                </c:pt>
                <c:pt idx="60">
                  <c:v>7.1060136599999986</c:v>
                </c:pt>
                <c:pt idx="61">
                  <c:v>3.1319512457142857</c:v>
                </c:pt>
                <c:pt idx="62">
                  <c:v>3.8603910171428573</c:v>
                </c:pt>
                <c:pt idx="63">
                  <c:v>4.5031006457142864</c:v>
                </c:pt>
                <c:pt idx="64">
                  <c:v>3.7421981914285722</c:v>
                </c:pt>
                <c:pt idx="65">
                  <c:v>3.2274598885714281</c:v>
                </c:pt>
                <c:pt idx="66">
                  <c:v>4.2733904057142862</c:v>
                </c:pt>
                <c:pt idx="67">
                  <c:v>3.7085052342857145</c:v>
                </c:pt>
                <c:pt idx="68">
                  <c:v>3.9095431285714288</c:v>
                </c:pt>
                <c:pt idx="69">
                  <c:v>6.1305707657142854</c:v>
                </c:pt>
              </c:numCache>
            </c:numRef>
          </c:xVal>
          <c:yVal>
            <c:numRef>
              <c:f>'PUNTO IV'!$C$2:$C$71</c:f>
              <c:numCache>
                <c:formatCode>_(* #,##0.00_);_(* \(#,##0.00\);_(* "-"??_);_(@_)</c:formatCode>
                <c:ptCount val="70"/>
                <c:pt idx="0">
                  <c:v>5.6077280285714286</c:v>
                </c:pt>
                <c:pt idx="1">
                  <c:v>6.2035331142857144</c:v>
                </c:pt>
                <c:pt idx="2">
                  <c:v>8.3364163714285713</c:v>
                </c:pt>
                <c:pt idx="3">
                  <c:v>5.661029314285714</c:v>
                </c:pt>
                <c:pt idx="4">
                  <c:v>5.6371426000000007</c:v>
                </c:pt>
                <c:pt idx="5">
                  <c:v>6.6512250000000002</c:v>
                </c:pt>
                <c:pt idx="6">
                  <c:v>6.422118171428572</c:v>
                </c:pt>
                <c:pt idx="7">
                  <c:v>7.1621951142857139</c:v>
                </c:pt>
                <c:pt idx="8">
                  <c:v>7.4286447428571423</c:v>
                </c:pt>
                <c:pt idx="9">
                  <c:v>7.3289409428571437</c:v>
                </c:pt>
                <c:pt idx="10">
                  <c:v>7.4369946857142848</c:v>
                </c:pt>
                <c:pt idx="11">
                  <c:v>6.9764721428571432</c:v>
                </c:pt>
                <c:pt idx="12">
                  <c:v>6.8165897142857146</c:v>
                </c:pt>
                <c:pt idx="13">
                  <c:v>6.4036610285714284</c:v>
                </c:pt>
                <c:pt idx="14">
                  <c:v>6.4869778285714288</c:v>
                </c:pt>
                <c:pt idx="15">
                  <c:v>8.2753837714285705</c:v>
                </c:pt>
                <c:pt idx="16">
                  <c:v>5.9195085428571419</c:v>
                </c:pt>
                <c:pt idx="17">
                  <c:v>4.6663423714285717</c:v>
                </c:pt>
                <c:pt idx="18">
                  <c:v>6.6039719142857152</c:v>
                </c:pt>
                <c:pt idx="19">
                  <c:v>5.6498960571428567</c:v>
                </c:pt>
                <c:pt idx="20">
                  <c:v>6.8239486285714284</c:v>
                </c:pt>
                <c:pt idx="21">
                  <c:v>9.0345960000000005</c:v>
                </c:pt>
                <c:pt idx="22">
                  <c:v>8.2322951142857157</c:v>
                </c:pt>
                <c:pt idx="23">
                  <c:v>6.5709200571428568</c:v>
                </c:pt>
                <c:pt idx="24">
                  <c:v>7.6138405714285708</c:v>
                </c:pt>
                <c:pt idx="25">
                  <c:v>5.4049045428571434</c:v>
                </c:pt>
                <c:pt idx="26">
                  <c:v>6.7245716571428575</c:v>
                </c:pt>
                <c:pt idx="27">
                  <c:v>8.196122571428571</c:v>
                </c:pt>
                <c:pt idx="28">
                  <c:v>6.3696990857142861</c:v>
                </c:pt>
                <c:pt idx="29">
                  <c:v>5.0328015428571424</c:v>
                </c:pt>
                <c:pt idx="30">
                  <c:v>8.9266725142857162</c:v>
                </c:pt>
                <c:pt idx="31">
                  <c:v>7.1897963142857133</c:v>
                </c:pt>
                <c:pt idx="32">
                  <c:v>7.7156423999999992</c:v>
                </c:pt>
                <c:pt idx="33">
                  <c:v>8.3957093999999994</c:v>
                </c:pt>
                <c:pt idx="34">
                  <c:v>7.1107670571428576</c:v>
                </c:pt>
                <c:pt idx="35">
                  <c:v>6.3770192285714282</c:v>
                </c:pt>
                <c:pt idx="36">
                  <c:v>6.3844801714285717</c:v>
                </c:pt>
                <c:pt idx="37">
                  <c:v>5.4198087428571435</c:v>
                </c:pt>
                <c:pt idx="38">
                  <c:v>5.4228767142857137</c:v>
                </c:pt>
                <c:pt idx="39">
                  <c:v>7.0479105428571431</c:v>
                </c:pt>
                <c:pt idx="40">
                  <c:v>4.1694364285714292</c:v>
                </c:pt>
                <c:pt idx="41">
                  <c:v>3.0480665142857144</c:v>
                </c:pt>
                <c:pt idx="42">
                  <c:v>4.3363931142857144</c:v>
                </c:pt>
                <c:pt idx="43">
                  <c:v>5.3838892285714284</c:v>
                </c:pt>
                <c:pt idx="44">
                  <c:v>8.3916016285714292</c:v>
                </c:pt>
                <c:pt idx="45">
                  <c:v>11.498383828571429</c:v>
                </c:pt>
                <c:pt idx="46">
                  <c:v>7.5693767142857142</c:v>
                </c:pt>
                <c:pt idx="47">
                  <c:v>6.3964877999999992</c:v>
                </c:pt>
                <c:pt idx="48">
                  <c:v>8.5180276285714296</c:v>
                </c:pt>
                <c:pt idx="49">
                  <c:v>7.8301694571428566</c:v>
                </c:pt>
                <c:pt idx="50">
                  <c:v>6.2522516571428577</c:v>
                </c:pt>
                <c:pt idx="51">
                  <c:v>7.3364158285714298</c:v>
                </c:pt>
                <c:pt idx="52">
                  <c:v>5.6310699142857148</c:v>
                </c:pt>
                <c:pt idx="53">
                  <c:v>6.5590909714285717</c:v>
                </c:pt>
                <c:pt idx="54">
                  <c:v>8.5885382571428579</c:v>
                </c:pt>
                <c:pt idx="55">
                  <c:v>5.4663870857142856</c:v>
                </c:pt>
                <c:pt idx="56">
                  <c:v>4.3175213999999995</c:v>
                </c:pt>
                <c:pt idx="57">
                  <c:v>5.2453877142857142</c:v>
                </c:pt>
                <c:pt idx="58">
                  <c:v>7.4343062571428584</c:v>
                </c:pt>
                <c:pt idx="59">
                  <c:v>9.2622096857142857</c:v>
                </c:pt>
                <c:pt idx="60">
                  <c:v>9.7948255714285715</c:v>
                </c:pt>
                <c:pt idx="61">
                  <c:v>6.1340201142857147</c:v>
                </c:pt>
                <c:pt idx="62">
                  <c:v>6.7349513142857136</c:v>
                </c:pt>
                <c:pt idx="63">
                  <c:v>8.5360074000000008</c:v>
                </c:pt>
                <c:pt idx="64">
                  <c:v>6.4561248514285721</c:v>
                </c:pt>
                <c:pt idx="65">
                  <c:v>5.4105419285714289</c:v>
                </c:pt>
                <c:pt idx="66">
                  <c:v>7.0485932228571428</c:v>
                </c:pt>
                <c:pt idx="67">
                  <c:v>6.2027911799999993</c:v>
                </c:pt>
                <c:pt idx="68">
                  <c:v>6.6505695942857139</c:v>
                </c:pt>
                <c:pt idx="69">
                  <c:v>8.3517076800000005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2-4E44-A48F-08116003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85999"/>
        <c:axId val="646106799"/>
      </c:scatterChart>
      <c:valAx>
        <c:axId val="6460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06799"/>
        <c:crosses val="autoZero"/>
        <c:crossBetween val="midCat"/>
      </c:valAx>
      <c:valAx>
        <c:axId val="6461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0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81934</xdr:colOff>
      <xdr:row>21</xdr:row>
      <xdr:rowOff>72212</xdr:rowOff>
    </xdr:from>
    <xdr:to>
      <xdr:col>17</xdr:col>
      <xdr:colOff>81934</xdr:colOff>
      <xdr:row>35</xdr:row>
      <xdr:rowOff>137207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D6BF3-640B-BF66-108C-FBEE6DB5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D9EAF133-C665-4D82-AA4A-F18FF2E2E648}" userId="Nicolas Gonzalez Jaramill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60" dT="2023-02-01T02:22:47.45" personId="{D9EAF133-C665-4D82-AA4A-F18FF2E2E648}" id="{143C799E-55C6-451D-8513-47C7CB0773E1}">
    <text>Poner el resto de pruebas.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9042-0606-4AD6-B7FD-A1E448A1F793}">
  <sheetPr>
    <tabColor rgb="FF741C00"/>
  </sheetPr>
  <dimension ref="A1:AM165"/>
  <sheetViews>
    <sheetView topLeftCell="R1" zoomScale="85" zoomScaleNormal="85" workbookViewId="0">
      <selection activeCell="Q21" sqref="Q21"/>
    </sheetView>
  </sheetViews>
  <sheetFormatPr baseColWidth="10" defaultColWidth="11.42578125" defaultRowHeight="12.75" x14ac:dyDescent="0.2"/>
  <cols>
    <col min="1" max="1" width="11.42578125" style="1"/>
    <col min="2" max="2" width="16.28515625" style="1" bestFit="1" customWidth="1"/>
    <col min="3" max="4" width="16.42578125" style="1" bestFit="1" customWidth="1"/>
    <col min="5" max="5" width="27.28515625" style="1" customWidth="1"/>
    <col min="6" max="10" width="11.42578125" style="1"/>
    <col min="11" max="11" width="30.42578125" style="1" bestFit="1" customWidth="1"/>
    <col min="12" max="13" width="11.42578125" style="1"/>
    <col min="14" max="14" width="15.7109375" style="1" customWidth="1"/>
    <col min="15" max="16" width="11.42578125" style="1"/>
    <col min="17" max="17" width="16" style="1" customWidth="1"/>
    <col min="18" max="20" width="11.42578125" style="1"/>
    <col min="21" max="21" width="19.140625" style="1" customWidth="1"/>
    <col min="22" max="226" width="11.42578125" style="1"/>
    <col min="227" max="227" width="16.28515625" style="1" bestFit="1" customWidth="1"/>
    <col min="228" max="228" width="16.42578125" style="1" bestFit="1" customWidth="1"/>
    <col min="229" max="229" width="13.5703125" style="1" bestFit="1" customWidth="1"/>
    <col min="230" max="230" width="10.5703125" style="1" bestFit="1" customWidth="1"/>
    <col min="231" max="482" width="11.42578125" style="1"/>
    <col min="483" max="483" width="16.28515625" style="1" bestFit="1" customWidth="1"/>
    <col min="484" max="484" width="16.42578125" style="1" bestFit="1" customWidth="1"/>
    <col min="485" max="485" width="13.5703125" style="1" bestFit="1" customWidth="1"/>
    <col min="486" max="486" width="10.5703125" style="1" bestFit="1" customWidth="1"/>
    <col min="487" max="738" width="11.42578125" style="1"/>
    <col min="739" max="739" width="16.28515625" style="1" bestFit="1" customWidth="1"/>
    <col min="740" max="740" width="16.42578125" style="1" bestFit="1" customWidth="1"/>
    <col min="741" max="741" width="13.5703125" style="1" bestFit="1" customWidth="1"/>
    <col min="742" max="742" width="10.5703125" style="1" bestFit="1" customWidth="1"/>
    <col min="743" max="994" width="11.42578125" style="1"/>
    <col min="995" max="995" width="16.28515625" style="1" bestFit="1" customWidth="1"/>
    <col min="996" max="996" width="16.42578125" style="1" bestFit="1" customWidth="1"/>
    <col min="997" max="997" width="13.5703125" style="1" bestFit="1" customWidth="1"/>
    <col min="998" max="998" width="10.5703125" style="1" bestFit="1" customWidth="1"/>
    <col min="999" max="1250" width="11.42578125" style="1"/>
    <col min="1251" max="1251" width="16.28515625" style="1" bestFit="1" customWidth="1"/>
    <col min="1252" max="1252" width="16.42578125" style="1" bestFit="1" customWidth="1"/>
    <col min="1253" max="1253" width="13.5703125" style="1" bestFit="1" customWidth="1"/>
    <col min="1254" max="1254" width="10.5703125" style="1" bestFit="1" customWidth="1"/>
    <col min="1255" max="1506" width="11.42578125" style="1"/>
    <col min="1507" max="1507" width="16.28515625" style="1" bestFit="1" customWidth="1"/>
    <col min="1508" max="1508" width="16.42578125" style="1" bestFit="1" customWidth="1"/>
    <col min="1509" max="1509" width="13.5703125" style="1" bestFit="1" customWidth="1"/>
    <col min="1510" max="1510" width="10.5703125" style="1" bestFit="1" customWidth="1"/>
    <col min="1511" max="1762" width="11.42578125" style="1"/>
    <col min="1763" max="1763" width="16.28515625" style="1" bestFit="1" customWidth="1"/>
    <col min="1764" max="1764" width="16.42578125" style="1" bestFit="1" customWidth="1"/>
    <col min="1765" max="1765" width="13.5703125" style="1" bestFit="1" customWidth="1"/>
    <col min="1766" max="1766" width="10.5703125" style="1" bestFit="1" customWidth="1"/>
    <col min="1767" max="2018" width="11.42578125" style="1"/>
    <col min="2019" max="2019" width="16.28515625" style="1" bestFit="1" customWidth="1"/>
    <col min="2020" max="2020" width="16.42578125" style="1" bestFit="1" customWidth="1"/>
    <col min="2021" max="2021" width="13.5703125" style="1" bestFit="1" customWidth="1"/>
    <col min="2022" max="2022" width="10.5703125" style="1" bestFit="1" customWidth="1"/>
    <col min="2023" max="2274" width="11.42578125" style="1"/>
    <col min="2275" max="2275" width="16.28515625" style="1" bestFit="1" customWidth="1"/>
    <col min="2276" max="2276" width="16.42578125" style="1" bestFit="1" customWidth="1"/>
    <col min="2277" max="2277" width="13.5703125" style="1" bestFit="1" customWidth="1"/>
    <col min="2278" max="2278" width="10.5703125" style="1" bestFit="1" customWidth="1"/>
    <col min="2279" max="2530" width="11.42578125" style="1"/>
    <col min="2531" max="2531" width="16.28515625" style="1" bestFit="1" customWidth="1"/>
    <col min="2532" max="2532" width="16.42578125" style="1" bestFit="1" customWidth="1"/>
    <col min="2533" max="2533" width="13.5703125" style="1" bestFit="1" customWidth="1"/>
    <col min="2534" max="2534" width="10.5703125" style="1" bestFit="1" customWidth="1"/>
    <col min="2535" max="2786" width="11.42578125" style="1"/>
    <col min="2787" max="2787" width="16.28515625" style="1" bestFit="1" customWidth="1"/>
    <col min="2788" max="2788" width="16.42578125" style="1" bestFit="1" customWidth="1"/>
    <col min="2789" max="2789" width="13.5703125" style="1" bestFit="1" customWidth="1"/>
    <col min="2790" max="2790" width="10.5703125" style="1" bestFit="1" customWidth="1"/>
    <col min="2791" max="3042" width="11.42578125" style="1"/>
    <col min="3043" max="3043" width="16.28515625" style="1" bestFit="1" customWidth="1"/>
    <col min="3044" max="3044" width="16.42578125" style="1" bestFit="1" customWidth="1"/>
    <col min="3045" max="3045" width="13.5703125" style="1" bestFit="1" customWidth="1"/>
    <col min="3046" max="3046" width="10.5703125" style="1" bestFit="1" customWidth="1"/>
    <col min="3047" max="3298" width="11.42578125" style="1"/>
    <col min="3299" max="3299" width="16.28515625" style="1" bestFit="1" customWidth="1"/>
    <col min="3300" max="3300" width="16.42578125" style="1" bestFit="1" customWidth="1"/>
    <col min="3301" max="3301" width="13.5703125" style="1" bestFit="1" customWidth="1"/>
    <col min="3302" max="3302" width="10.5703125" style="1" bestFit="1" customWidth="1"/>
    <col min="3303" max="3554" width="11.42578125" style="1"/>
    <col min="3555" max="3555" width="16.28515625" style="1" bestFit="1" customWidth="1"/>
    <col min="3556" max="3556" width="16.42578125" style="1" bestFit="1" customWidth="1"/>
    <col min="3557" max="3557" width="13.5703125" style="1" bestFit="1" customWidth="1"/>
    <col min="3558" max="3558" width="10.5703125" style="1" bestFit="1" customWidth="1"/>
    <col min="3559" max="3810" width="11.42578125" style="1"/>
    <col min="3811" max="3811" width="16.28515625" style="1" bestFit="1" customWidth="1"/>
    <col min="3812" max="3812" width="16.42578125" style="1" bestFit="1" customWidth="1"/>
    <col min="3813" max="3813" width="13.5703125" style="1" bestFit="1" customWidth="1"/>
    <col min="3814" max="3814" width="10.5703125" style="1" bestFit="1" customWidth="1"/>
    <col min="3815" max="4066" width="11.42578125" style="1"/>
    <col min="4067" max="4067" width="16.28515625" style="1" bestFit="1" customWidth="1"/>
    <col min="4068" max="4068" width="16.42578125" style="1" bestFit="1" customWidth="1"/>
    <col min="4069" max="4069" width="13.5703125" style="1" bestFit="1" customWidth="1"/>
    <col min="4070" max="4070" width="10.5703125" style="1" bestFit="1" customWidth="1"/>
    <col min="4071" max="4322" width="11.42578125" style="1"/>
    <col min="4323" max="4323" width="16.28515625" style="1" bestFit="1" customWidth="1"/>
    <col min="4324" max="4324" width="16.42578125" style="1" bestFit="1" customWidth="1"/>
    <col min="4325" max="4325" width="13.5703125" style="1" bestFit="1" customWidth="1"/>
    <col min="4326" max="4326" width="10.5703125" style="1" bestFit="1" customWidth="1"/>
    <col min="4327" max="4578" width="11.42578125" style="1"/>
    <col min="4579" max="4579" width="16.28515625" style="1" bestFit="1" customWidth="1"/>
    <col min="4580" max="4580" width="16.42578125" style="1" bestFit="1" customWidth="1"/>
    <col min="4581" max="4581" width="13.5703125" style="1" bestFit="1" customWidth="1"/>
    <col min="4582" max="4582" width="10.5703125" style="1" bestFit="1" customWidth="1"/>
    <col min="4583" max="4834" width="11.42578125" style="1"/>
    <col min="4835" max="4835" width="16.28515625" style="1" bestFit="1" customWidth="1"/>
    <col min="4836" max="4836" width="16.42578125" style="1" bestFit="1" customWidth="1"/>
    <col min="4837" max="4837" width="13.5703125" style="1" bestFit="1" customWidth="1"/>
    <col min="4838" max="4838" width="10.5703125" style="1" bestFit="1" customWidth="1"/>
    <col min="4839" max="5090" width="11.42578125" style="1"/>
    <col min="5091" max="5091" width="16.28515625" style="1" bestFit="1" customWidth="1"/>
    <col min="5092" max="5092" width="16.42578125" style="1" bestFit="1" customWidth="1"/>
    <col min="5093" max="5093" width="13.5703125" style="1" bestFit="1" customWidth="1"/>
    <col min="5094" max="5094" width="10.5703125" style="1" bestFit="1" customWidth="1"/>
    <col min="5095" max="5346" width="11.42578125" style="1"/>
    <col min="5347" max="5347" width="16.28515625" style="1" bestFit="1" customWidth="1"/>
    <col min="5348" max="5348" width="16.42578125" style="1" bestFit="1" customWidth="1"/>
    <col min="5349" max="5349" width="13.5703125" style="1" bestFit="1" customWidth="1"/>
    <col min="5350" max="5350" width="10.5703125" style="1" bestFit="1" customWidth="1"/>
    <col min="5351" max="5602" width="11.42578125" style="1"/>
    <col min="5603" max="5603" width="16.28515625" style="1" bestFit="1" customWidth="1"/>
    <col min="5604" max="5604" width="16.42578125" style="1" bestFit="1" customWidth="1"/>
    <col min="5605" max="5605" width="13.5703125" style="1" bestFit="1" customWidth="1"/>
    <col min="5606" max="5606" width="10.5703125" style="1" bestFit="1" customWidth="1"/>
    <col min="5607" max="5858" width="11.42578125" style="1"/>
    <col min="5859" max="5859" width="16.28515625" style="1" bestFit="1" customWidth="1"/>
    <col min="5860" max="5860" width="16.42578125" style="1" bestFit="1" customWidth="1"/>
    <col min="5861" max="5861" width="13.5703125" style="1" bestFit="1" customWidth="1"/>
    <col min="5862" max="5862" width="10.5703125" style="1" bestFit="1" customWidth="1"/>
    <col min="5863" max="6114" width="11.42578125" style="1"/>
    <col min="6115" max="6115" width="16.28515625" style="1" bestFit="1" customWidth="1"/>
    <col min="6116" max="6116" width="16.42578125" style="1" bestFit="1" customWidth="1"/>
    <col min="6117" max="6117" width="13.5703125" style="1" bestFit="1" customWidth="1"/>
    <col min="6118" max="6118" width="10.5703125" style="1" bestFit="1" customWidth="1"/>
    <col min="6119" max="6370" width="11.42578125" style="1"/>
    <col min="6371" max="6371" width="16.28515625" style="1" bestFit="1" customWidth="1"/>
    <col min="6372" max="6372" width="16.42578125" style="1" bestFit="1" customWidth="1"/>
    <col min="6373" max="6373" width="13.5703125" style="1" bestFit="1" customWidth="1"/>
    <col min="6374" max="6374" width="10.5703125" style="1" bestFit="1" customWidth="1"/>
    <col min="6375" max="6626" width="11.42578125" style="1"/>
    <col min="6627" max="6627" width="16.28515625" style="1" bestFit="1" customWidth="1"/>
    <col min="6628" max="6628" width="16.42578125" style="1" bestFit="1" customWidth="1"/>
    <col min="6629" max="6629" width="13.5703125" style="1" bestFit="1" customWidth="1"/>
    <col min="6630" max="6630" width="10.5703125" style="1" bestFit="1" customWidth="1"/>
    <col min="6631" max="6882" width="11.42578125" style="1"/>
    <col min="6883" max="6883" width="16.28515625" style="1" bestFit="1" customWidth="1"/>
    <col min="6884" max="6884" width="16.42578125" style="1" bestFit="1" customWidth="1"/>
    <col min="6885" max="6885" width="13.5703125" style="1" bestFit="1" customWidth="1"/>
    <col min="6886" max="6886" width="10.5703125" style="1" bestFit="1" customWidth="1"/>
    <col min="6887" max="7138" width="11.42578125" style="1"/>
    <col min="7139" max="7139" width="16.28515625" style="1" bestFit="1" customWidth="1"/>
    <col min="7140" max="7140" width="16.42578125" style="1" bestFit="1" customWidth="1"/>
    <col min="7141" max="7141" width="13.5703125" style="1" bestFit="1" customWidth="1"/>
    <col min="7142" max="7142" width="10.5703125" style="1" bestFit="1" customWidth="1"/>
    <col min="7143" max="7394" width="11.42578125" style="1"/>
    <col min="7395" max="7395" width="16.28515625" style="1" bestFit="1" customWidth="1"/>
    <col min="7396" max="7396" width="16.42578125" style="1" bestFit="1" customWidth="1"/>
    <col min="7397" max="7397" width="13.5703125" style="1" bestFit="1" customWidth="1"/>
    <col min="7398" max="7398" width="10.5703125" style="1" bestFit="1" customWidth="1"/>
    <col min="7399" max="7650" width="11.42578125" style="1"/>
    <col min="7651" max="7651" width="16.28515625" style="1" bestFit="1" customWidth="1"/>
    <col min="7652" max="7652" width="16.42578125" style="1" bestFit="1" customWidth="1"/>
    <col min="7653" max="7653" width="13.5703125" style="1" bestFit="1" customWidth="1"/>
    <col min="7654" max="7654" width="10.5703125" style="1" bestFit="1" customWidth="1"/>
    <col min="7655" max="7906" width="11.42578125" style="1"/>
    <col min="7907" max="7907" width="16.28515625" style="1" bestFit="1" customWidth="1"/>
    <col min="7908" max="7908" width="16.42578125" style="1" bestFit="1" customWidth="1"/>
    <col min="7909" max="7909" width="13.5703125" style="1" bestFit="1" customWidth="1"/>
    <col min="7910" max="7910" width="10.5703125" style="1" bestFit="1" customWidth="1"/>
    <col min="7911" max="8162" width="11.42578125" style="1"/>
    <col min="8163" max="8163" width="16.28515625" style="1" bestFit="1" customWidth="1"/>
    <col min="8164" max="8164" width="16.42578125" style="1" bestFit="1" customWidth="1"/>
    <col min="8165" max="8165" width="13.5703125" style="1" bestFit="1" customWidth="1"/>
    <col min="8166" max="8166" width="10.5703125" style="1" bestFit="1" customWidth="1"/>
    <col min="8167" max="8418" width="11.42578125" style="1"/>
    <col min="8419" max="8419" width="16.28515625" style="1" bestFit="1" customWidth="1"/>
    <col min="8420" max="8420" width="16.42578125" style="1" bestFit="1" customWidth="1"/>
    <col min="8421" max="8421" width="13.5703125" style="1" bestFit="1" customWidth="1"/>
    <col min="8422" max="8422" width="10.5703125" style="1" bestFit="1" customWidth="1"/>
    <col min="8423" max="8674" width="11.42578125" style="1"/>
    <col min="8675" max="8675" width="16.28515625" style="1" bestFit="1" customWidth="1"/>
    <col min="8676" max="8676" width="16.42578125" style="1" bestFit="1" customWidth="1"/>
    <col min="8677" max="8677" width="13.5703125" style="1" bestFit="1" customWidth="1"/>
    <col min="8678" max="8678" width="10.5703125" style="1" bestFit="1" customWidth="1"/>
    <col min="8679" max="8930" width="11.42578125" style="1"/>
    <col min="8931" max="8931" width="16.28515625" style="1" bestFit="1" customWidth="1"/>
    <col min="8932" max="8932" width="16.42578125" style="1" bestFit="1" customWidth="1"/>
    <col min="8933" max="8933" width="13.5703125" style="1" bestFit="1" customWidth="1"/>
    <col min="8934" max="8934" width="10.5703125" style="1" bestFit="1" customWidth="1"/>
    <col min="8935" max="9186" width="11.42578125" style="1"/>
    <col min="9187" max="9187" width="16.28515625" style="1" bestFit="1" customWidth="1"/>
    <col min="9188" max="9188" width="16.42578125" style="1" bestFit="1" customWidth="1"/>
    <col min="9189" max="9189" width="13.5703125" style="1" bestFit="1" customWidth="1"/>
    <col min="9190" max="9190" width="10.5703125" style="1" bestFit="1" customWidth="1"/>
    <col min="9191" max="9442" width="11.42578125" style="1"/>
    <col min="9443" max="9443" width="16.28515625" style="1" bestFit="1" customWidth="1"/>
    <col min="9444" max="9444" width="16.42578125" style="1" bestFit="1" customWidth="1"/>
    <col min="9445" max="9445" width="13.5703125" style="1" bestFit="1" customWidth="1"/>
    <col min="9446" max="9446" width="10.5703125" style="1" bestFit="1" customWidth="1"/>
    <col min="9447" max="9698" width="11.42578125" style="1"/>
    <col min="9699" max="9699" width="16.28515625" style="1" bestFit="1" customWidth="1"/>
    <col min="9700" max="9700" width="16.42578125" style="1" bestFit="1" customWidth="1"/>
    <col min="9701" max="9701" width="13.5703125" style="1" bestFit="1" customWidth="1"/>
    <col min="9702" max="9702" width="10.5703125" style="1" bestFit="1" customWidth="1"/>
    <col min="9703" max="9954" width="11.42578125" style="1"/>
    <col min="9955" max="9955" width="16.28515625" style="1" bestFit="1" customWidth="1"/>
    <col min="9956" max="9956" width="16.42578125" style="1" bestFit="1" customWidth="1"/>
    <col min="9957" max="9957" width="13.5703125" style="1" bestFit="1" customWidth="1"/>
    <col min="9958" max="9958" width="10.5703125" style="1" bestFit="1" customWidth="1"/>
    <col min="9959" max="10210" width="11.42578125" style="1"/>
    <col min="10211" max="10211" width="16.28515625" style="1" bestFit="1" customWidth="1"/>
    <col min="10212" max="10212" width="16.42578125" style="1" bestFit="1" customWidth="1"/>
    <col min="10213" max="10213" width="13.5703125" style="1" bestFit="1" customWidth="1"/>
    <col min="10214" max="10214" width="10.5703125" style="1" bestFit="1" customWidth="1"/>
    <col min="10215" max="10466" width="11.42578125" style="1"/>
    <col min="10467" max="10467" width="16.28515625" style="1" bestFit="1" customWidth="1"/>
    <col min="10468" max="10468" width="16.42578125" style="1" bestFit="1" customWidth="1"/>
    <col min="10469" max="10469" width="13.5703125" style="1" bestFit="1" customWidth="1"/>
    <col min="10470" max="10470" width="10.5703125" style="1" bestFit="1" customWidth="1"/>
    <col min="10471" max="10722" width="11.42578125" style="1"/>
    <col min="10723" max="10723" width="16.28515625" style="1" bestFit="1" customWidth="1"/>
    <col min="10724" max="10724" width="16.42578125" style="1" bestFit="1" customWidth="1"/>
    <col min="10725" max="10725" width="13.5703125" style="1" bestFit="1" customWidth="1"/>
    <col min="10726" max="10726" width="10.5703125" style="1" bestFit="1" customWidth="1"/>
    <col min="10727" max="10978" width="11.42578125" style="1"/>
    <col min="10979" max="10979" width="16.28515625" style="1" bestFit="1" customWidth="1"/>
    <col min="10980" max="10980" width="16.42578125" style="1" bestFit="1" customWidth="1"/>
    <col min="10981" max="10981" width="13.5703125" style="1" bestFit="1" customWidth="1"/>
    <col min="10982" max="10982" width="10.5703125" style="1" bestFit="1" customWidth="1"/>
    <col min="10983" max="11234" width="11.42578125" style="1"/>
    <col min="11235" max="11235" width="16.28515625" style="1" bestFit="1" customWidth="1"/>
    <col min="11236" max="11236" width="16.42578125" style="1" bestFit="1" customWidth="1"/>
    <col min="11237" max="11237" width="13.5703125" style="1" bestFit="1" customWidth="1"/>
    <col min="11238" max="11238" width="10.5703125" style="1" bestFit="1" customWidth="1"/>
    <col min="11239" max="11490" width="11.42578125" style="1"/>
    <col min="11491" max="11491" width="16.28515625" style="1" bestFit="1" customWidth="1"/>
    <col min="11492" max="11492" width="16.42578125" style="1" bestFit="1" customWidth="1"/>
    <col min="11493" max="11493" width="13.5703125" style="1" bestFit="1" customWidth="1"/>
    <col min="11494" max="11494" width="10.5703125" style="1" bestFit="1" customWidth="1"/>
    <col min="11495" max="11746" width="11.42578125" style="1"/>
    <col min="11747" max="11747" width="16.28515625" style="1" bestFit="1" customWidth="1"/>
    <col min="11748" max="11748" width="16.42578125" style="1" bestFit="1" customWidth="1"/>
    <col min="11749" max="11749" width="13.5703125" style="1" bestFit="1" customWidth="1"/>
    <col min="11750" max="11750" width="10.5703125" style="1" bestFit="1" customWidth="1"/>
    <col min="11751" max="12002" width="11.42578125" style="1"/>
    <col min="12003" max="12003" width="16.28515625" style="1" bestFit="1" customWidth="1"/>
    <col min="12004" max="12004" width="16.42578125" style="1" bestFit="1" customWidth="1"/>
    <col min="12005" max="12005" width="13.5703125" style="1" bestFit="1" customWidth="1"/>
    <col min="12006" max="12006" width="10.5703125" style="1" bestFit="1" customWidth="1"/>
    <col min="12007" max="12258" width="11.42578125" style="1"/>
    <col min="12259" max="12259" width="16.28515625" style="1" bestFit="1" customWidth="1"/>
    <col min="12260" max="12260" width="16.42578125" style="1" bestFit="1" customWidth="1"/>
    <col min="12261" max="12261" width="13.5703125" style="1" bestFit="1" customWidth="1"/>
    <col min="12262" max="12262" width="10.5703125" style="1" bestFit="1" customWidth="1"/>
    <col min="12263" max="12514" width="11.42578125" style="1"/>
    <col min="12515" max="12515" width="16.28515625" style="1" bestFit="1" customWidth="1"/>
    <col min="12516" max="12516" width="16.42578125" style="1" bestFit="1" customWidth="1"/>
    <col min="12517" max="12517" width="13.5703125" style="1" bestFit="1" customWidth="1"/>
    <col min="12518" max="12518" width="10.5703125" style="1" bestFit="1" customWidth="1"/>
    <col min="12519" max="12770" width="11.42578125" style="1"/>
    <col min="12771" max="12771" width="16.28515625" style="1" bestFit="1" customWidth="1"/>
    <col min="12772" max="12772" width="16.42578125" style="1" bestFit="1" customWidth="1"/>
    <col min="12773" max="12773" width="13.5703125" style="1" bestFit="1" customWidth="1"/>
    <col min="12774" max="12774" width="10.5703125" style="1" bestFit="1" customWidth="1"/>
    <col min="12775" max="13026" width="11.42578125" style="1"/>
    <col min="13027" max="13027" width="16.28515625" style="1" bestFit="1" customWidth="1"/>
    <col min="13028" max="13028" width="16.42578125" style="1" bestFit="1" customWidth="1"/>
    <col min="13029" max="13029" width="13.5703125" style="1" bestFit="1" customWidth="1"/>
    <col min="13030" max="13030" width="10.5703125" style="1" bestFit="1" customWidth="1"/>
    <col min="13031" max="13282" width="11.42578125" style="1"/>
    <col min="13283" max="13283" width="16.28515625" style="1" bestFit="1" customWidth="1"/>
    <col min="13284" max="13284" width="16.42578125" style="1" bestFit="1" customWidth="1"/>
    <col min="13285" max="13285" width="13.5703125" style="1" bestFit="1" customWidth="1"/>
    <col min="13286" max="13286" width="10.5703125" style="1" bestFit="1" customWidth="1"/>
    <col min="13287" max="13538" width="11.42578125" style="1"/>
    <col min="13539" max="13539" width="16.28515625" style="1" bestFit="1" customWidth="1"/>
    <col min="13540" max="13540" width="16.42578125" style="1" bestFit="1" customWidth="1"/>
    <col min="13541" max="13541" width="13.5703125" style="1" bestFit="1" customWidth="1"/>
    <col min="13542" max="13542" width="10.5703125" style="1" bestFit="1" customWidth="1"/>
    <col min="13543" max="13794" width="11.42578125" style="1"/>
    <col min="13795" max="13795" width="16.28515625" style="1" bestFit="1" customWidth="1"/>
    <col min="13796" max="13796" width="16.42578125" style="1" bestFit="1" customWidth="1"/>
    <col min="13797" max="13797" width="13.5703125" style="1" bestFit="1" customWidth="1"/>
    <col min="13798" max="13798" width="10.5703125" style="1" bestFit="1" customWidth="1"/>
    <col min="13799" max="14050" width="11.42578125" style="1"/>
    <col min="14051" max="14051" width="16.28515625" style="1" bestFit="1" customWidth="1"/>
    <col min="14052" max="14052" width="16.42578125" style="1" bestFit="1" customWidth="1"/>
    <col min="14053" max="14053" width="13.5703125" style="1" bestFit="1" customWidth="1"/>
    <col min="14054" max="14054" width="10.5703125" style="1" bestFit="1" customWidth="1"/>
    <col min="14055" max="14306" width="11.42578125" style="1"/>
    <col min="14307" max="14307" width="16.28515625" style="1" bestFit="1" customWidth="1"/>
    <col min="14308" max="14308" width="16.42578125" style="1" bestFit="1" customWidth="1"/>
    <col min="14309" max="14309" width="13.5703125" style="1" bestFit="1" customWidth="1"/>
    <col min="14310" max="14310" width="10.5703125" style="1" bestFit="1" customWidth="1"/>
    <col min="14311" max="14562" width="11.42578125" style="1"/>
    <col min="14563" max="14563" width="16.28515625" style="1" bestFit="1" customWidth="1"/>
    <col min="14564" max="14564" width="16.42578125" style="1" bestFit="1" customWidth="1"/>
    <col min="14565" max="14565" width="13.5703125" style="1" bestFit="1" customWidth="1"/>
    <col min="14566" max="14566" width="10.5703125" style="1" bestFit="1" customWidth="1"/>
    <col min="14567" max="14818" width="11.42578125" style="1"/>
    <col min="14819" max="14819" width="16.28515625" style="1" bestFit="1" customWidth="1"/>
    <col min="14820" max="14820" width="16.42578125" style="1" bestFit="1" customWidth="1"/>
    <col min="14821" max="14821" width="13.5703125" style="1" bestFit="1" customWidth="1"/>
    <col min="14822" max="14822" width="10.5703125" style="1" bestFit="1" customWidth="1"/>
    <col min="14823" max="15074" width="11.42578125" style="1"/>
    <col min="15075" max="15075" width="16.28515625" style="1" bestFit="1" customWidth="1"/>
    <col min="15076" max="15076" width="16.42578125" style="1" bestFit="1" customWidth="1"/>
    <col min="15077" max="15077" width="13.5703125" style="1" bestFit="1" customWidth="1"/>
    <col min="15078" max="15078" width="10.5703125" style="1" bestFit="1" customWidth="1"/>
    <col min="15079" max="15330" width="11.42578125" style="1"/>
    <col min="15331" max="15331" width="16.28515625" style="1" bestFit="1" customWidth="1"/>
    <col min="15332" max="15332" width="16.42578125" style="1" bestFit="1" customWidth="1"/>
    <col min="15333" max="15333" width="13.5703125" style="1" bestFit="1" customWidth="1"/>
    <col min="15334" max="15334" width="10.5703125" style="1" bestFit="1" customWidth="1"/>
    <col min="15335" max="15586" width="11.42578125" style="1"/>
    <col min="15587" max="15587" width="16.28515625" style="1" bestFit="1" customWidth="1"/>
    <col min="15588" max="15588" width="16.42578125" style="1" bestFit="1" customWidth="1"/>
    <col min="15589" max="15589" width="13.5703125" style="1" bestFit="1" customWidth="1"/>
    <col min="15590" max="15590" width="10.5703125" style="1" bestFit="1" customWidth="1"/>
    <col min="15591" max="15842" width="11.42578125" style="1"/>
    <col min="15843" max="15843" width="16.28515625" style="1" bestFit="1" customWidth="1"/>
    <col min="15844" max="15844" width="16.42578125" style="1" bestFit="1" customWidth="1"/>
    <col min="15845" max="15845" width="13.5703125" style="1" bestFit="1" customWidth="1"/>
    <col min="15846" max="15846" width="10.5703125" style="1" bestFit="1" customWidth="1"/>
    <col min="15847" max="16098" width="11.42578125" style="1"/>
    <col min="16099" max="16099" width="16.28515625" style="1" bestFit="1" customWidth="1"/>
    <col min="16100" max="16100" width="16.42578125" style="1" bestFit="1" customWidth="1"/>
    <col min="16101" max="16101" width="13.5703125" style="1" bestFit="1" customWidth="1"/>
    <col min="16102" max="16102" width="10.5703125" style="1" bestFit="1" customWidth="1"/>
    <col min="16103" max="16384" width="11.42578125" style="1"/>
  </cols>
  <sheetData>
    <row r="1" spans="1:39" ht="31.5" x14ac:dyDescent="0.2">
      <c r="A1" s="5" t="s">
        <v>1</v>
      </c>
      <c r="B1" s="5" t="s">
        <v>5</v>
      </c>
      <c r="C1" s="5" t="s">
        <v>6</v>
      </c>
      <c r="D1" s="5" t="s">
        <v>2</v>
      </c>
      <c r="E1" s="6" t="s">
        <v>7</v>
      </c>
    </row>
    <row r="2" spans="1:39" ht="15" x14ac:dyDescent="0.25">
      <c r="A2" s="2">
        <v>44736</v>
      </c>
      <c r="B2">
        <v>141.66</v>
      </c>
      <c r="C2">
        <v>267.7</v>
      </c>
      <c r="D2">
        <v>116.46</v>
      </c>
      <c r="E2">
        <v>11607.62</v>
      </c>
      <c r="F2" s="1" t="s">
        <v>8</v>
      </c>
      <c r="G2" s="1" t="s">
        <v>41</v>
      </c>
      <c r="H2" s="1" t="s">
        <v>42</v>
      </c>
      <c r="I2" s="1" t="s">
        <v>9</v>
      </c>
      <c r="K2" t="s">
        <v>10</v>
      </c>
      <c r="L2" s="1" t="s">
        <v>8</v>
      </c>
      <c r="M2"/>
      <c r="N2"/>
      <c r="O2"/>
      <c r="P2"/>
      <c r="Q2"/>
      <c r="R2"/>
      <c r="S2"/>
      <c r="U2" t="s">
        <v>10</v>
      </c>
      <c r="V2" s="1" t="s">
        <v>41</v>
      </c>
      <c r="W2"/>
      <c r="X2"/>
      <c r="Y2"/>
      <c r="Z2"/>
      <c r="AA2"/>
      <c r="AB2"/>
      <c r="AC2"/>
      <c r="AE2" t="s">
        <v>10</v>
      </c>
      <c r="AF2" s="1" t="s">
        <v>42</v>
      </c>
      <c r="AG2"/>
      <c r="AH2"/>
      <c r="AI2"/>
      <c r="AJ2"/>
      <c r="AK2"/>
      <c r="AL2"/>
      <c r="AM2"/>
    </row>
    <row r="3" spans="1:39" ht="15.75" thickBot="1" x14ac:dyDescent="0.3">
      <c r="A3" s="2">
        <v>44739</v>
      </c>
      <c r="B3">
        <v>141.66</v>
      </c>
      <c r="C3">
        <v>264.89</v>
      </c>
      <c r="D3">
        <v>113.22</v>
      </c>
      <c r="E3">
        <v>11524.55</v>
      </c>
      <c r="F3" s="7">
        <f>LN(B3/B2)</f>
        <v>0</v>
      </c>
      <c r="G3" s="7">
        <f>LN(C3/C2)</f>
        <v>-1.0552305055210758E-2</v>
      </c>
      <c r="H3" s="7">
        <f>LN(D3/D2)</f>
        <v>-2.8215037800460006E-2</v>
      </c>
      <c r="I3" s="7">
        <f>+LN(E3/E2)</f>
        <v>-7.1822364346739607E-3</v>
      </c>
      <c r="K3"/>
      <c r="L3"/>
      <c r="M3"/>
      <c r="N3"/>
      <c r="O3"/>
      <c r="P3"/>
      <c r="Q3"/>
      <c r="R3"/>
      <c r="S3"/>
      <c r="U3"/>
      <c r="V3"/>
      <c r="W3"/>
      <c r="X3"/>
      <c r="Y3"/>
      <c r="Z3"/>
      <c r="AA3"/>
      <c r="AB3"/>
      <c r="AC3"/>
      <c r="AE3"/>
      <c r="AF3"/>
      <c r="AG3"/>
      <c r="AH3"/>
      <c r="AI3"/>
      <c r="AJ3"/>
      <c r="AK3"/>
      <c r="AL3"/>
      <c r="AM3"/>
    </row>
    <row r="4" spans="1:39" ht="15" x14ac:dyDescent="0.25">
      <c r="A4" s="2">
        <v>44740</v>
      </c>
      <c r="B4">
        <v>137.44</v>
      </c>
      <c r="C4">
        <v>256.48</v>
      </c>
      <c r="D4">
        <v>107.4</v>
      </c>
      <c r="E4">
        <v>11181.54</v>
      </c>
      <c r="F4" s="7">
        <f t="shared" ref="F4:F67" si="0">LN(B4/B3)</f>
        <v>-3.0242362089531329E-2</v>
      </c>
      <c r="G4" s="7">
        <f t="shared" ref="G4:G67" si="1">LN(C4/C3)</f>
        <v>-3.2263956609853053E-2</v>
      </c>
      <c r="H4" s="7">
        <f t="shared" ref="H4:H67" si="2">LN(D4/D3)</f>
        <v>-5.2772646533749419E-2</v>
      </c>
      <c r="I4" s="7">
        <f t="shared" ref="I4:I67" si="3">+LN(E4/E3)</f>
        <v>-3.0215338351466652E-2</v>
      </c>
      <c r="K4" s="10" t="s">
        <v>11</v>
      </c>
      <c r="L4" s="10"/>
      <c r="M4"/>
      <c r="N4" t="s">
        <v>37</v>
      </c>
      <c r="O4" t="s">
        <v>38</v>
      </c>
      <c r="P4" t="s">
        <v>39</v>
      </c>
      <c r="Q4"/>
      <c r="R4" t="s">
        <v>40</v>
      </c>
      <c r="S4"/>
      <c r="U4" s="10" t="s">
        <v>11</v>
      </c>
      <c r="V4" s="10"/>
      <c r="W4"/>
      <c r="X4"/>
      <c r="Y4"/>
      <c r="Z4"/>
      <c r="AA4"/>
      <c r="AB4"/>
      <c r="AC4"/>
      <c r="AE4" s="10" t="s">
        <v>11</v>
      </c>
      <c r="AF4" s="10"/>
      <c r="AG4"/>
      <c r="AH4"/>
      <c r="AI4"/>
      <c r="AJ4"/>
      <c r="AK4"/>
      <c r="AL4"/>
      <c r="AM4"/>
    </row>
    <row r="5" spans="1:39" ht="15.75" thickBot="1" x14ac:dyDescent="0.3">
      <c r="A5" s="2">
        <v>44741</v>
      </c>
      <c r="B5">
        <v>139.22999999999999</v>
      </c>
      <c r="C5">
        <v>260.26</v>
      </c>
      <c r="D5">
        <v>108.92</v>
      </c>
      <c r="E5">
        <v>11177.89</v>
      </c>
      <c r="F5" s="7">
        <f t="shared" si="0"/>
        <v>1.2939783685248842E-2</v>
      </c>
      <c r="G5" s="7">
        <f t="shared" si="1"/>
        <v>1.4630442487368323E-2</v>
      </c>
      <c r="H5" s="7">
        <f t="shared" si="2"/>
        <v>1.4053485730794412E-2</v>
      </c>
      <c r="I5" s="7">
        <f t="shared" si="3"/>
        <v>-3.2648417534999699E-4</v>
      </c>
      <c r="K5" t="s">
        <v>12</v>
      </c>
      <c r="L5">
        <v>0.88961587729500236</v>
      </c>
      <c r="M5"/>
      <c r="N5" s="8">
        <v>1.1404575501859903E-4</v>
      </c>
      <c r="O5" s="8">
        <v>1.0846837233058986</v>
      </c>
      <c r="P5" s="8">
        <v>1.7399999999999999E-2</v>
      </c>
      <c r="Q5"/>
      <c r="R5" s="11">
        <f>+N5+(P5*O5)</f>
        <v>1.8987542540541233E-2</v>
      </c>
      <c r="S5"/>
      <c r="U5" t="s">
        <v>12</v>
      </c>
      <c r="V5">
        <v>0.87581452514964264</v>
      </c>
      <c r="W5"/>
      <c r="X5"/>
      <c r="Y5"/>
      <c r="Z5"/>
      <c r="AA5"/>
      <c r="AB5"/>
      <c r="AC5"/>
      <c r="AE5" t="s">
        <v>12</v>
      </c>
      <c r="AF5">
        <v>0.8352459492731128</v>
      </c>
      <c r="AG5"/>
      <c r="AH5"/>
      <c r="AI5"/>
      <c r="AJ5"/>
      <c r="AK5"/>
      <c r="AL5"/>
      <c r="AM5"/>
    </row>
    <row r="6" spans="1:39" ht="15" x14ac:dyDescent="0.25">
      <c r="A6" s="2">
        <v>44742</v>
      </c>
      <c r="B6">
        <v>136.72</v>
      </c>
      <c r="C6">
        <v>256.83</v>
      </c>
      <c r="D6">
        <v>106.21</v>
      </c>
      <c r="E6">
        <v>11028.74</v>
      </c>
      <c r="F6" s="7">
        <f t="shared" si="0"/>
        <v>-1.8192203113858621E-2</v>
      </c>
      <c r="G6" s="7">
        <f t="shared" si="1"/>
        <v>-1.3266743926107254E-2</v>
      </c>
      <c r="H6" s="7">
        <f t="shared" si="2"/>
        <v>-2.5195401472110624E-2</v>
      </c>
      <c r="I6" s="7">
        <f t="shared" si="3"/>
        <v>-1.3433127207756312E-2</v>
      </c>
      <c r="K6" t="s">
        <v>13</v>
      </c>
      <c r="L6">
        <v>0.79141640913535671</v>
      </c>
      <c r="M6"/>
      <c r="N6"/>
      <c r="O6"/>
      <c r="P6"/>
      <c r="Q6"/>
      <c r="R6"/>
      <c r="S6"/>
      <c r="U6" t="s">
        <v>13</v>
      </c>
      <c r="V6">
        <v>0.76705108246309406</v>
      </c>
      <c r="W6"/>
      <c r="X6"/>
      <c r="Y6"/>
      <c r="Z6"/>
      <c r="AA6"/>
      <c r="AB6"/>
      <c r="AC6"/>
      <c r="AE6" t="s">
        <v>13</v>
      </c>
      <c r="AF6">
        <v>0.6976357957771433</v>
      </c>
      <c r="AG6"/>
      <c r="AH6"/>
      <c r="AI6"/>
      <c r="AJ6"/>
      <c r="AK6"/>
      <c r="AL6"/>
      <c r="AM6"/>
    </row>
    <row r="7" spans="1:39" ht="15" x14ac:dyDescent="0.25">
      <c r="A7" s="2">
        <v>44743</v>
      </c>
      <c r="B7">
        <v>138.93</v>
      </c>
      <c r="C7">
        <v>259.58</v>
      </c>
      <c r="D7">
        <v>109.56</v>
      </c>
      <c r="E7">
        <v>11127.84</v>
      </c>
      <c r="F7" s="7">
        <f t="shared" si="0"/>
        <v>1.6035170353434821E-2</v>
      </c>
      <c r="G7" s="7">
        <f t="shared" si="1"/>
        <v>1.0650552837108888E-2</v>
      </c>
      <c r="H7" s="7">
        <f t="shared" si="2"/>
        <v>3.1054078061429149E-2</v>
      </c>
      <c r="I7" s="7">
        <f t="shared" si="3"/>
        <v>8.9454835398595067E-3</v>
      </c>
      <c r="K7" t="s">
        <v>14</v>
      </c>
      <c r="L7">
        <v>0.7899049338392361</v>
      </c>
      <c r="M7"/>
      <c r="N7"/>
      <c r="O7"/>
      <c r="P7"/>
      <c r="Q7"/>
      <c r="R7"/>
      <c r="S7"/>
      <c r="U7" t="s">
        <v>14</v>
      </c>
      <c r="V7">
        <v>0.76536304682876866</v>
      </c>
      <c r="W7"/>
      <c r="X7"/>
      <c r="Y7"/>
      <c r="Z7"/>
      <c r="AA7"/>
      <c r="AB7"/>
      <c r="AC7"/>
      <c r="AE7" t="s">
        <v>14</v>
      </c>
      <c r="AF7">
        <v>0.69544475081900659</v>
      </c>
      <c r="AG7"/>
      <c r="AH7"/>
      <c r="AI7"/>
      <c r="AJ7"/>
      <c r="AK7"/>
      <c r="AL7"/>
      <c r="AM7"/>
    </row>
    <row r="8" spans="1:39" ht="15" x14ac:dyDescent="0.25">
      <c r="A8" s="2">
        <v>44747</v>
      </c>
      <c r="B8">
        <v>141.56</v>
      </c>
      <c r="C8">
        <v>262.85000000000002</v>
      </c>
      <c r="D8">
        <v>113.5</v>
      </c>
      <c r="E8">
        <v>11322.24</v>
      </c>
      <c r="F8" s="7">
        <f t="shared" si="0"/>
        <v>1.8753446316492256E-2</v>
      </c>
      <c r="G8" s="7">
        <f t="shared" si="1"/>
        <v>1.2518587005844331E-2</v>
      </c>
      <c r="H8" s="7">
        <f t="shared" si="2"/>
        <v>3.5330492526579917E-2</v>
      </c>
      <c r="I8" s="7">
        <f t="shared" si="3"/>
        <v>1.7318856685501292E-2</v>
      </c>
      <c r="K8" t="s">
        <v>15</v>
      </c>
      <c r="L8">
        <v>1.0107466828859575E-2</v>
      </c>
      <c r="M8"/>
      <c r="N8"/>
      <c r="O8"/>
      <c r="P8"/>
      <c r="Q8"/>
      <c r="R8"/>
      <c r="S8"/>
      <c r="U8" t="s">
        <v>15</v>
      </c>
      <c r="V8">
        <v>1.0745630402850608E-2</v>
      </c>
      <c r="W8"/>
      <c r="X8"/>
      <c r="Y8"/>
      <c r="Z8"/>
      <c r="AA8"/>
      <c r="AB8"/>
      <c r="AC8"/>
      <c r="AE8" t="s">
        <v>15</v>
      </c>
      <c r="AF8">
        <v>1.6086473657801737E-2</v>
      </c>
      <c r="AG8"/>
      <c r="AH8"/>
      <c r="AI8"/>
      <c r="AJ8"/>
      <c r="AK8"/>
      <c r="AL8"/>
      <c r="AM8"/>
    </row>
    <row r="9" spans="1:39" ht="15.75" thickBot="1" x14ac:dyDescent="0.3">
      <c r="A9" s="2">
        <v>44748</v>
      </c>
      <c r="B9">
        <v>142.91999999999999</v>
      </c>
      <c r="C9">
        <v>266.20999999999998</v>
      </c>
      <c r="D9">
        <v>114.33</v>
      </c>
      <c r="E9">
        <v>11361.85</v>
      </c>
      <c r="F9" s="7">
        <f t="shared" si="0"/>
        <v>9.5613776779463096E-3</v>
      </c>
      <c r="G9" s="7">
        <f t="shared" si="1"/>
        <v>1.2701943730024361E-2</v>
      </c>
      <c r="H9" s="7">
        <f t="shared" si="2"/>
        <v>7.2861666324212336E-3</v>
      </c>
      <c r="I9" s="7">
        <f t="shared" si="3"/>
        <v>3.4923190886583274E-3</v>
      </c>
      <c r="K9" s="8" t="s">
        <v>16</v>
      </c>
      <c r="L9" s="8">
        <v>140</v>
      </c>
      <c r="M9"/>
      <c r="N9"/>
      <c r="O9"/>
      <c r="P9"/>
      <c r="Q9"/>
      <c r="R9"/>
      <c r="S9"/>
      <c r="U9" s="8" t="s">
        <v>16</v>
      </c>
      <c r="V9" s="8">
        <v>140</v>
      </c>
      <c r="W9"/>
      <c r="X9"/>
      <c r="Y9"/>
      <c r="Z9"/>
      <c r="AA9"/>
      <c r="AB9"/>
      <c r="AC9"/>
      <c r="AE9" s="8" t="s">
        <v>16</v>
      </c>
      <c r="AF9" s="8">
        <v>140</v>
      </c>
      <c r="AG9"/>
      <c r="AH9"/>
      <c r="AI9"/>
      <c r="AJ9"/>
      <c r="AK9"/>
      <c r="AL9"/>
      <c r="AM9"/>
    </row>
    <row r="10" spans="1:39" ht="15" x14ac:dyDescent="0.25">
      <c r="A10" s="2">
        <v>44749</v>
      </c>
      <c r="B10">
        <v>146.35</v>
      </c>
      <c r="C10">
        <v>268.39999999999998</v>
      </c>
      <c r="D10">
        <v>116.33</v>
      </c>
      <c r="E10">
        <v>11621.35</v>
      </c>
      <c r="F10" s="7">
        <f t="shared" si="0"/>
        <v>2.3715979982685924E-2</v>
      </c>
      <c r="G10" s="7">
        <f t="shared" si="1"/>
        <v>8.192934102045038E-3</v>
      </c>
      <c r="H10" s="7">
        <f t="shared" si="2"/>
        <v>1.7341976274796462E-2</v>
      </c>
      <c r="I10" s="7">
        <f t="shared" si="3"/>
        <v>2.2582671530513233E-2</v>
      </c>
      <c r="K10"/>
      <c r="L10"/>
      <c r="M10"/>
      <c r="N10"/>
      <c r="O10"/>
      <c r="P10"/>
      <c r="Q10"/>
      <c r="R10"/>
      <c r="S10"/>
      <c r="U10"/>
      <c r="V10"/>
      <c r="W10"/>
      <c r="X10"/>
      <c r="Y10"/>
      <c r="Z10"/>
      <c r="AA10"/>
      <c r="AB10"/>
      <c r="AC10"/>
      <c r="AE10"/>
      <c r="AF10"/>
      <c r="AG10"/>
      <c r="AH10"/>
      <c r="AI10"/>
      <c r="AJ10"/>
      <c r="AK10"/>
      <c r="AL10"/>
      <c r="AM10"/>
    </row>
    <row r="11" spans="1:39" ht="15.75" thickBot="1" x14ac:dyDescent="0.3">
      <c r="A11" s="2">
        <v>44750</v>
      </c>
      <c r="B11">
        <v>147.04</v>
      </c>
      <c r="C11">
        <v>267.66000000000003</v>
      </c>
      <c r="D11">
        <v>115.54</v>
      </c>
      <c r="E11">
        <v>11635.31</v>
      </c>
      <c r="F11" s="7">
        <f t="shared" si="0"/>
        <v>4.7036454694819856E-3</v>
      </c>
      <c r="G11" s="7">
        <f t="shared" si="1"/>
        <v>-2.7608867292982044E-3</v>
      </c>
      <c r="H11" s="7">
        <f t="shared" si="2"/>
        <v>-6.814189475555503E-3</v>
      </c>
      <c r="I11" s="7">
        <f t="shared" si="3"/>
        <v>1.2005164694019956E-3</v>
      </c>
      <c r="K11" t="s">
        <v>17</v>
      </c>
      <c r="L11"/>
      <c r="M11"/>
      <c r="N11"/>
      <c r="O11"/>
      <c r="P11"/>
      <c r="Q11"/>
      <c r="R11"/>
      <c r="S11"/>
      <c r="U11" t="s">
        <v>17</v>
      </c>
      <c r="V11"/>
      <c r="W11"/>
      <c r="X11"/>
      <c r="Y11"/>
      <c r="Z11"/>
      <c r="AA11"/>
      <c r="AB11"/>
      <c r="AC11"/>
      <c r="AE11" t="s">
        <v>17</v>
      </c>
      <c r="AF11"/>
      <c r="AG11"/>
      <c r="AH11"/>
      <c r="AI11"/>
      <c r="AJ11"/>
      <c r="AK11"/>
      <c r="AL11"/>
      <c r="AM11"/>
    </row>
    <row r="12" spans="1:39" ht="15" x14ac:dyDescent="0.25">
      <c r="A12" s="2">
        <v>44753</v>
      </c>
      <c r="B12">
        <v>144.87</v>
      </c>
      <c r="C12">
        <v>264.51</v>
      </c>
      <c r="D12">
        <v>111.75</v>
      </c>
      <c r="E12">
        <v>11372.6</v>
      </c>
      <c r="F12" s="7">
        <f t="shared" si="0"/>
        <v>-1.4867870053816581E-2</v>
      </c>
      <c r="G12" s="7">
        <f t="shared" si="1"/>
        <v>-1.1838460601183144E-2</v>
      </c>
      <c r="H12" s="7">
        <f t="shared" si="2"/>
        <v>-3.3352556859441364E-2</v>
      </c>
      <c r="I12" s="7">
        <f t="shared" si="3"/>
        <v>-2.2837486581918386E-2</v>
      </c>
      <c r="K12" s="9"/>
      <c r="L12" s="9" t="s">
        <v>22</v>
      </c>
      <c r="M12" s="9" t="s">
        <v>23</v>
      </c>
      <c r="N12" s="9" t="s">
        <v>24</v>
      </c>
      <c r="O12" s="9" t="s">
        <v>25</v>
      </c>
      <c r="P12" s="9" t="s">
        <v>26</v>
      </c>
      <c r="Q12"/>
      <c r="R12"/>
      <c r="S12"/>
      <c r="U12" s="9"/>
      <c r="V12" s="9" t="s">
        <v>22</v>
      </c>
      <c r="W12" s="9" t="s">
        <v>23</v>
      </c>
      <c r="X12" s="9" t="s">
        <v>24</v>
      </c>
      <c r="Y12" s="9" t="s">
        <v>25</v>
      </c>
      <c r="Z12" s="9" t="s">
        <v>26</v>
      </c>
      <c r="AA12"/>
      <c r="AB12"/>
      <c r="AC12"/>
      <c r="AE12" s="9"/>
      <c r="AF12" s="9" t="s">
        <v>22</v>
      </c>
      <c r="AG12" s="9" t="s">
        <v>23</v>
      </c>
      <c r="AH12" s="9" t="s">
        <v>24</v>
      </c>
      <c r="AI12" s="9" t="s">
        <v>25</v>
      </c>
      <c r="AJ12" s="9" t="s">
        <v>26</v>
      </c>
      <c r="AK12"/>
      <c r="AL12"/>
      <c r="AM12"/>
    </row>
    <row r="13" spans="1:39" ht="15" x14ac:dyDescent="0.25">
      <c r="A13" s="2">
        <v>44754</v>
      </c>
      <c r="B13">
        <v>145.86000000000001</v>
      </c>
      <c r="C13">
        <v>253.67</v>
      </c>
      <c r="D13">
        <v>109.22</v>
      </c>
      <c r="E13">
        <v>11264.73</v>
      </c>
      <c r="F13" s="7">
        <f t="shared" si="0"/>
        <v>6.8104690025268793E-3</v>
      </c>
      <c r="G13" s="7">
        <f t="shared" si="1"/>
        <v>-4.1844848055338411E-2</v>
      </c>
      <c r="H13" s="7">
        <f t="shared" si="2"/>
        <v>-2.2900036769670597E-2</v>
      </c>
      <c r="I13" s="7">
        <f t="shared" si="3"/>
        <v>-9.5303480103526676E-3</v>
      </c>
      <c r="K13" t="s">
        <v>18</v>
      </c>
      <c r="L13">
        <v>1</v>
      </c>
      <c r="M13">
        <v>5.3491976692920891E-2</v>
      </c>
      <c r="N13">
        <v>5.3491976692920891E-2</v>
      </c>
      <c r="O13">
        <v>523.60525584945333</v>
      </c>
      <c r="P13">
        <v>8.1569358295294471E-49</v>
      </c>
      <c r="Q13"/>
      <c r="R13"/>
      <c r="S13"/>
      <c r="U13" t="s">
        <v>18</v>
      </c>
      <c r="V13">
        <v>1</v>
      </c>
      <c r="W13">
        <v>5.2469445502749498E-2</v>
      </c>
      <c r="X13">
        <v>5.2469445502749498E-2</v>
      </c>
      <c r="Y13">
        <v>454.40455572469745</v>
      </c>
      <c r="Z13">
        <v>1.6937627226191394E-45</v>
      </c>
      <c r="AA13"/>
      <c r="AB13"/>
      <c r="AC13"/>
      <c r="AE13" t="s">
        <v>18</v>
      </c>
      <c r="AF13">
        <v>1</v>
      </c>
      <c r="AG13">
        <v>8.2394680020398681E-2</v>
      </c>
      <c r="AH13">
        <v>8.2394680020398681E-2</v>
      </c>
      <c r="AI13">
        <v>318.40323183986254</v>
      </c>
      <c r="AJ13">
        <v>1.1605420261615742E-37</v>
      </c>
      <c r="AK13"/>
      <c r="AL13"/>
      <c r="AM13"/>
    </row>
    <row r="14" spans="1:39" ht="15" x14ac:dyDescent="0.25">
      <c r="A14" s="2">
        <v>44755</v>
      </c>
      <c r="B14">
        <v>145.49</v>
      </c>
      <c r="C14">
        <v>252.72</v>
      </c>
      <c r="D14">
        <v>110.4</v>
      </c>
      <c r="E14">
        <v>11247.58</v>
      </c>
      <c r="F14" s="7">
        <f t="shared" si="0"/>
        <v>-2.5399018287897129E-3</v>
      </c>
      <c r="G14" s="7">
        <f t="shared" si="1"/>
        <v>-3.7520532178771529E-3</v>
      </c>
      <c r="H14" s="7">
        <f t="shared" si="2"/>
        <v>1.0745937118987284E-2</v>
      </c>
      <c r="I14" s="7">
        <f t="shared" si="3"/>
        <v>-1.5236111547552659E-3</v>
      </c>
      <c r="K14" t="s">
        <v>19</v>
      </c>
      <c r="L14">
        <v>138</v>
      </c>
      <c r="M14">
        <v>1.4098202226116538E-2</v>
      </c>
      <c r="N14">
        <v>1.0216088569649665E-4</v>
      </c>
      <c r="O14"/>
      <c r="P14"/>
      <c r="Q14"/>
      <c r="R14"/>
      <c r="S14"/>
      <c r="U14" t="s">
        <v>19</v>
      </c>
      <c r="V14">
        <v>138</v>
      </c>
      <c r="W14">
        <v>1.5934663040144088E-2</v>
      </c>
      <c r="X14">
        <v>1.154685727546673E-4</v>
      </c>
      <c r="Y14"/>
      <c r="Z14"/>
      <c r="AA14"/>
      <c r="AB14"/>
      <c r="AC14"/>
      <c r="AE14" t="s">
        <v>19</v>
      </c>
      <c r="AF14">
        <v>138</v>
      </c>
      <c r="AG14">
        <v>3.5710899594554583E-2</v>
      </c>
      <c r="AH14">
        <v>2.5877463474314918E-4</v>
      </c>
      <c r="AI14"/>
      <c r="AJ14"/>
      <c r="AK14"/>
      <c r="AL14"/>
      <c r="AM14"/>
    </row>
    <row r="15" spans="1:39" ht="15.75" thickBot="1" x14ac:dyDescent="0.3">
      <c r="A15" s="2">
        <v>44756</v>
      </c>
      <c r="B15">
        <v>148.47</v>
      </c>
      <c r="C15">
        <v>254.08</v>
      </c>
      <c r="D15">
        <v>110.63</v>
      </c>
      <c r="E15">
        <v>11251.19</v>
      </c>
      <c r="F15" s="7">
        <f t="shared" si="0"/>
        <v>2.0275561904607046E-2</v>
      </c>
      <c r="G15" s="7">
        <f t="shared" si="1"/>
        <v>5.3670215649412687E-3</v>
      </c>
      <c r="H15" s="7">
        <f t="shared" si="2"/>
        <v>2.0811662038244493E-3</v>
      </c>
      <c r="I15" s="7">
        <f t="shared" si="3"/>
        <v>3.2090643452772823E-4</v>
      </c>
      <c r="K15" s="8" t="s">
        <v>20</v>
      </c>
      <c r="L15" s="8">
        <v>139</v>
      </c>
      <c r="M15" s="8">
        <v>6.759017891903743E-2</v>
      </c>
      <c r="N15" s="8"/>
      <c r="O15" s="8"/>
      <c r="P15" s="8"/>
      <c r="Q15"/>
      <c r="R15"/>
      <c r="S15"/>
      <c r="U15" s="8" t="s">
        <v>20</v>
      </c>
      <c r="V15" s="8">
        <v>139</v>
      </c>
      <c r="W15" s="8">
        <v>6.8404108542893582E-2</v>
      </c>
      <c r="X15" s="8"/>
      <c r="Y15" s="8"/>
      <c r="Z15" s="8"/>
      <c r="AA15"/>
      <c r="AB15"/>
      <c r="AC15"/>
      <c r="AE15" s="8" t="s">
        <v>20</v>
      </c>
      <c r="AF15" s="8">
        <v>139</v>
      </c>
      <c r="AG15" s="8">
        <v>0.11810557961495327</v>
      </c>
      <c r="AH15" s="8"/>
      <c r="AI15" s="8"/>
      <c r="AJ15" s="8"/>
      <c r="AK15"/>
      <c r="AL15"/>
      <c r="AM15"/>
    </row>
    <row r="16" spans="1:39" ht="15.75" thickBot="1" x14ac:dyDescent="0.3">
      <c r="A16" s="2">
        <v>44757</v>
      </c>
      <c r="B16">
        <v>150.16999999999999</v>
      </c>
      <c r="C16">
        <v>256.72000000000003</v>
      </c>
      <c r="D16">
        <v>113.55</v>
      </c>
      <c r="E16">
        <v>11452.42</v>
      </c>
      <c r="F16" s="7">
        <f t="shared" si="0"/>
        <v>1.1385068060284869E-2</v>
      </c>
      <c r="G16" s="7">
        <f t="shared" si="1"/>
        <v>1.0336818742830604E-2</v>
      </c>
      <c r="H16" s="7">
        <f t="shared" si="2"/>
        <v>2.6051968504748002E-2</v>
      </c>
      <c r="I16" s="7">
        <f t="shared" si="3"/>
        <v>1.7727160545857625E-2</v>
      </c>
      <c r="K16"/>
      <c r="L16"/>
      <c r="M16"/>
      <c r="N16"/>
      <c r="O16"/>
      <c r="P16"/>
      <c r="Q16"/>
      <c r="R16"/>
      <c r="S16"/>
      <c r="U16"/>
      <c r="V16"/>
      <c r="W16"/>
      <c r="X16"/>
      <c r="Y16"/>
      <c r="Z16"/>
      <c r="AA16"/>
      <c r="AB16"/>
      <c r="AC16"/>
      <c r="AE16"/>
      <c r="AF16"/>
      <c r="AG16"/>
      <c r="AH16"/>
      <c r="AI16"/>
      <c r="AJ16"/>
      <c r="AK16"/>
      <c r="AL16"/>
      <c r="AM16"/>
    </row>
    <row r="17" spans="1:39" ht="15" x14ac:dyDescent="0.25">
      <c r="A17" s="2">
        <v>44760</v>
      </c>
      <c r="B17">
        <v>147.07</v>
      </c>
      <c r="C17">
        <v>254.25</v>
      </c>
      <c r="D17">
        <v>113.76</v>
      </c>
      <c r="E17">
        <v>11360.05</v>
      </c>
      <c r="F17" s="7">
        <f t="shared" si="0"/>
        <v>-2.0859321779966928E-2</v>
      </c>
      <c r="G17" s="7">
        <f t="shared" si="1"/>
        <v>-9.6679618729322448E-3</v>
      </c>
      <c r="H17" s="7">
        <f t="shared" si="2"/>
        <v>1.8476975033634034E-3</v>
      </c>
      <c r="I17" s="7">
        <f t="shared" si="3"/>
        <v>-8.0982466882201717E-3</v>
      </c>
      <c r="K17" s="9"/>
      <c r="L17" s="9" t="s">
        <v>27</v>
      </c>
      <c r="M17" s="9" t="s">
        <v>15</v>
      </c>
      <c r="N17" s="9" t="s">
        <v>28</v>
      </c>
      <c r="O17" s="9" t="s">
        <v>29</v>
      </c>
      <c r="P17" s="9" t="s">
        <v>30</v>
      </c>
      <c r="Q17" s="9" t="s">
        <v>31</v>
      </c>
      <c r="R17" s="9" t="s">
        <v>32</v>
      </c>
      <c r="S17" s="9" t="s">
        <v>33</v>
      </c>
      <c r="U17" s="9"/>
      <c r="V17" s="9" t="s">
        <v>27</v>
      </c>
      <c r="W17" s="9" t="s">
        <v>15</v>
      </c>
      <c r="X17" s="9" t="s">
        <v>28</v>
      </c>
      <c r="Y17" s="9" t="s">
        <v>29</v>
      </c>
      <c r="Z17" s="9" t="s">
        <v>30</v>
      </c>
      <c r="AA17" s="9" t="s">
        <v>31</v>
      </c>
      <c r="AB17" s="9" t="s">
        <v>32</v>
      </c>
      <c r="AC17" s="9" t="s">
        <v>33</v>
      </c>
      <c r="AE17" s="9"/>
      <c r="AF17" s="9" t="s">
        <v>27</v>
      </c>
      <c r="AG17" s="9" t="s">
        <v>15</v>
      </c>
      <c r="AH17" s="9" t="s">
        <v>28</v>
      </c>
      <c r="AI17" s="9" t="s">
        <v>29</v>
      </c>
      <c r="AJ17" s="9" t="s">
        <v>30</v>
      </c>
      <c r="AK17" s="9" t="s">
        <v>31</v>
      </c>
      <c r="AL17" s="9" t="s">
        <v>32</v>
      </c>
      <c r="AM17" s="9" t="s">
        <v>33</v>
      </c>
    </row>
    <row r="18" spans="1:39" ht="15" x14ac:dyDescent="0.25">
      <c r="A18" s="2">
        <v>44761</v>
      </c>
      <c r="B18">
        <v>151</v>
      </c>
      <c r="C18">
        <v>259.52999999999997</v>
      </c>
      <c r="D18">
        <v>118.21</v>
      </c>
      <c r="E18">
        <v>11713.15</v>
      </c>
      <c r="F18" s="7">
        <f t="shared" si="0"/>
        <v>2.6371172902702068E-2</v>
      </c>
      <c r="G18" s="7">
        <f t="shared" si="1"/>
        <v>2.0554267931723158E-2</v>
      </c>
      <c r="H18" s="7">
        <f t="shared" si="2"/>
        <v>3.837173770735483E-2</v>
      </c>
      <c r="I18" s="7">
        <f t="shared" si="3"/>
        <v>3.0609327597584515E-2</v>
      </c>
      <c r="K18" t="s">
        <v>21</v>
      </c>
      <c r="L18">
        <v>1.1404575501859903E-4</v>
      </c>
      <c r="M18">
        <v>8.5446009688892172E-4</v>
      </c>
      <c r="N18">
        <v>0.1334711304060168</v>
      </c>
      <c r="O18">
        <v>0.89401523502891733</v>
      </c>
      <c r="P18">
        <v>-1.5754812210811589E-3</v>
      </c>
      <c r="Q18">
        <v>1.8035727311183569E-3</v>
      </c>
      <c r="R18">
        <v>-1.5754812210811589E-3</v>
      </c>
      <c r="S18">
        <v>1.8035727311183569E-3</v>
      </c>
      <c r="U18" t="s">
        <v>21</v>
      </c>
      <c r="V18">
        <v>-4.6338816500518873E-4</v>
      </c>
      <c r="W18">
        <v>9.0840885759189223E-4</v>
      </c>
      <c r="X18">
        <v>-0.51010969469583101</v>
      </c>
      <c r="Y18">
        <v>0.61078952307294054</v>
      </c>
      <c r="Z18">
        <v>-2.2595882167309326E-3</v>
      </c>
      <c r="AA18">
        <v>1.332811886720555E-3</v>
      </c>
      <c r="AB18">
        <v>-2.2595882167309326E-3</v>
      </c>
      <c r="AC18">
        <v>1.332811886720555E-3</v>
      </c>
      <c r="AE18" t="s">
        <v>21</v>
      </c>
      <c r="AF18">
        <v>-8.6563426263648775E-4</v>
      </c>
      <c r="AG18">
        <v>1.3599104575836864E-3</v>
      </c>
      <c r="AH18">
        <v>-0.63653769099956947</v>
      </c>
      <c r="AI18">
        <v>0.52548044090877566</v>
      </c>
      <c r="AJ18">
        <v>-3.5545900272571595E-3</v>
      </c>
      <c r="AK18">
        <v>1.823321501984184E-3</v>
      </c>
      <c r="AL18">
        <v>-3.5545900272571595E-3</v>
      </c>
      <c r="AM18">
        <v>1.823321501984184E-3</v>
      </c>
    </row>
    <row r="19" spans="1:39" ht="15.75" thickBot="1" x14ac:dyDescent="0.3">
      <c r="A19" s="2">
        <v>44762</v>
      </c>
      <c r="B19">
        <v>153.04</v>
      </c>
      <c r="C19">
        <v>262.27</v>
      </c>
      <c r="D19">
        <v>122.77</v>
      </c>
      <c r="E19">
        <v>11897.65</v>
      </c>
      <c r="F19" s="7">
        <f t="shared" si="0"/>
        <v>1.3419488317073009E-2</v>
      </c>
      <c r="G19" s="7">
        <f t="shared" si="1"/>
        <v>1.050220461585271E-2</v>
      </c>
      <c r="H19" s="7">
        <f t="shared" si="2"/>
        <v>3.7849982430463031E-2</v>
      </c>
      <c r="I19" s="7">
        <f t="shared" si="3"/>
        <v>1.5628759334989129E-2</v>
      </c>
      <c r="K19" s="8" t="s">
        <v>9</v>
      </c>
      <c r="L19" s="8">
        <v>1.0846837233058986</v>
      </c>
      <c r="M19" s="8">
        <v>4.7402486649062388E-2</v>
      </c>
      <c r="N19" s="8">
        <v>22.882422420920683</v>
      </c>
      <c r="O19" s="8">
        <v>8.1569358295292162E-49</v>
      </c>
      <c r="P19" s="8">
        <v>0.99095461855378897</v>
      </c>
      <c r="Q19" s="8">
        <v>1.1784128280580082</v>
      </c>
      <c r="R19" s="8">
        <v>0.99095461855378897</v>
      </c>
      <c r="S19" s="8">
        <v>1.1784128280580082</v>
      </c>
      <c r="U19" s="8" t="s">
        <v>9</v>
      </c>
      <c r="V19" s="8">
        <v>1.0742665105913514</v>
      </c>
      <c r="W19" s="8">
        <v>5.0395377034777457E-2</v>
      </c>
      <c r="X19" s="8">
        <v>21.316767009204206</v>
      </c>
      <c r="Y19" s="8">
        <v>1.6937627226192362E-45</v>
      </c>
      <c r="Z19" s="8">
        <v>0.97461955307866677</v>
      </c>
      <c r="AA19" s="8">
        <v>1.173913468104036</v>
      </c>
      <c r="AB19" s="8">
        <v>0.97461955307866677</v>
      </c>
      <c r="AC19" s="8">
        <v>1.173913468104036</v>
      </c>
      <c r="AE19" s="8" t="s">
        <v>9</v>
      </c>
      <c r="AF19" s="8">
        <v>1.3461962784123871</v>
      </c>
      <c r="AG19" s="8">
        <v>7.5443121971687704E-2</v>
      </c>
      <c r="AH19" s="8">
        <v>17.843856977678993</v>
      </c>
      <c r="AI19" s="8">
        <v>1.1605420261614422E-37</v>
      </c>
      <c r="AJ19" s="8">
        <v>1.1970223261161446</v>
      </c>
      <c r="AK19" s="8">
        <v>1.4953702307086296</v>
      </c>
      <c r="AL19" s="8">
        <v>1.1970223261161446</v>
      </c>
      <c r="AM19" s="8">
        <v>1.4953702307086296</v>
      </c>
    </row>
    <row r="20" spans="1:39" ht="15" x14ac:dyDescent="0.25">
      <c r="A20" s="2">
        <v>44763</v>
      </c>
      <c r="B20">
        <v>155.35</v>
      </c>
      <c r="C20">
        <v>264.83999999999997</v>
      </c>
      <c r="D20">
        <v>124.63</v>
      </c>
      <c r="E20">
        <v>12059.61</v>
      </c>
      <c r="F20" s="7">
        <f t="shared" si="0"/>
        <v>1.4981310707059077E-2</v>
      </c>
      <c r="G20" s="7">
        <f t="shared" si="1"/>
        <v>9.7513625803999828E-3</v>
      </c>
      <c r="H20" s="7">
        <f t="shared" si="2"/>
        <v>1.503666164553695E-2</v>
      </c>
      <c r="I20" s="7">
        <f t="shared" si="3"/>
        <v>1.352095084334381E-2</v>
      </c>
      <c r="K20"/>
      <c r="L20"/>
      <c r="M20"/>
      <c r="N20"/>
      <c r="O20"/>
      <c r="P20"/>
      <c r="Q20"/>
      <c r="R20"/>
      <c r="S20"/>
      <c r="U20"/>
      <c r="V20"/>
      <c r="W20"/>
      <c r="X20"/>
      <c r="Y20"/>
      <c r="Z20"/>
      <c r="AA20"/>
      <c r="AB20"/>
      <c r="AC20"/>
      <c r="AE20"/>
      <c r="AF20"/>
      <c r="AG20"/>
      <c r="AH20"/>
      <c r="AI20"/>
      <c r="AJ20"/>
      <c r="AK20"/>
      <c r="AL20"/>
      <c r="AM20"/>
    </row>
    <row r="21" spans="1:39" ht="15" x14ac:dyDescent="0.25">
      <c r="A21" s="2">
        <v>44764</v>
      </c>
      <c r="B21">
        <v>154.09</v>
      </c>
      <c r="C21">
        <v>260.36</v>
      </c>
      <c r="D21">
        <v>122.42</v>
      </c>
      <c r="E21">
        <v>11834.11</v>
      </c>
      <c r="F21" s="7">
        <f t="shared" si="0"/>
        <v>-8.1437885452943191E-3</v>
      </c>
      <c r="G21" s="7">
        <f t="shared" si="1"/>
        <v>-1.7060581352458623E-2</v>
      </c>
      <c r="H21" s="7">
        <f t="shared" si="2"/>
        <v>-1.7891592415361712E-2</v>
      </c>
      <c r="I21" s="7">
        <f t="shared" si="3"/>
        <v>-1.8875813005413758E-2</v>
      </c>
      <c r="K21"/>
      <c r="L21"/>
      <c r="M21"/>
      <c r="N21"/>
      <c r="O21"/>
      <c r="P21"/>
      <c r="Q21" t="s">
        <v>45</v>
      </c>
      <c r="R21"/>
      <c r="S21"/>
      <c r="U21"/>
      <c r="V21"/>
      <c r="W21"/>
      <c r="X21"/>
      <c r="Y21"/>
      <c r="Z21"/>
      <c r="AA21" t="s">
        <v>45</v>
      </c>
      <c r="AB21"/>
      <c r="AC21"/>
      <c r="AE21"/>
      <c r="AF21"/>
      <c r="AG21"/>
      <c r="AH21"/>
      <c r="AI21"/>
      <c r="AJ21" t="s">
        <v>50</v>
      </c>
      <c r="AK21"/>
      <c r="AL21"/>
      <c r="AM21"/>
    </row>
    <row r="22" spans="1:39" ht="15" x14ac:dyDescent="0.25">
      <c r="A22" s="2">
        <v>44767</v>
      </c>
      <c r="B22">
        <v>152.94999999999999</v>
      </c>
      <c r="C22">
        <v>258.83</v>
      </c>
      <c r="D22">
        <v>121.14</v>
      </c>
      <c r="E22">
        <v>11782.67</v>
      </c>
      <c r="F22" s="7">
        <f t="shared" si="0"/>
        <v>-7.4257766968496503E-3</v>
      </c>
      <c r="G22" s="7">
        <f t="shared" si="1"/>
        <v>-5.8938131665450463E-3</v>
      </c>
      <c r="H22" s="7">
        <f t="shared" si="2"/>
        <v>-1.0510853870122612E-2</v>
      </c>
      <c r="I22" s="7">
        <f t="shared" si="3"/>
        <v>-4.3562315732280947E-3</v>
      </c>
      <c r="K22"/>
      <c r="L22"/>
      <c r="M22"/>
      <c r="N22"/>
      <c r="O22"/>
      <c r="P22"/>
      <c r="Q22"/>
      <c r="R22"/>
      <c r="S22"/>
      <c r="U22"/>
      <c r="V22"/>
      <c r="W22"/>
      <c r="X22"/>
      <c r="Y22"/>
      <c r="Z22"/>
      <c r="AA22"/>
      <c r="AB22"/>
      <c r="AC22"/>
      <c r="AE22"/>
      <c r="AF22"/>
      <c r="AG22"/>
      <c r="AH22"/>
      <c r="AI22"/>
      <c r="AJ22"/>
      <c r="AK22"/>
      <c r="AL22"/>
      <c r="AM22"/>
    </row>
    <row r="23" spans="1:39" ht="15" x14ac:dyDescent="0.25">
      <c r="A23" s="2">
        <v>44768</v>
      </c>
      <c r="B23">
        <v>151.6</v>
      </c>
      <c r="C23">
        <v>251.9</v>
      </c>
      <c r="D23">
        <v>114.81</v>
      </c>
      <c r="E23">
        <v>11562.57</v>
      </c>
      <c r="F23" s="7">
        <f t="shared" si="0"/>
        <v>-8.8655973886411672E-3</v>
      </c>
      <c r="G23" s="7">
        <f t="shared" si="1"/>
        <v>-2.7139292179077037E-2</v>
      </c>
      <c r="H23" s="7">
        <f t="shared" si="2"/>
        <v>-5.3668313447080583E-2</v>
      </c>
      <c r="I23" s="7">
        <f t="shared" si="3"/>
        <v>-1.885665101477358E-2</v>
      </c>
      <c r="K23" t="s">
        <v>34</v>
      </c>
      <c r="L23"/>
      <c r="M23"/>
      <c r="N23"/>
      <c r="O23"/>
      <c r="P23"/>
      <c r="Q23"/>
      <c r="R23"/>
      <c r="S23"/>
      <c r="U23" t="s">
        <v>34</v>
      </c>
      <c r="V23"/>
      <c r="W23"/>
      <c r="X23"/>
      <c r="Y23"/>
      <c r="Z23"/>
      <c r="AA23"/>
      <c r="AB23"/>
      <c r="AC23"/>
      <c r="AE23" t="s">
        <v>34</v>
      </c>
      <c r="AF23"/>
      <c r="AG23"/>
      <c r="AH23"/>
      <c r="AI23"/>
      <c r="AJ23"/>
      <c r="AK23"/>
      <c r="AL23"/>
      <c r="AM23"/>
    </row>
    <row r="24" spans="1:39" ht="15.75" thickBot="1" x14ac:dyDescent="0.3">
      <c r="A24" s="2">
        <v>44769</v>
      </c>
      <c r="B24">
        <v>156.79</v>
      </c>
      <c r="C24">
        <v>268.74</v>
      </c>
      <c r="D24">
        <v>120.97</v>
      </c>
      <c r="E24">
        <v>12032.42</v>
      </c>
      <c r="F24" s="7">
        <f t="shared" si="0"/>
        <v>3.3661857164087886E-2</v>
      </c>
      <c r="G24" s="7">
        <f t="shared" si="1"/>
        <v>6.4712186088699289E-2</v>
      </c>
      <c r="H24" s="7">
        <f t="shared" si="2"/>
        <v>5.2263992866036314E-2</v>
      </c>
      <c r="I24" s="7">
        <f t="shared" si="3"/>
        <v>3.9831516638873625E-2</v>
      </c>
      <c r="K24"/>
      <c r="L24"/>
      <c r="M24"/>
      <c r="N24"/>
      <c r="O24"/>
      <c r="P24"/>
      <c r="Q24"/>
      <c r="R24"/>
      <c r="S24"/>
      <c r="U24"/>
      <c r="V24"/>
      <c r="W24"/>
      <c r="X24"/>
      <c r="Y24"/>
      <c r="Z24"/>
      <c r="AA24"/>
      <c r="AB24"/>
      <c r="AC24"/>
      <c r="AE24"/>
      <c r="AF24"/>
      <c r="AG24"/>
      <c r="AH24"/>
      <c r="AI24"/>
      <c r="AJ24"/>
      <c r="AK24"/>
      <c r="AL24"/>
      <c r="AM24"/>
    </row>
    <row r="25" spans="1:39" ht="15" x14ac:dyDescent="0.25">
      <c r="A25" s="2">
        <v>44770</v>
      </c>
      <c r="B25">
        <v>157.35</v>
      </c>
      <c r="C25">
        <v>276.41000000000003</v>
      </c>
      <c r="D25">
        <v>122.28</v>
      </c>
      <c r="E25">
        <v>12162.59</v>
      </c>
      <c r="F25" s="7">
        <f t="shared" si="0"/>
        <v>3.5652931380568201E-3</v>
      </c>
      <c r="G25" s="7">
        <f t="shared" si="1"/>
        <v>2.8140901241863057E-2</v>
      </c>
      <c r="H25" s="7">
        <f t="shared" si="2"/>
        <v>1.0770916050876961E-2</v>
      </c>
      <c r="I25" s="7">
        <f t="shared" si="3"/>
        <v>1.076017376604985E-2</v>
      </c>
      <c r="K25" s="9" t="s">
        <v>35</v>
      </c>
      <c r="L25" s="9" t="s">
        <v>36</v>
      </c>
      <c r="M25" s="9" t="s">
        <v>19</v>
      </c>
      <c r="N25"/>
      <c r="O25"/>
      <c r="P25"/>
      <c r="Q25"/>
      <c r="R25"/>
      <c r="S25"/>
      <c r="U25" s="9" t="s">
        <v>35</v>
      </c>
      <c r="V25" s="9" t="s">
        <v>43</v>
      </c>
      <c r="W25" s="9" t="s">
        <v>19</v>
      </c>
      <c r="X25"/>
      <c r="Y25"/>
      <c r="Z25"/>
      <c r="AA25"/>
      <c r="AB25"/>
      <c r="AC25"/>
      <c r="AE25" s="9" t="s">
        <v>35</v>
      </c>
      <c r="AF25" s="9" t="s">
        <v>44</v>
      </c>
      <c r="AG25" s="9" t="s">
        <v>19</v>
      </c>
      <c r="AH25"/>
      <c r="AI25"/>
      <c r="AJ25"/>
      <c r="AK25"/>
      <c r="AL25"/>
      <c r="AM25"/>
    </row>
    <row r="26" spans="1:39" ht="15" x14ac:dyDescent="0.25">
      <c r="A26" s="2">
        <v>44771</v>
      </c>
      <c r="B26">
        <v>162.51</v>
      </c>
      <c r="C26">
        <v>280.74</v>
      </c>
      <c r="D26">
        <v>134.94999999999999</v>
      </c>
      <c r="E26">
        <v>12390.69</v>
      </c>
      <c r="F26" s="7">
        <f t="shared" si="0"/>
        <v>3.2266914827501381E-2</v>
      </c>
      <c r="G26" s="7">
        <f t="shared" si="1"/>
        <v>1.5543703417053157E-2</v>
      </c>
      <c r="H26" s="7">
        <f t="shared" si="2"/>
        <v>9.8590842441379806E-2</v>
      </c>
      <c r="I26" s="7">
        <f t="shared" si="3"/>
        <v>1.8580536883860563E-2</v>
      </c>
      <c r="K26">
        <v>1</v>
      </c>
      <c r="L26">
        <v>-7.6764092026068353E-3</v>
      </c>
      <c r="M26">
        <v>7.6764092026068353E-3</v>
      </c>
      <c r="N26"/>
      <c r="O26"/>
      <c r="P26"/>
      <c r="Q26"/>
      <c r="R26"/>
      <c r="S26"/>
      <c r="U26">
        <v>1</v>
      </c>
      <c r="V26">
        <v>-8.1790242379244527E-3</v>
      </c>
      <c r="W26">
        <v>-2.3732808172863048E-3</v>
      </c>
      <c r="X26"/>
      <c r="Y26"/>
      <c r="Z26"/>
      <c r="AA26"/>
      <c r="AB26"/>
      <c r="AC26"/>
      <c r="AE26">
        <v>1</v>
      </c>
      <c r="AF26">
        <v>-1.0534334221672425E-2</v>
      </c>
      <c r="AG26">
        <v>-1.7680703578787579E-2</v>
      </c>
      <c r="AH26"/>
      <c r="AI26"/>
      <c r="AJ26"/>
      <c r="AK26"/>
      <c r="AL26"/>
      <c r="AM26"/>
    </row>
    <row r="27" spans="1:39" ht="15" x14ac:dyDescent="0.25">
      <c r="A27" s="2">
        <v>44774</v>
      </c>
      <c r="B27">
        <v>161.51</v>
      </c>
      <c r="C27">
        <v>278.01</v>
      </c>
      <c r="D27">
        <v>135.38999999999999</v>
      </c>
      <c r="E27">
        <v>12368.98</v>
      </c>
      <c r="F27" s="7">
        <f t="shared" si="0"/>
        <v>-6.1724780874954453E-3</v>
      </c>
      <c r="G27" s="7">
        <f t="shared" si="1"/>
        <v>-9.7718898394702214E-3</v>
      </c>
      <c r="H27" s="7">
        <f t="shared" si="2"/>
        <v>3.2551630430057918E-3</v>
      </c>
      <c r="I27" s="7">
        <f t="shared" si="3"/>
        <v>-1.7536587170802792E-3</v>
      </c>
      <c r="K27">
        <v>2</v>
      </c>
      <c r="L27">
        <v>-3.2660039948997764E-2</v>
      </c>
      <c r="M27">
        <v>2.4176778594664355E-3</v>
      </c>
      <c r="N27"/>
      <c r="O27"/>
      <c r="P27"/>
      <c r="Q27"/>
      <c r="R27"/>
      <c r="S27"/>
      <c r="U27">
        <v>2</v>
      </c>
      <c r="V27">
        <v>-3.292271426217231E-2</v>
      </c>
      <c r="W27">
        <v>6.5875765231925704E-4</v>
      </c>
      <c r="X27"/>
      <c r="Y27"/>
      <c r="Z27"/>
      <c r="AA27"/>
      <c r="AB27"/>
      <c r="AC27"/>
      <c r="AE27">
        <v>2</v>
      </c>
      <c r="AF27">
        <v>-4.1541410302351964E-2</v>
      </c>
      <c r="AG27">
        <v>-1.1231236231397455E-2</v>
      </c>
      <c r="AH27"/>
      <c r="AI27"/>
      <c r="AJ27"/>
      <c r="AK27"/>
      <c r="AL27"/>
      <c r="AM27"/>
    </row>
    <row r="28" spans="1:39" ht="15" x14ac:dyDescent="0.25">
      <c r="A28" s="2">
        <v>44775</v>
      </c>
      <c r="B28">
        <v>160.01</v>
      </c>
      <c r="C28">
        <v>274.82</v>
      </c>
      <c r="D28">
        <v>134.16</v>
      </c>
      <c r="E28">
        <v>12348.76</v>
      </c>
      <c r="F28" s="7">
        <f t="shared" si="0"/>
        <v>-9.3307469696385405E-3</v>
      </c>
      <c r="G28" s="7">
        <f t="shared" si="1"/>
        <v>-1.1540746363081363E-2</v>
      </c>
      <c r="H28" s="7">
        <f t="shared" si="2"/>
        <v>-9.1263849920660348E-3</v>
      </c>
      <c r="I28" s="7">
        <f t="shared" si="3"/>
        <v>-1.6360722711942039E-3</v>
      </c>
      <c r="K28">
        <v>3</v>
      </c>
      <c r="L28">
        <v>-2.4008631590049156E-4</v>
      </c>
      <c r="M28">
        <v>1.3179870001149334E-2</v>
      </c>
      <c r="N28"/>
      <c r="O28"/>
      <c r="P28"/>
      <c r="Q28"/>
      <c r="R28"/>
      <c r="S28"/>
      <c r="U28">
        <v>3</v>
      </c>
      <c r="V28">
        <v>-8.1411918082172486E-4</v>
      </c>
      <c r="W28">
        <v>1.5444561668190047E-2</v>
      </c>
      <c r="X28"/>
      <c r="Y28"/>
      <c r="Z28"/>
      <c r="AA28"/>
      <c r="AB28"/>
      <c r="AC28"/>
      <c r="AE28">
        <v>3</v>
      </c>
      <c r="AF28">
        <v>-1.3051460444531908E-3</v>
      </c>
      <c r="AG28">
        <v>1.5358631775247603E-2</v>
      </c>
      <c r="AH28"/>
      <c r="AI28"/>
      <c r="AJ28"/>
      <c r="AK28"/>
      <c r="AL28"/>
      <c r="AM28"/>
    </row>
    <row r="29" spans="1:39" ht="15" x14ac:dyDescent="0.25">
      <c r="A29" s="2">
        <v>44776</v>
      </c>
      <c r="B29">
        <v>166.13</v>
      </c>
      <c r="C29">
        <v>282.47000000000003</v>
      </c>
      <c r="D29">
        <v>139.52000000000001</v>
      </c>
      <c r="E29">
        <v>12668.16</v>
      </c>
      <c r="F29" s="7">
        <f t="shared" si="0"/>
        <v>3.7534301117603995E-2</v>
      </c>
      <c r="G29" s="7">
        <f t="shared" si="1"/>
        <v>2.7456012353546548E-2</v>
      </c>
      <c r="H29" s="7">
        <f t="shared" si="2"/>
        <v>3.9174842645716093E-2</v>
      </c>
      <c r="I29" s="7">
        <f t="shared" si="3"/>
        <v>2.5536105671298499E-2</v>
      </c>
      <c r="K29">
        <v>4</v>
      </c>
      <c r="L29">
        <v>-1.4456648680332286E-2</v>
      </c>
      <c r="M29">
        <v>-3.7355544335263349E-3</v>
      </c>
      <c r="N29"/>
      <c r="O29"/>
      <c r="P29"/>
      <c r="Q29"/>
      <c r="R29"/>
      <c r="S29"/>
      <c r="U29">
        <v>4</v>
      </c>
      <c r="V29">
        <v>-1.4894146856811305E-2</v>
      </c>
      <c r="W29">
        <v>1.6274029307040503E-3</v>
      </c>
      <c r="X29"/>
      <c r="Y29"/>
      <c r="Z29"/>
      <c r="AA29"/>
      <c r="AB29"/>
      <c r="AC29"/>
      <c r="AE29">
        <v>4</v>
      </c>
      <c r="AF29">
        <v>-1.8949260117158216E-2</v>
      </c>
      <c r="AG29">
        <v>-6.2461413549524079E-3</v>
      </c>
      <c r="AH29"/>
      <c r="AI29"/>
      <c r="AJ29"/>
      <c r="AK29"/>
      <c r="AL29"/>
      <c r="AM29"/>
    </row>
    <row r="30" spans="1:39" ht="15" x14ac:dyDescent="0.25">
      <c r="A30" s="2">
        <v>44777</v>
      </c>
      <c r="B30">
        <v>165.81</v>
      </c>
      <c r="C30">
        <v>283.64999999999998</v>
      </c>
      <c r="D30">
        <v>142.57</v>
      </c>
      <c r="E30">
        <v>12720.58</v>
      </c>
      <c r="F30" s="7">
        <f t="shared" si="0"/>
        <v>-1.9280598851060776E-3</v>
      </c>
      <c r="G30" s="7">
        <f t="shared" si="1"/>
        <v>4.1687335154011835E-3</v>
      </c>
      <c r="H30" s="7">
        <f t="shared" si="2"/>
        <v>2.1625147005199932E-2</v>
      </c>
      <c r="I30" s="7">
        <f t="shared" si="3"/>
        <v>4.129395510639353E-3</v>
      </c>
      <c r="K30">
        <v>5</v>
      </c>
      <c r="L30">
        <v>9.8170661478050383E-3</v>
      </c>
      <c r="M30">
        <v>6.2181042056297826E-3</v>
      </c>
      <c r="N30"/>
      <c r="O30"/>
      <c r="P30"/>
      <c r="Q30"/>
      <c r="R30"/>
      <c r="S30"/>
      <c r="U30">
        <v>5</v>
      </c>
      <c r="V30">
        <v>9.146445222912053E-3</v>
      </c>
      <c r="W30">
        <v>1.5041076141968351E-3</v>
      </c>
      <c r="X30"/>
      <c r="Y30"/>
      <c r="Z30"/>
      <c r="AA30"/>
      <c r="AB30"/>
      <c r="AC30"/>
      <c r="AE30">
        <v>5</v>
      </c>
      <c r="AF30">
        <v>1.1176742387321647E-2</v>
      </c>
      <c r="AG30">
        <v>1.9877335674107502E-2</v>
      </c>
      <c r="AH30"/>
      <c r="AI30"/>
      <c r="AJ30"/>
      <c r="AK30"/>
      <c r="AL30"/>
      <c r="AM30"/>
    </row>
    <row r="31" spans="1:39" ht="15" x14ac:dyDescent="0.25">
      <c r="A31" s="2">
        <v>44778</v>
      </c>
      <c r="B31">
        <v>165.35</v>
      </c>
      <c r="C31">
        <v>282.91000000000003</v>
      </c>
      <c r="D31">
        <v>140.80000000000001</v>
      </c>
      <c r="E31">
        <v>12657.55</v>
      </c>
      <c r="F31" s="7">
        <f t="shared" si="0"/>
        <v>-2.7781150854795243E-3</v>
      </c>
      <c r="G31" s="7">
        <f t="shared" si="1"/>
        <v>-2.6122579102179923E-3</v>
      </c>
      <c r="H31" s="7">
        <f t="shared" si="2"/>
        <v>-1.2492663441927459E-2</v>
      </c>
      <c r="I31" s="7">
        <f t="shared" si="3"/>
        <v>-4.9672792754560102E-3</v>
      </c>
      <c r="K31">
        <v>6</v>
      </c>
      <c r="L31">
        <v>1.8899527708049396E-2</v>
      </c>
      <c r="M31">
        <v>-1.4608139155714017E-4</v>
      </c>
      <c r="N31"/>
      <c r="O31"/>
      <c r="P31"/>
      <c r="Q31"/>
      <c r="R31"/>
      <c r="S31"/>
      <c r="U31">
        <v>6</v>
      </c>
      <c r="V31">
        <v>1.8141679573959981E-2</v>
      </c>
      <c r="W31">
        <v>-5.6230925681156497E-3</v>
      </c>
      <c r="X31"/>
      <c r="Y31"/>
      <c r="Z31"/>
      <c r="AA31"/>
      <c r="AB31"/>
      <c r="AC31"/>
      <c r="AE31">
        <v>6</v>
      </c>
      <c r="AF31">
        <v>2.2448946153742842E-2</v>
      </c>
      <c r="AG31">
        <v>1.2881546372837074E-2</v>
      </c>
      <c r="AH31"/>
      <c r="AI31"/>
      <c r="AJ31"/>
      <c r="AK31"/>
      <c r="AL31"/>
      <c r="AM31"/>
    </row>
    <row r="32" spans="1:39" ht="15" x14ac:dyDescent="0.25">
      <c r="A32" s="2">
        <v>44781</v>
      </c>
      <c r="B32">
        <v>164.87</v>
      </c>
      <c r="C32">
        <v>280.32</v>
      </c>
      <c r="D32">
        <v>139.41</v>
      </c>
      <c r="E32">
        <v>12644.46</v>
      </c>
      <c r="F32" s="7">
        <f t="shared" si="0"/>
        <v>-2.9071548547145764E-3</v>
      </c>
      <c r="G32" s="7">
        <f t="shared" si="1"/>
        <v>-9.1970181143315923E-3</v>
      </c>
      <c r="H32" s="7">
        <f t="shared" si="2"/>
        <v>-9.9212119589455073E-3</v>
      </c>
      <c r="I32" s="7">
        <f t="shared" si="3"/>
        <v>-1.034700497537749E-3</v>
      </c>
      <c r="K32">
        <v>7</v>
      </c>
      <c r="L32">
        <v>3.902107427076776E-3</v>
      </c>
      <c r="M32">
        <v>5.6592702508695336E-3</v>
      </c>
      <c r="N32"/>
      <c r="O32"/>
      <c r="P32"/>
      <c r="Q32"/>
      <c r="R32"/>
      <c r="S32"/>
      <c r="U32">
        <v>7</v>
      </c>
      <c r="V32">
        <v>3.2882932762393611E-3</v>
      </c>
      <c r="W32">
        <v>9.413650453785E-3</v>
      </c>
      <c r="X32"/>
      <c r="Y32"/>
      <c r="Z32"/>
      <c r="AA32"/>
      <c r="AB32"/>
      <c r="AC32"/>
      <c r="AE32">
        <v>7</v>
      </c>
      <c r="AF32">
        <v>3.8357126975438922E-3</v>
      </c>
      <c r="AG32">
        <v>3.4504539348773414E-3</v>
      </c>
      <c r="AH32"/>
      <c r="AI32"/>
      <c r="AJ32"/>
      <c r="AK32"/>
      <c r="AL32"/>
      <c r="AM32"/>
    </row>
    <row r="33" spans="1:39" ht="15" x14ac:dyDescent="0.25">
      <c r="A33" s="2">
        <v>44782</v>
      </c>
      <c r="B33">
        <v>164.92</v>
      </c>
      <c r="C33">
        <v>282.3</v>
      </c>
      <c r="D33">
        <v>137.83000000000001</v>
      </c>
      <c r="E33">
        <v>12493.93</v>
      </c>
      <c r="F33" s="7">
        <f t="shared" si="0"/>
        <v>3.0322326561203414E-4</v>
      </c>
      <c r="G33" s="7">
        <f t="shared" si="1"/>
        <v>7.0385275114170451E-3</v>
      </c>
      <c r="H33" s="7">
        <f t="shared" si="2"/>
        <v>-1.1398190058649052E-2</v>
      </c>
      <c r="I33" s="7">
        <f t="shared" si="3"/>
        <v>-1.1976248217333188E-2</v>
      </c>
      <c r="K33">
        <v>8</v>
      </c>
      <c r="L33">
        <v>2.4609101992929809E-2</v>
      </c>
      <c r="M33">
        <v>-8.9312201024388527E-4</v>
      </c>
      <c r="N33"/>
      <c r="O33"/>
      <c r="P33"/>
      <c r="Q33"/>
      <c r="R33"/>
      <c r="S33"/>
      <c r="U33">
        <v>8</v>
      </c>
      <c r="V33">
        <v>2.3796419579909914E-2</v>
      </c>
      <c r="W33">
        <v>-1.5603485477864876E-2</v>
      </c>
      <c r="X33"/>
      <c r="Y33"/>
      <c r="Z33"/>
      <c r="AA33"/>
      <c r="AB33"/>
      <c r="AC33"/>
      <c r="AE33">
        <v>8</v>
      </c>
      <c r="AF33">
        <v>2.9535074108349789E-2</v>
      </c>
      <c r="AG33">
        <v>-1.2193097833553327E-2</v>
      </c>
      <c r="AH33"/>
      <c r="AI33"/>
      <c r="AJ33"/>
      <c r="AK33"/>
      <c r="AL33"/>
      <c r="AM33"/>
    </row>
    <row r="34" spans="1:39" ht="15" x14ac:dyDescent="0.25">
      <c r="A34" s="2">
        <v>44783</v>
      </c>
      <c r="B34">
        <v>169.24</v>
      </c>
      <c r="C34">
        <v>289.16000000000003</v>
      </c>
      <c r="D34">
        <v>142.69</v>
      </c>
      <c r="E34">
        <v>12854.8</v>
      </c>
      <c r="F34" s="7">
        <f t="shared" si="0"/>
        <v>2.5857318013167582E-2</v>
      </c>
      <c r="G34" s="7">
        <f t="shared" si="1"/>
        <v>2.4009832872652865E-2</v>
      </c>
      <c r="H34" s="7">
        <f t="shared" si="2"/>
        <v>3.4653403236136235E-2</v>
      </c>
      <c r="I34" s="7">
        <f t="shared" si="3"/>
        <v>2.8474356081850987E-2</v>
      </c>
      <c r="K34">
        <v>9</v>
      </c>
      <c r="L34">
        <v>1.4162264289396074E-3</v>
      </c>
      <c r="M34">
        <v>3.2874190405423782E-3</v>
      </c>
      <c r="N34"/>
      <c r="O34"/>
      <c r="P34"/>
      <c r="Q34"/>
      <c r="R34"/>
      <c r="S34"/>
      <c r="U34">
        <v>9</v>
      </c>
      <c r="V34">
        <v>8.2628647348674186E-4</v>
      </c>
      <c r="W34">
        <v>-3.5871732027849463E-3</v>
      </c>
      <c r="X34"/>
      <c r="Y34"/>
      <c r="Z34"/>
      <c r="AA34"/>
      <c r="AB34"/>
      <c r="AC34"/>
      <c r="AE34">
        <v>9</v>
      </c>
      <c r="AF34">
        <v>7.504965406452571E-4</v>
      </c>
      <c r="AG34">
        <v>-7.5646860162007605E-3</v>
      </c>
      <c r="AH34"/>
      <c r="AI34"/>
      <c r="AJ34"/>
      <c r="AK34"/>
      <c r="AL34"/>
      <c r="AM34"/>
    </row>
    <row r="35" spans="1:39" ht="15" x14ac:dyDescent="0.25">
      <c r="A35" s="2">
        <v>44784</v>
      </c>
      <c r="B35">
        <v>168.49</v>
      </c>
      <c r="C35">
        <v>287.02</v>
      </c>
      <c r="D35">
        <v>140.63999999999999</v>
      </c>
      <c r="E35">
        <v>12779.91</v>
      </c>
      <c r="F35" s="7">
        <f t="shared" si="0"/>
        <v>-4.4414250015728943E-3</v>
      </c>
      <c r="G35" s="7">
        <f t="shared" si="1"/>
        <v>-7.4282683893107391E-3</v>
      </c>
      <c r="H35" s="7">
        <f t="shared" si="2"/>
        <v>-1.4471011005617072E-2</v>
      </c>
      <c r="I35" s="7">
        <f t="shared" si="3"/>
        <v>-5.8428757771723698E-3</v>
      </c>
      <c r="K35">
        <v>10</v>
      </c>
      <c r="L35">
        <v>-2.4657404221605134E-2</v>
      </c>
      <c r="M35">
        <v>9.7895341677885529E-3</v>
      </c>
      <c r="N35"/>
      <c r="O35"/>
      <c r="P35"/>
      <c r="Q35"/>
      <c r="R35"/>
      <c r="S35"/>
      <c r="U35">
        <v>10</v>
      </c>
      <c r="V35">
        <v>-2.499693518603946E-2</v>
      </c>
      <c r="W35">
        <v>1.3158474584856316E-2</v>
      </c>
      <c r="X35"/>
      <c r="Y35"/>
      <c r="Z35"/>
      <c r="AA35"/>
      <c r="AB35"/>
      <c r="AC35"/>
      <c r="AE35">
        <v>10</v>
      </c>
      <c r="AF35">
        <v>-3.1609373707507847E-2</v>
      </c>
      <c r="AG35">
        <v>-1.7431831519335167E-3</v>
      </c>
      <c r="AH35"/>
      <c r="AI35"/>
      <c r="AJ35"/>
      <c r="AK35"/>
      <c r="AL35"/>
      <c r="AM35"/>
    </row>
    <row r="36" spans="1:39" ht="15" x14ac:dyDescent="0.25">
      <c r="A36" s="2">
        <v>44785</v>
      </c>
      <c r="B36">
        <v>172.1</v>
      </c>
      <c r="C36">
        <v>291.91000000000003</v>
      </c>
      <c r="D36">
        <v>143.55000000000001</v>
      </c>
      <c r="E36">
        <v>13047.19</v>
      </c>
      <c r="F36" s="7">
        <f t="shared" si="0"/>
        <v>2.1199302367199691E-2</v>
      </c>
      <c r="G36" s="7">
        <f t="shared" si="1"/>
        <v>1.6893635838120518E-2</v>
      </c>
      <c r="H36" s="7">
        <f t="shared" si="2"/>
        <v>2.0479972630206299E-2</v>
      </c>
      <c r="I36" s="7">
        <f t="shared" si="3"/>
        <v>2.0698378241233051E-2</v>
      </c>
      <c r="K36">
        <v>11</v>
      </c>
      <c r="L36">
        <v>-1.0223367609251695E-2</v>
      </c>
      <c r="M36">
        <v>1.7033836611778576E-2</v>
      </c>
      <c r="N36"/>
      <c r="O36"/>
      <c r="P36"/>
      <c r="Q36"/>
      <c r="R36"/>
      <c r="S36"/>
      <c r="U36">
        <v>11</v>
      </c>
      <c r="V36">
        <v>-1.0701521866807976E-2</v>
      </c>
      <c r="W36">
        <v>-3.1143326188530433E-2</v>
      </c>
      <c r="X36"/>
      <c r="Y36"/>
      <c r="Z36"/>
      <c r="AA36"/>
      <c r="AB36"/>
      <c r="AC36"/>
      <c r="AE36">
        <v>11</v>
      </c>
      <c r="AF36">
        <v>-1.3695353286148147E-2</v>
      </c>
      <c r="AG36">
        <v>-9.2046834835224495E-3</v>
      </c>
      <c r="AH36"/>
      <c r="AI36"/>
      <c r="AJ36"/>
      <c r="AK36"/>
      <c r="AL36"/>
      <c r="AM36"/>
    </row>
    <row r="37" spans="1:39" ht="15" x14ac:dyDescent="0.25">
      <c r="A37" s="2">
        <v>44788</v>
      </c>
      <c r="B37">
        <v>173.19</v>
      </c>
      <c r="C37">
        <v>293.47000000000003</v>
      </c>
      <c r="D37">
        <v>143.18</v>
      </c>
      <c r="E37">
        <v>13128.05</v>
      </c>
      <c r="F37" s="7">
        <f t="shared" si="0"/>
        <v>6.3135545234581569E-3</v>
      </c>
      <c r="G37" s="7">
        <f t="shared" si="1"/>
        <v>5.3298838122049679E-3</v>
      </c>
      <c r="H37" s="7">
        <f t="shared" si="2"/>
        <v>-2.5808265990340759E-3</v>
      </c>
      <c r="I37" s="7">
        <f t="shared" si="3"/>
        <v>6.178377521493336E-3</v>
      </c>
      <c r="K37">
        <v>12</v>
      </c>
      <c r="L37">
        <v>-1.5385904651917424E-3</v>
      </c>
      <c r="M37">
        <v>-1.0013113635979705E-3</v>
      </c>
      <c r="N37"/>
      <c r="O37"/>
      <c r="P37"/>
      <c r="Q37"/>
      <c r="R37"/>
      <c r="S37"/>
      <c r="U37">
        <v>12</v>
      </c>
      <c r="V37">
        <v>-2.1001526037221878E-3</v>
      </c>
      <c r="W37">
        <v>-1.6519006141549651E-3</v>
      </c>
      <c r="X37"/>
      <c r="Y37"/>
      <c r="Z37"/>
      <c r="AA37"/>
      <c r="AB37"/>
      <c r="AC37"/>
      <c r="AE37">
        <v>12</v>
      </c>
      <c r="AF37">
        <v>-2.9167139289156263E-3</v>
      </c>
      <c r="AG37">
        <v>1.366265104790291E-2</v>
      </c>
      <c r="AH37"/>
      <c r="AI37"/>
      <c r="AJ37"/>
      <c r="AK37"/>
      <c r="AL37"/>
      <c r="AM37"/>
    </row>
    <row r="38" spans="1:39" ht="15" x14ac:dyDescent="0.25">
      <c r="A38" s="2">
        <v>44789</v>
      </c>
      <c r="B38">
        <v>173.03</v>
      </c>
      <c r="C38">
        <v>292.70999999999998</v>
      </c>
      <c r="D38">
        <v>144.78</v>
      </c>
      <c r="E38">
        <v>13102.55</v>
      </c>
      <c r="F38" s="7">
        <f t="shared" si="0"/>
        <v>-9.2426787239483659E-4</v>
      </c>
      <c r="G38" s="7">
        <f t="shared" si="1"/>
        <v>-2.5930616051429507E-3</v>
      </c>
      <c r="H38" s="7">
        <f t="shared" si="2"/>
        <v>1.1112768896956383E-2</v>
      </c>
      <c r="I38" s="7">
        <f t="shared" si="3"/>
        <v>-1.9442946812575944E-3</v>
      </c>
      <c r="K38">
        <v>13</v>
      </c>
      <c r="L38">
        <v>4.6212774125495586E-4</v>
      </c>
      <c r="M38">
        <v>1.981343416335209E-2</v>
      </c>
      <c r="N38"/>
      <c r="O38"/>
      <c r="P38"/>
      <c r="Q38"/>
      <c r="R38"/>
      <c r="S38"/>
      <c r="U38">
        <v>13</v>
      </c>
      <c r="V38">
        <v>-1.1864912935877415E-4</v>
      </c>
      <c r="W38">
        <v>5.4856706943000426E-3</v>
      </c>
      <c r="X38"/>
      <c r="Y38"/>
      <c r="Z38"/>
      <c r="AA38"/>
      <c r="AB38"/>
      <c r="AC38"/>
      <c r="AE38">
        <v>13</v>
      </c>
      <c r="AF38">
        <v>-4.3363121475667167E-4</v>
      </c>
      <c r="AG38">
        <v>2.5147974185811208E-3</v>
      </c>
      <c r="AH38"/>
      <c r="AI38"/>
      <c r="AJ38"/>
      <c r="AK38"/>
      <c r="AL38"/>
      <c r="AM38"/>
    </row>
    <row r="39" spans="1:39" ht="15" x14ac:dyDescent="0.25">
      <c r="A39" s="2">
        <v>44790</v>
      </c>
      <c r="B39">
        <v>174.55</v>
      </c>
      <c r="C39">
        <v>291.32</v>
      </c>
      <c r="D39">
        <v>142.1</v>
      </c>
      <c r="E39">
        <v>12938.12</v>
      </c>
      <c r="F39" s="7">
        <f t="shared" si="0"/>
        <v>8.7462436824881726E-3</v>
      </c>
      <c r="G39" s="7">
        <f t="shared" si="1"/>
        <v>-4.7600384382539178E-3</v>
      </c>
      <c r="H39" s="7">
        <f t="shared" si="2"/>
        <v>-1.8684313761940453E-2</v>
      </c>
      <c r="I39" s="7">
        <f t="shared" si="3"/>
        <v>-1.2628875169893613E-2</v>
      </c>
      <c r="K39">
        <v>14</v>
      </c>
      <c r="L39">
        <v>1.9342408259540873E-2</v>
      </c>
      <c r="M39">
        <v>-7.9573401992560043E-3</v>
      </c>
      <c r="N39"/>
      <c r="O39"/>
      <c r="P39"/>
      <c r="Q39"/>
      <c r="R39"/>
      <c r="S39"/>
      <c r="U39">
        <v>14</v>
      </c>
      <c r="V39">
        <v>1.8580306737285959E-2</v>
      </c>
      <c r="W39">
        <v>-8.2434879944553556E-3</v>
      </c>
      <c r="X39"/>
      <c r="Y39"/>
      <c r="Z39"/>
      <c r="AA39"/>
      <c r="AB39"/>
      <c r="AC39"/>
      <c r="AE39">
        <v>14</v>
      </c>
      <c r="AF39">
        <v>2.2998603291015947E-2</v>
      </c>
      <c r="AG39">
        <v>3.0533652137320552E-3</v>
      </c>
      <c r="AH39"/>
      <c r="AI39"/>
      <c r="AJ39"/>
      <c r="AK39"/>
      <c r="AL39"/>
      <c r="AM39"/>
    </row>
    <row r="40" spans="1:39" ht="15" x14ac:dyDescent="0.25">
      <c r="A40" s="2">
        <v>44791</v>
      </c>
      <c r="B40">
        <v>174.15</v>
      </c>
      <c r="C40">
        <v>290.17</v>
      </c>
      <c r="D40">
        <v>142.30000000000001</v>
      </c>
      <c r="E40">
        <v>12965.34</v>
      </c>
      <c r="F40" s="7">
        <f t="shared" si="0"/>
        <v>-2.294236739034867E-3</v>
      </c>
      <c r="G40" s="7">
        <f t="shared" si="1"/>
        <v>-3.9553612247874006E-3</v>
      </c>
      <c r="H40" s="7">
        <f t="shared" si="2"/>
        <v>1.406469992751825E-3</v>
      </c>
      <c r="I40" s="7">
        <f t="shared" si="3"/>
        <v>2.1016505145706309E-3</v>
      </c>
      <c r="K40">
        <v>15</v>
      </c>
      <c r="L40">
        <v>-8.6699906150097192E-3</v>
      </c>
      <c r="M40">
        <v>-1.2189331164957209E-2</v>
      </c>
      <c r="N40"/>
      <c r="O40"/>
      <c r="P40"/>
      <c r="Q40"/>
      <c r="R40"/>
      <c r="S40"/>
      <c r="U40">
        <v>15</v>
      </c>
      <c r="V40">
        <v>-9.1630633766674394E-3</v>
      </c>
      <c r="W40">
        <v>-5.0489849626480544E-4</v>
      </c>
      <c r="X40"/>
      <c r="Y40"/>
      <c r="Z40"/>
      <c r="AA40"/>
      <c r="AB40"/>
      <c r="AC40"/>
      <c r="AE40">
        <v>15</v>
      </c>
      <c r="AF40">
        <v>-1.1767463815983922E-2</v>
      </c>
      <c r="AG40">
        <v>1.3615161319347325E-2</v>
      </c>
      <c r="AH40"/>
      <c r="AI40"/>
      <c r="AJ40"/>
      <c r="AK40"/>
      <c r="AL40"/>
      <c r="AM40"/>
    </row>
    <row r="41" spans="1:39" ht="15" x14ac:dyDescent="0.25">
      <c r="A41" s="2">
        <v>44792</v>
      </c>
      <c r="B41">
        <v>171.52</v>
      </c>
      <c r="C41">
        <v>286.14999999999998</v>
      </c>
      <c r="D41">
        <v>138.22999999999999</v>
      </c>
      <c r="E41">
        <v>12705.21</v>
      </c>
      <c r="F41" s="7">
        <f t="shared" si="0"/>
        <v>-1.5217118929572997E-2</v>
      </c>
      <c r="G41" s="7">
        <f t="shared" si="1"/>
        <v>-1.3950809269815763E-2</v>
      </c>
      <c r="H41" s="7">
        <f t="shared" si="2"/>
        <v>-2.9018540619540935E-2</v>
      </c>
      <c r="I41" s="7">
        <f t="shared" si="3"/>
        <v>-2.0267497536070392E-2</v>
      </c>
      <c r="K41">
        <v>16</v>
      </c>
      <c r="L41">
        <v>3.3315485181456564E-2</v>
      </c>
      <c r="M41">
        <v>-6.9443122787544963E-3</v>
      </c>
      <c r="N41"/>
      <c r="O41"/>
      <c r="P41"/>
      <c r="Q41"/>
      <c r="R41"/>
      <c r="S41"/>
      <c r="U41">
        <v>16</v>
      </c>
      <c r="V41">
        <v>3.2419187384799479E-2</v>
      </c>
      <c r="W41">
        <v>-1.1864919453076321E-2</v>
      </c>
      <c r="X41"/>
      <c r="Y41"/>
      <c r="Z41"/>
      <c r="AA41"/>
      <c r="AB41"/>
      <c r="AC41"/>
      <c r="AE41">
        <v>16</v>
      </c>
      <c r="AF41">
        <v>4.0340528633937361E-2</v>
      </c>
      <c r="AG41">
        <v>-1.968790926582531E-3</v>
      </c>
      <c r="AH41"/>
      <c r="AI41"/>
      <c r="AJ41"/>
      <c r="AK41"/>
      <c r="AL41"/>
      <c r="AM41"/>
    </row>
    <row r="42" spans="1:39" ht="15" x14ac:dyDescent="0.25">
      <c r="A42" s="2">
        <v>44795</v>
      </c>
      <c r="B42">
        <v>167.57</v>
      </c>
      <c r="C42">
        <v>277.75</v>
      </c>
      <c r="D42">
        <v>133.22</v>
      </c>
      <c r="E42">
        <v>12381.57</v>
      </c>
      <c r="F42" s="7">
        <f t="shared" si="0"/>
        <v>-2.3298703469804533E-2</v>
      </c>
      <c r="G42" s="7">
        <f t="shared" si="1"/>
        <v>-2.9794720335371786E-2</v>
      </c>
      <c r="H42" s="7">
        <f t="shared" si="2"/>
        <v>-3.6917067491232441E-2</v>
      </c>
      <c r="I42" s="7">
        <f t="shared" si="3"/>
        <v>-2.5803068897852673E-2</v>
      </c>
      <c r="K42">
        <v>17</v>
      </c>
      <c r="L42">
        <v>1.7066306621146429E-2</v>
      </c>
      <c r="M42">
        <v>-3.6468183040734205E-3</v>
      </c>
      <c r="N42"/>
      <c r="O42"/>
      <c r="P42"/>
      <c r="Q42"/>
      <c r="R42"/>
      <c r="S42"/>
      <c r="U42">
        <v>17</v>
      </c>
      <c r="V42">
        <v>1.6326064590665591E-2</v>
      </c>
      <c r="W42">
        <v>-5.8238599748128804E-3</v>
      </c>
      <c r="X42"/>
      <c r="Y42"/>
      <c r="Z42"/>
      <c r="AA42"/>
      <c r="AB42"/>
      <c r="AC42"/>
      <c r="AE42">
        <v>17</v>
      </c>
      <c r="AF42">
        <v>2.0173743390328729E-2</v>
      </c>
      <c r="AG42">
        <v>1.7676239040134302E-2</v>
      </c>
      <c r="AH42"/>
      <c r="AI42"/>
      <c r="AJ42"/>
      <c r="AK42"/>
      <c r="AL42"/>
      <c r="AM42"/>
    </row>
    <row r="43" spans="1:39" ht="15" x14ac:dyDescent="0.25">
      <c r="A43" s="2">
        <v>44796</v>
      </c>
      <c r="B43">
        <v>167.23</v>
      </c>
      <c r="C43">
        <v>276.44</v>
      </c>
      <c r="D43">
        <v>133.62</v>
      </c>
      <c r="E43">
        <v>12381.3</v>
      </c>
      <c r="F43" s="7">
        <f t="shared" si="0"/>
        <v>-2.031064019601298E-3</v>
      </c>
      <c r="G43" s="7">
        <f t="shared" si="1"/>
        <v>-4.7276292965457867E-3</v>
      </c>
      <c r="H43" s="7">
        <f t="shared" si="2"/>
        <v>2.9980535122979177E-3</v>
      </c>
      <c r="I43" s="7">
        <f t="shared" si="3"/>
        <v>-2.1806842261146808E-5</v>
      </c>
      <c r="K43">
        <v>18</v>
      </c>
      <c r="L43">
        <v>1.4780001058412793E-2</v>
      </c>
      <c r="M43">
        <v>2.0130964864628446E-4</v>
      </c>
      <c r="N43"/>
      <c r="O43"/>
      <c r="P43"/>
      <c r="Q43"/>
      <c r="R43"/>
      <c r="S43"/>
      <c r="U43">
        <v>18</v>
      </c>
      <c r="V43">
        <v>1.4061716517350956E-2</v>
      </c>
      <c r="W43">
        <v>-4.3103539369509728E-3</v>
      </c>
      <c r="X43"/>
      <c r="Y43"/>
      <c r="Z43"/>
      <c r="AA43"/>
      <c r="AB43"/>
      <c r="AC43"/>
      <c r="AE43">
        <v>18</v>
      </c>
      <c r="AF43">
        <v>1.7336219443269775E-2</v>
      </c>
      <c r="AG43">
        <v>-2.2995577977328249E-3</v>
      </c>
      <c r="AH43"/>
      <c r="AI43"/>
      <c r="AJ43"/>
      <c r="AK43"/>
      <c r="AL43"/>
      <c r="AM43"/>
    </row>
    <row r="44" spans="1:39" ht="15" x14ac:dyDescent="0.25">
      <c r="A44" s="2">
        <v>44797</v>
      </c>
      <c r="B44">
        <v>167.53</v>
      </c>
      <c r="C44">
        <v>275.79000000000002</v>
      </c>
      <c r="D44">
        <v>133.80000000000001</v>
      </c>
      <c r="E44">
        <v>12431.53</v>
      </c>
      <c r="F44" s="7">
        <f t="shared" si="0"/>
        <v>1.7923293124096336E-3</v>
      </c>
      <c r="G44" s="7">
        <f t="shared" si="1"/>
        <v>-2.3540926794204851E-3</v>
      </c>
      <c r="H44" s="7">
        <f t="shared" si="2"/>
        <v>1.346197196796827E-3</v>
      </c>
      <c r="I44" s="7">
        <f t="shared" si="3"/>
        <v>4.0487174268017991E-3</v>
      </c>
      <c r="K44">
        <v>19</v>
      </c>
      <c r="L44">
        <v>-2.0360241376119498E-2</v>
      </c>
      <c r="M44">
        <v>1.2216452830825179E-2</v>
      </c>
      <c r="N44"/>
      <c r="O44"/>
      <c r="P44"/>
      <c r="Q44"/>
      <c r="R44"/>
      <c r="S44"/>
      <c r="U44">
        <v>19</v>
      </c>
      <c r="V44">
        <v>-2.0741041936905874E-2</v>
      </c>
      <c r="W44">
        <v>3.680460584447251E-3</v>
      </c>
      <c r="X44"/>
      <c r="Y44"/>
      <c r="Z44"/>
      <c r="AA44"/>
      <c r="AB44"/>
      <c r="AC44"/>
      <c r="AE44">
        <v>19</v>
      </c>
      <c r="AF44">
        <v>-2.6276183482532627E-2</v>
      </c>
      <c r="AG44">
        <v>8.3845910671709149E-3</v>
      </c>
      <c r="AH44"/>
      <c r="AI44"/>
      <c r="AJ44"/>
      <c r="AK44"/>
      <c r="AL44"/>
      <c r="AM44"/>
    </row>
    <row r="45" spans="1:39" ht="15" x14ac:dyDescent="0.25">
      <c r="A45" s="2">
        <v>44798</v>
      </c>
      <c r="B45">
        <v>170.03</v>
      </c>
      <c r="C45">
        <v>278.85000000000002</v>
      </c>
      <c r="D45">
        <v>137.28</v>
      </c>
      <c r="E45">
        <v>12639.27</v>
      </c>
      <c r="F45" s="7">
        <f t="shared" si="0"/>
        <v>1.4812452363953522E-2</v>
      </c>
      <c r="G45" s="7">
        <f t="shared" si="1"/>
        <v>1.1034296291789666E-2</v>
      </c>
      <c r="H45" s="7">
        <f t="shared" si="2"/>
        <v>2.5676488045524061E-2</v>
      </c>
      <c r="I45" s="7">
        <f t="shared" si="3"/>
        <v>1.6572646638542365E-2</v>
      </c>
      <c r="K45">
        <v>20</v>
      </c>
      <c r="L45">
        <v>-4.6110877274131625E-3</v>
      </c>
      <c r="M45">
        <v>-2.8146889694364878E-3</v>
      </c>
      <c r="N45"/>
      <c r="O45"/>
      <c r="P45"/>
      <c r="Q45"/>
      <c r="R45"/>
      <c r="S45"/>
      <c r="U45">
        <v>20</v>
      </c>
      <c r="V45">
        <v>-5.1431418565048067E-3</v>
      </c>
      <c r="W45">
        <v>-7.5067131004023964E-4</v>
      </c>
      <c r="X45"/>
      <c r="Y45"/>
      <c r="Z45"/>
      <c r="AA45"/>
      <c r="AB45"/>
      <c r="AC45"/>
      <c r="AE45">
        <v>20</v>
      </c>
      <c r="AF45">
        <v>-6.7299769944186866E-3</v>
      </c>
      <c r="AG45">
        <v>-3.780876875703925E-3</v>
      </c>
      <c r="AH45"/>
      <c r="AI45"/>
      <c r="AJ45"/>
      <c r="AK45"/>
      <c r="AL45"/>
      <c r="AM45"/>
    </row>
    <row r="46" spans="1:39" ht="15" x14ac:dyDescent="0.25">
      <c r="A46" s="2">
        <v>44799</v>
      </c>
      <c r="B46">
        <v>163.62</v>
      </c>
      <c r="C46">
        <v>268.08999999999997</v>
      </c>
      <c r="D46">
        <v>130.75</v>
      </c>
      <c r="E46">
        <v>12141.71</v>
      </c>
      <c r="F46" s="7">
        <f t="shared" si="0"/>
        <v>-3.8428225983842268E-2</v>
      </c>
      <c r="G46" s="7">
        <f t="shared" si="1"/>
        <v>-3.935125780439977E-2</v>
      </c>
      <c r="H46" s="7">
        <f t="shared" si="2"/>
        <v>-4.8735532794619868E-2</v>
      </c>
      <c r="I46" s="7">
        <f t="shared" si="3"/>
        <v>-4.0162001502235506E-2</v>
      </c>
      <c r="K46">
        <v>21</v>
      </c>
      <c r="L46">
        <v>-2.0339456676765958E-2</v>
      </c>
      <c r="M46">
        <v>1.1473859288124791E-2</v>
      </c>
      <c r="N46"/>
      <c r="O46"/>
      <c r="P46"/>
      <c r="Q46"/>
      <c r="R46"/>
      <c r="S46"/>
      <c r="U46">
        <v>21</v>
      </c>
      <c r="V46">
        <v>-2.0720456852084866E-2</v>
      </c>
      <c r="W46">
        <v>-6.4188353269921707E-3</v>
      </c>
      <c r="X46"/>
      <c r="Y46"/>
      <c r="Z46"/>
      <c r="AA46"/>
      <c r="AB46"/>
      <c r="AC46"/>
      <c r="AE46">
        <v>21</v>
      </c>
      <c r="AF46">
        <v>-2.6250387682045843E-2</v>
      </c>
      <c r="AG46">
        <v>-2.741792576503474E-2</v>
      </c>
      <c r="AH46"/>
      <c r="AI46"/>
      <c r="AJ46"/>
      <c r="AK46"/>
      <c r="AL46"/>
      <c r="AM46"/>
    </row>
    <row r="47" spans="1:39" ht="15" x14ac:dyDescent="0.25">
      <c r="A47" s="2">
        <v>44802</v>
      </c>
      <c r="B47">
        <v>161.38</v>
      </c>
      <c r="C47">
        <v>265.23</v>
      </c>
      <c r="D47">
        <v>129.79</v>
      </c>
      <c r="E47">
        <v>12017.67</v>
      </c>
      <c r="F47" s="7">
        <f t="shared" si="0"/>
        <v>-1.3784833665191665E-2</v>
      </c>
      <c r="G47" s="7">
        <f t="shared" si="1"/>
        <v>-1.0725370945340151E-2</v>
      </c>
      <c r="H47" s="7">
        <f t="shared" si="2"/>
        <v>-7.3693432453647324E-3</v>
      </c>
      <c r="I47" s="7">
        <f t="shared" si="3"/>
        <v>-1.0268565661186904E-2</v>
      </c>
      <c r="K47">
        <v>22</v>
      </c>
      <c r="L47">
        <v>4.331864352779289E-2</v>
      </c>
      <c r="M47">
        <v>-9.6567863637050042E-3</v>
      </c>
      <c r="N47"/>
      <c r="O47"/>
      <c r="P47"/>
      <c r="Q47"/>
      <c r="R47"/>
      <c r="S47"/>
      <c r="U47">
        <v>22</v>
      </c>
      <c r="V47">
        <v>4.2326276226198931E-2</v>
      </c>
      <c r="W47">
        <v>2.2385909862500358E-2</v>
      </c>
      <c r="X47"/>
      <c r="Y47"/>
      <c r="Z47"/>
      <c r="AA47"/>
      <c r="AB47"/>
      <c r="AC47"/>
      <c r="AE47">
        <v>22</v>
      </c>
      <c r="AF47">
        <v>5.275540520013626E-2</v>
      </c>
      <c r="AG47">
        <v>-4.9141233409994572E-4</v>
      </c>
      <c r="AH47"/>
      <c r="AI47"/>
      <c r="AJ47"/>
      <c r="AK47"/>
      <c r="AL47"/>
      <c r="AM47"/>
    </row>
    <row r="48" spans="1:39" ht="15" x14ac:dyDescent="0.25">
      <c r="A48" s="2">
        <v>44803</v>
      </c>
      <c r="B48">
        <v>158.91</v>
      </c>
      <c r="C48">
        <v>262.97000000000003</v>
      </c>
      <c r="D48">
        <v>128.72999999999999</v>
      </c>
      <c r="E48">
        <v>11883.14</v>
      </c>
      <c r="F48" s="7">
        <f t="shared" si="0"/>
        <v>-1.5423828195815451E-2</v>
      </c>
      <c r="G48" s="7">
        <f t="shared" si="1"/>
        <v>-8.5574168554222486E-3</v>
      </c>
      <c r="H48" s="7">
        <f t="shared" si="2"/>
        <v>-8.2005720281245371E-3</v>
      </c>
      <c r="I48" s="7">
        <f t="shared" si="3"/>
        <v>-1.125747794781734E-2</v>
      </c>
      <c r="K48">
        <v>23</v>
      </c>
      <c r="L48">
        <v>1.1785431098996003E-2</v>
      </c>
      <c r="M48">
        <v>-8.220137960939183E-3</v>
      </c>
      <c r="N48"/>
      <c r="O48"/>
      <c r="P48"/>
      <c r="Q48"/>
      <c r="R48"/>
      <c r="S48"/>
      <c r="U48">
        <v>23</v>
      </c>
      <c r="V48">
        <v>1.1095906160005784E-2</v>
      </c>
      <c r="W48">
        <v>1.7044995081857271E-2</v>
      </c>
      <c r="X48"/>
      <c r="Y48"/>
      <c r="Z48"/>
      <c r="AA48"/>
      <c r="AB48"/>
      <c r="AC48"/>
      <c r="AE48">
        <v>23</v>
      </c>
      <c r="AF48">
        <v>1.361967161629042E-2</v>
      </c>
      <c r="AG48">
        <v>-2.8487555654134588E-3</v>
      </c>
      <c r="AH48"/>
      <c r="AI48"/>
      <c r="AJ48"/>
      <c r="AK48"/>
      <c r="AL48"/>
      <c r="AM48"/>
    </row>
    <row r="49" spans="1:39" ht="15" x14ac:dyDescent="0.25">
      <c r="A49" s="2">
        <v>44804</v>
      </c>
      <c r="B49">
        <v>157.22</v>
      </c>
      <c r="C49">
        <v>261.47000000000003</v>
      </c>
      <c r="D49">
        <v>126.77</v>
      </c>
      <c r="E49">
        <v>11816.2</v>
      </c>
      <c r="F49" s="7">
        <f t="shared" si="0"/>
        <v>-1.0691905858934557E-2</v>
      </c>
      <c r="G49" s="7">
        <f t="shared" si="1"/>
        <v>-5.7204030599273571E-3</v>
      </c>
      <c r="H49" s="7">
        <f t="shared" si="2"/>
        <v>-1.5342766720907609E-2</v>
      </c>
      <c r="I49" s="7">
        <f t="shared" si="3"/>
        <v>-5.6491174875439943E-3</v>
      </c>
      <c r="K49">
        <v>24</v>
      </c>
      <c r="L49">
        <v>2.0268051683227054E-2</v>
      </c>
      <c r="M49">
        <v>1.1998863144274327E-2</v>
      </c>
      <c r="N49"/>
      <c r="O49"/>
      <c r="P49"/>
      <c r="Q49"/>
      <c r="R49"/>
      <c r="S49"/>
      <c r="U49">
        <v>24</v>
      </c>
      <c r="V49">
        <v>1.9497060358133599E-2</v>
      </c>
      <c r="W49">
        <v>-3.9533569410804426E-3</v>
      </c>
      <c r="X49"/>
      <c r="Y49"/>
      <c r="Z49"/>
      <c r="AA49"/>
      <c r="AB49"/>
      <c r="AC49"/>
      <c r="AE49">
        <v>24</v>
      </c>
      <c r="AF49">
        <v>2.4147415341320692E-2</v>
      </c>
      <c r="AG49">
        <v>7.4443427100059106E-2</v>
      </c>
      <c r="AH49"/>
      <c r="AI49"/>
      <c r="AJ49"/>
      <c r="AK49"/>
      <c r="AL49"/>
      <c r="AM49"/>
    </row>
    <row r="50" spans="1:39" ht="15" x14ac:dyDescent="0.25">
      <c r="A50" s="2">
        <v>44805</v>
      </c>
      <c r="B50">
        <v>157.96</v>
      </c>
      <c r="C50">
        <v>260.39999999999998</v>
      </c>
      <c r="D50">
        <v>127.82</v>
      </c>
      <c r="E50">
        <v>11785.13</v>
      </c>
      <c r="F50" s="7">
        <f t="shared" si="0"/>
        <v>4.6957380528382456E-3</v>
      </c>
      <c r="G50" s="7">
        <f t="shared" si="1"/>
        <v>-4.1006438360591075E-3</v>
      </c>
      <c r="H50" s="7">
        <f t="shared" si="2"/>
        <v>8.248603271500312E-3</v>
      </c>
      <c r="I50" s="7">
        <f t="shared" si="3"/>
        <v>-2.6329039887648233E-3</v>
      </c>
      <c r="K50">
        <v>25</v>
      </c>
      <c r="L50">
        <v>-1.7881193116318836E-3</v>
      </c>
      <c r="M50">
        <v>-4.3843587758635614E-3</v>
      </c>
      <c r="N50"/>
      <c r="O50"/>
      <c r="P50"/>
      <c r="Q50"/>
      <c r="R50"/>
      <c r="S50"/>
      <c r="U50">
        <v>25</v>
      </c>
      <c r="V50">
        <v>-2.3472849957711264E-3</v>
      </c>
      <c r="W50">
        <v>-7.4246048436990945E-3</v>
      </c>
      <c r="X50"/>
      <c r="Y50"/>
      <c r="Z50"/>
      <c r="AA50"/>
      <c r="AB50"/>
      <c r="AC50"/>
      <c r="AE50">
        <v>25</v>
      </c>
      <c r="AF50">
        <v>-3.226403101175401E-3</v>
      </c>
      <c r="AG50">
        <v>6.4815661441811924E-3</v>
      </c>
      <c r="AH50"/>
      <c r="AI50"/>
      <c r="AJ50"/>
      <c r="AK50"/>
      <c r="AL50"/>
      <c r="AM50"/>
    </row>
    <row r="51" spans="1:39" ht="15" x14ac:dyDescent="0.25">
      <c r="A51" s="2">
        <v>44806</v>
      </c>
      <c r="B51">
        <v>155.81</v>
      </c>
      <c r="C51">
        <v>256.06</v>
      </c>
      <c r="D51">
        <v>127.51</v>
      </c>
      <c r="E51">
        <v>11630.86</v>
      </c>
      <c r="F51" s="7">
        <f t="shared" si="0"/>
        <v>-1.3704520189185528E-2</v>
      </c>
      <c r="G51" s="7">
        <f t="shared" si="1"/>
        <v>-1.6807118316381174E-2</v>
      </c>
      <c r="H51" s="7">
        <f t="shared" si="2"/>
        <v>-2.4282313266850921E-3</v>
      </c>
      <c r="I51" s="7">
        <f t="shared" si="3"/>
        <v>-1.317665681258043E-2</v>
      </c>
      <c r="K51">
        <v>26</v>
      </c>
      <c r="L51">
        <v>-1.6605752076978681E-3</v>
      </c>
      <c r="M51">
        <v>-7.6701717619406719E-3</v>
      </c>
      <c r="N51"/>
      <c r="O51"/>
      <c r="P51"/>
      <c r="Q51"/>
      <c r="R51"/>
      <c r="S51"/>
      <c r="U51">
        <v>26</v>
      </c>
      <c r="V51">
        <v>-2.2209658148562533E-3</v>
      </c>
      <c r="W51">
        <v>-9.3197805482251091E-3</v>
      </c>
      <c r="X51"/>
      <c r="Y51"/>
      <c r="Z51"/>
      <c r="AA51"/>
      <c r="AB51"/>
      <c r="AC51"/>
      <c r="AE51">
        <v>26</v>
      </c>
      <c r="AF51">
        <v>-3.0681086653318269E-3</v>
      </c>
      <c r="AG51">
        <v>-6.0582763267342079E-3</v>
      </c>
      <c r="AH51"/>
      <c r="AI51"/>
      <c r="AJ51"/>
      <c r="AK51"/>
      <c r="AL51"/>
      <c r="AM51"/>
    </row>
    <row r="52" spans="1:39" ht="15" x14ac:dyDescent="0.25">
      <c r="A52" s="2">
        <v>44810</v>
      </c>
      <c r="B52">
        <v>154.53</v>
      </c>
      <c r="C52">
        <v>253.25</v>
      </c>
      <c r="D52">
        <v>126.11</v>
      </c>
      <c r="E52">
        <v>11544.91</v>
      </c>
      <c r="F52" s="7">
        <f t="shared" si="0"/>
        <v>-8.249063983659639E-3</v>
      </c>
      <c r="G52" s="7">
        <f t="shared" si="1"/>
        <v>-1.103464888924017E-2</v>
      </c>
      <c r="H52" s="7">
        <f t="shared" si="2"/>
        <v>-1.1040250927667521E-2</v>
      </c>
      <c r="I52" s="7">
        <f t="shared" si="3"/>
        <v>-7.4172632926776125E-3</v>
      </c>
      <c r="K52">
        <v>27</v>
      </c>
      <c r="L52">
        <v>2.7812643933295529E-2</v>
      </c>
      <c r="M52">
        <v>9.7216571843084659E-3</v>
      </c>
      <c r="N52"/>
      <c r="O52"/>
      <c r="P52"/>
      <c r="Q52"/>
      <c r="R52"/>
      <c r="S52"/>
      <c r="U52">
        <v>27</v>
      </c>
      <c r="V52">
        <v>2.696919496859267E-2</v>
      </c>
      <c r="W52">
        <v>4.868173849538783E-4</v>
      </c>
      <c r="X52"/>
      <c r="Y52"/>
      <c r="Z52"/>
      <c r="AA52"/>
      <c r="AB52"/>
      <c r="AC52"/>
      <c r="AE52">
        <v>27</v>
      </c>
      <c r="AF52">
        <v>3.3510976157211006E-2</v>
      </c>
      <c r="AG52">
        <v>5.6638664885050871E-3</v>
      </c>
      <c r="AH52"/>
      <c r="AI52"/>
      <c r="AJ52"/>
      <c r="AK52"/>
      <c r="AL52"/>
      <c r="AM52"/>
    </row>
    <row r="53" spans="1:39" ht="15" x14ac:dyDescent="0.25">
      <c r="A53" s="2">
        <v>44811</v>
      </c>
      <c r="B53">
        <v>155.96</v>
      </c>
      <c r="C53">
        <v>258.08999999999997</v>
      </c>
      <c r="D53">
        <v>129.47999999999999</v>
      </c>
      <c r="E53">
        <v>11791.9</v>
      </c>
      <c r="F53" s="7">
        <f t="shared" si="0"/>
        <v>9.2113118687931188E-3</v>
      </c>
      <c r="G53" s="7">
        <f t="shared" si="1"/>
        <v>1.8931218172573695E-2</v>
      </c>
      <c r="H53" s="7">
        <f t="shared" si="2"/>
        <v>2.6371887090260313E-2</v>
      </c>
      <c r="I53" s="7">
        <f t="shared" si="3"/>
        <v>2.1168207891808427E-2</v>
      </c>
      <c r="K53">
        <v>28</v>
      </c>
      <c r="L53">
        <v>4.5931338525015547E-3</v>
      </c>
      <c r="M53">
        <v>-6.5211937376076327E-3</v>
      </c>
      <c r="N53"/>
      <c r="O53"/>
      <c r="P53"/>
      <c r="Q53"/>
      <c r="R53"/>
      <c r="S53"/>
      <c r="U53">
        <v>28</v>
      </c>
      <c r="V53">
        <v>3.972683141060941E-3</v>
      </c>
      <c r="W53">
        <v>1.9605037434024253E-4</v>
      </c>
      <c r="X53"/>
      <c r="Y53"/>
      <c r="Z53"/>
      <c r="AA53"/>
      <c r="AB53"/>
      <c r="AC53"/>
      <c r="AE53">
        <v>28</v>
      </c>
      <c r="AF53">
        <v>4.693342605879028E-3</v>
      </c>
      <c r="AG53">
        <v>1.6931804399320904E-2</v>
      </c>
      <c r="AH53"/>
      <c r="AI53"/>
      <c r="AJ53"/>
      <c r="AK53"/>
      <c r="AL53"/>
      <c r="AM53"/>
    </row>
    <row r="54" spans="1:39" ht="15" x14ac:dyDescent="0.25">
      <c r="A54" s="2">
        <v>44812</v>
      </c>
      <c r="B54">
        <v>154.46</v>
      </c>
      <c r="C54">
        <v>258.52</v>
      </c>
      <c r="D54">
        <v>129.82</v>
      </c>
      <c r="E54">
        <v>11862.13</v>
      </c>
      <c r="F54" s="7">
        <f t="shared" si="0"/>
        <v>-9.6644009732787771E-3</v>
      </c>
      <c r="G54" s="7">
        <f t="shared" si="1"/>
        <v>1.6646990933283736E-3</v>
      </c>
      <c r="H54" s="7">
        <f t="shared" si="2"/>
        <v>2.6224465472790498E-3</v>
      </c>
      <c r="I54" s="7">
        <f t="shared" si="3"/>
        <v>5.9381176371460526E-3</v>
      </c>
      <c r="K54">
        <v>29</v>
      </c>
      <c r="L54">
        <v>-5.2738812241832521E-3</v>
      </c>
      <c r="M54">
        <v>2.4957661387037277E-3</v>
      </c>
      <c r="N54"/>
      <c r="O54"/>
      <c r="P54"/>
      <c r="Q54"/>
      <c r="R54"/>
      <c r="S54"/>
      <c r="U54">
        <v>29</v>
      </c>
      <c r="V54">
        <v>-5.7995699393820531E-3</v>
      </c>
      <c r="W54">
        <v>3.1873120291640608E-3</v>
      </c>
      <c r="X54"/>
      <c r="Y54"/>
      <c r="Z54"/>
      <c r="AA54"/>
      <c r="AB54"/>
      <c r="AC54"/>
      <c r="AE54">
        <v>29</v>
      </c>
      <c r="AF54">
        <v>-7.5525671370903474E-3</v>
      </c>
      <c r="AG54">
        <v>-4.9400963048371119E-3</v>
      </c>
      <c r="AH54"/>
      <c r="AI54"/>
      <c r="AJ54"/>
      <c r="AK54"/>
      <c r="AL54"/>
      <c r="AM54"/>
    </row>
    <row r="55" spans="1:39" ht="15" x14ac:dyDescent="0.25">
      <c r="A55" s="2">
        <v>44813</v>
      </c>
      <c r="B55">
        <v>157.37</v>
      </c>
      <c r="C55">
        <v>264.45999999999998</v>
      </c>
      <c r="D55">
        <v>133.27000000000001</v>
      </c>
      <c r="E55">
        <v>12112.31</v>
      </c>
      <c r="F55" s="7">
        <f t="shared" si="0"/>
        <v>1.8664557471655165E-2</v>
      </c>
      <c r="G55" s="7">
        <f t="shared" si="1"/>
        <v>2.2716950733982184E-2</v>
      </c>
      <c r="H55" s="7">
        <f t="shared" si="2"/>
        <v>2.6228269986313193E-2</v>
      </c>
      <c r="I55" s="7">
        <f t="shared" si="3"/>
        <v>2.0871318096819625E-2</v>
      </c>
      <c r="K55">
        <v>30</v>
      </c>
      <c r="L55">
        <v>-1.0082770331571124E-3</v>
      </c>
      <c r="M55">
        <v>-1.898877821557464E-3</v>
      </c>
      <c r="N55"/>
      <c r="O55"/>
      <c r="P55"/>
      <c r="Q55"/>
      <c r="R55"/>
      <c r="S55"/>
      <c r="U55">
        <v>30</v>
      </c>
      <c r="V55">
        <v>-1.5749322580022014E-3</v>
      </c>
      <c r="W55">
        <v>-7.6220858563293909E-3</v>
      </c>
      <c r="X55"/>
      <c r="Y55"/>
      <c r="Z55"/>
      <c r="AA55"/>
      <c r="AB55"/>
      <c r="AC55"/>
      <c r="AE55">
        <v>30</v>
      </c>
      <c r="AF55">
        <v>-2.2585442216932509E-3</v>
      </c>
      <c r="AG55">
        <v>-7.6626677372522564E-3</v>
      </c>
      <c r="AH55"/>
      <c r="AI55"/>
      <c r="AJ55"/>
      <c r="AK55"/>
      <c r="AL55"/>
      <c r="AM55"/>
    </row>
    <row r="56" spans="1:39" ht="15" x14ac:dyDescent="0.25">
      <c r="A56" s="2">
        <v>44816</v>
      </c>
      <c r="B56">
        <v>163.43</v>
      </c>
      <c r="C56">
        <v>266.64999999999998</v>
      </c>
      <c r="D56">
        <v>136.44999999999999</v>
      </c>
      <c r="E56">
        <v>12266.41</v>
      </c>
      <c r="F56" s="7">
        <f t="shared" si="0"/>
        <v>3.7785043492193478E-2</v>
      </c>
      <c r="G56" s="7">
        <f t="shared" si="1"/>
        <v>8.2469259179344546E-3</v>
      </c>
      <c r="H56" s="7">
        <f t="shared" si="2"/>
        <v>2.3581101562711638E-2</v>
      </c>
      <c r="I56" s="7">
        <f t="shared" si="3"/>
        <v>1.2642341555480092E-2</v>
      </c>
      <c r="K56">
        <v>31</v>
      </c>
      <c r="L56">
        <v>-1.2876395752593993E-2</v>
      </c>
      <c r="M56">
        <v>1.3179619018206027E-2</v>
      </c>
      <c r="N56"/>
      <c r="O56"/>
      <c r="P56"/>
      <c r="Q56"/>
      <c r="R56"/>
      <c r="S56"/>
      <c r="U56">
        <v>31</v>
      </c>
      <c r="V56">
        <v>-1.3329070547415604E-2</v>
      </c>
      <c r="W56">
        <v>2.0367598058832648E-2</v>
      </c>
      <c r="X56"/>
      <c r="Y56"/>
      <c r="Z56"/>
      <c r="AA56"/>
      <c r="AB56"/>
      <c r="AC56"/>
      <c r="AE56">
        <v>31</v>
      </c>
      <c r="AF56">
        <v>-1.6988015042153408E-2</v>
      </c>
      <c r="AG56">
        <v>5.5898249835043563E-3</v>
      </c>
      <c r="AH56"/>
      <c r="AI56"/>
      <c r="AJ56"/>
      <c r="AK56"/>
      <c r="AL56"/>
      <c r="AM56"/>
    </row>
    <row r="57" spans="1:39" ht="15" x14ac:dyDescent="0.25">
      <c r="A57" s="2">
        <v>44817</v>
      </c>
      <c r="B57">
        <v>153.84</v>
      </c>
      <c r="C57">
        <v>251.99</v>
      </c>
      <c r="D57">
        <v>126.82</v>
      </c>
      <c r="E57">
        <v>11633.57</v>
      </c>
      <c r="F57" s="7">
        <f t="shared" si="0"/>
        <v>-6.0471662824442329E-2</v>
      </c>
      <c r="G57" s="7">
        <f t="shared" si="1"/>
        <v>-5.6547532862243129E-2</v>
      </c>
      <c r="H57" s="7">
        <f t="shared" si="2"/>
        <v>-7.3189488882461906E-2</v>
      </c>
      <c r="I57" s="7">
        <f t="shared" si="3"/>
        <v>-5.296974820194373E-2</v>
      </c>
      <c r="K57">
        <v>32</v>
      </c>
      <c r="L57">
        <v>3.0999716328618684E-2</v>
      </c>
      <c r="M57">
        <v>-5.1423983154511022E-3</v>
      </c>
      <c r="N57"/>
      <c r="O57"/>
      <c r="P57"/>
      <c r="Q57"/>
      <c r="R57"/>
      <c r="S57"/>
      <c r="U57">
        <v>32</v>
      </c>
      <c r="V57">
        <v>3.0125658984380493E-2</v>
      </c>
      <c r="W57">
        <v>-6.1158261117276284E-3</v>
      </c>
      <c r="X57"/>
      <c r="Y57"/>
      <c r="Z57"/>
      <c r="AA57"/>
      <c r="AB57"/>
      <c r="AC57"/>
      <c r="AE57">
        <v>32</v>
      </c>
      <c r="AF57">
        <v>3.7466437924940435E-2</v>
      </c>
      <c r="AG57">
        <v>-2.8130346888042002E-3</v>
      </c>
      <c r="AH57"/>
      <c r="AI57"/>
      <c r="AJ57"/>
      <c r="AK57"/>
      <c r="AL57"/>
      <c r="AM57"/>
    </row>
    <row r="58" spans="1:39" ht="15" x14ac:dyDescent="0.25">
      <c r="A58" s="2">
        <v>44818</v>
      </c>
      <c r="B58">
        <v>155.31</v>
      </c>
      <c r="C58">
        <v>252.22</v>
      </c>
      <c r="D58">
        <v>128.55000000000001</v>
      </c>
      <c r="E58">
        <v>11719.68</v>
      </c>
      <c r="F58" s="7">
        <f t="shared" si="0"/>
        <v>9.5100183013952858E-3</v>
      </c>
      <c r="G58" s="7">
        <f t="shared" si="1"/>
        <v>9.1231834336034001E-4</v>
      </c>
      <c r="H58" s="7">
        <f t="shared" si="2"/>
        <v>1.3549175440013082E-2</v>
      </c>
      <c r="I58" s="7">
        <f t="shared" si="3"/>
        <v>7.3745958489658025E-3</v>
      </c>
      <c r="K58">
        <v>33</v>
      </c>
      <c r="L58">
        <v>-6.223626497778573E-3</v>
      </c>
      <c r="M58">
        <v>1.7822014962056787E-3</v>
      </c>
      <c r="N58"/>
      <c r="O58"/>
      <c r="P58"/>
      <c r="Q58"/>
      <c r="R58"/>
      <c r="S58"/>
      <c r="U58">
        <v>33</v>
      </c>
      <c r="V58">
        <v>-6.7401939379668806E-3</v>
      </c>
      <c r="W58">
        <v>-6.8807445134385845E-4</v>
      </c>
      <c r="X58"/>
      <c r="Y58"/>
      <c r="Z58"/>
      <c r="AA58"/>
      <c r="AB58"/>
      <c r="AC58"/>
      <c r="AE58">
        <v>33</v>
      </c>
      <c r="AF58">
        <v>-8.7312918890918162E-3</v>
      </c>
      <c r="AG58">
        <v>-5.7397191165252555E-3</v>
      </c>
      <c r="AH58"/>
      <c r="AI58"/>
      <c r="AJ58"/>
      <c r="AK58"/>
      <c r="AL58"/>
      <c r="AM58"/>
    </row>
    <row r="59" spans="1:39" ht="15" x14ac:dyDescent="0.25">
      <c r="A59" s="2">
        <v>44819</v>
      </c>
      <c r="B59">
        <v>152.37</v>
      </c>
      <c r="C59">
        <v>245.38</v>
      </c>
      <c r="D59">
        <v>126.28</v>
      </c>
      <c r="E59">
        <v>11552.36</v>
      </c>
      <c r="F59" s="7">
        <f t="shared" si="0"/>
        <v>-1.9111346100656311E-2</v>
      </c>
      <c r="G59" s="7">
        <f t="shared" si="1"/>
        <v>-2.7493693164691652E-2</v>
      </c>
      <c r="H59" s="7">
        <f t="shared" si="2"/>
        <v>-1.7816270022107675E-2</v>
      </c>
      <c r="I59" s="7">
        <f t="shared" si="3"/>
        <v>-1.4379734922042316E-2</v>
      </c>
      <c r="K59">
        <v>34</v>
      </c>
      <c r="L59">
        <v>2.2565239732113062E-2</v>
      </c>
      <c r="M59">
        <v>-1.3659373649133714E-3</v>
      </c>
      <c r="N59"/>
      <c r="O59"/>
      <c r="P59"/>
      <c r="Q59"/>
      <c r="R59"/>
      <c r="S59"/>
      <c r="U59">
        <v>34</v>
      </c>
      <c r="V59">
        <v>2.1772186403104195E-2</v>
      </c>
      <c r="W59">
        <v>-4.8785505649836768E-3</v>
      </c>
      <c r="X59"/>
      <c r="Y59"/>
      <c r="Z59"/>
      <c r="AA59"/>
      <c r="AB59"/>
      <c r="AC59"/>
      <c r="AE59">
        <v>34</v>
      </c>
      <c r="AF59">
        <v>2.6998445494883373E-2</v>
      </c>
      <c r="AG59">
        <v>-6.5184728646770738E-3</v>
      </c>
      <c r="AH59"/>
      <c r="AI59"/>
      <c r="AJ59"/>
      <c r="AK59"/>
      <c r="AL59"/>
      <c r="AM59"/>
    </row>
    <row r="60" spans="1:39" ht="15" x14ac:dyDescent="0.25">
      <c r="A60" s="2">
        <v>44820</v>
      </c>
      <c r="B60">
        <v>150.69999999999999</v>
      </c>
      <c r="C60">
        <v>244.74</v>
      </c>
      <c r="D60">
        <v>123.53</v>
      </c>
      <c r="E60">
        <v>11448.4</v>
      </c>
      <c r="F60" s="7">
        <f t="shared" si="0"/>
        <v>-1.1020667848813703E-2</v>
      </c>
      <c r="G60" s="7">
        <f t="shared" si="1"/>
        <v>-2.6116068055146244E-3</v>
      </c>
      <c r="H60" s="7">
        <f t="shared" si="2"/>
        <v>-2.2017622141068536E-2</v>
      </c>
      <c r="I60" s="7">
        <f t="shared" si="3"/>
        <v>-9.039762855084307E-3</v>
      </c>
      <c r="K60">
        <v>35</v>
      </c>
      <c r="L60">
        <v>6.8156312890214604E-3</v>
      </c>
      <c r="M60">
        <v>-5.0207676556330346E-4</v>
      </c>
      <c r="N60"/>
      <c r="O60"/>
      <c r="P60"/>
      <c r="Q60"/>
      <c r="R60"/>
      <c r="S60"/>
      <c r="U60">
        <v>35</v>
      </c>
      <c r="V60">
        <v>6.1738358961254992E-3</v>
      </c>
      <c r="W60">
        <v>-8.4395208392053136E-4</v>
      </c>
      <c r="X60"/>
      <c r="Y60"/>
      <c r="Z60"/>
      <c r="AA60"/>
      <c r="AB60"/>
      <c r="AC60"/>
      <c r="AE60">
        <v>35</v>
      </c>
      <c r="AF60">
        <v>7.4516745634245901E-3</v>
      </c>
      <c r="AG60">
        <v>-1.0032501162458666E-2</v>
      </c>
      <c r="AH60"/>
      <c r="AI60"/>
      <c r="AJ60"/>
      <c r="AK60"/>
      <c r="AL60"/>
      <c r="AM60"/>
    </row>
    <row r="61" spans="1:39" ht="15" x14ac:dyDescent="0.25">
      <c r="A61" s="2">
        <v>44823</v>
      </c>
      <c r="B61">
        <v>154.47999999999999</v>
      </c>
      <c r="C61">
        <v>244.52</v>
      </c>
      <c r="D61">
        <v>124.66</v>
      </c>
      <c r="E61">
        <v>11535.02</v>
      </c>
      <c r="F61" s="7">
        <f t="shared" si="0"/>
        <v>2.477353248780928E-2</v>
      </c>
      <c r="G61" s="7">
        <f t="shared" si="1"/>
        <v>-8.9931739699737915E-4</v>
      </c>
      <c r="H61" s="7">
        <f t="shared" si="2"/>
        <v>9.1059898319821083E-3</v>
      </c>
      <c r="I61" s="7">
        <f t="shared" si="3"/>
        <v>7.5376432329838658E-3</v>
      </c>
      <c r="K61">
        <v>36</v>
      </c>
      <c r="L61">
        <v>-1.9948990390517437E-3</v>
      </c>
      <c r="M61">
        <v>1.0706311666569071E-3</v>
      </c>
      <c r="N61"/>
      <c r="O61"/>
      <c r="P61"/>
      <c r="Q61"/>
      <c r="R61"/>
      <c r="S61"/>
      <c r="U61">
        <v>36</v>
      </c>
      <c r="V61">
        <v>-2.5520788278011082E-3</v>
      </c>
      <c r="W61">
        <v>-4.0982777341842542E-5</v>
      </c>
      <c r="X61"/>
      <c r="Y61"/>
      <c r="Z61"/>
      <c r="AA61"/>
      <c r="AB61"/>
      <c r="AC61"/>
      <c r="AE61">
        <v>36</v>
      </c>
      <c r="AF61">
        <v>-3.4830365266824599E-3</v>
      </c>
      <c r="AG61">
        <v>1.4595805423638843E-2</v>
      </c>
      <c r="AH61"/>
      <c r="AI61"/>
      <c r="AJ61"/>
      <c r="AK61"/>
      <c r="AL61"/>
      <c r="AM61"/>
    </row>
    <row r="62" spans="1:39" ht="15" x14ac:dyDescent="0.25">
      <c r="A62" s="2">
        <v>44824</v>
      </c>
      <c r="B62">
        <v>156.9</v>
      </c>
      <c r="C62">
        <v>242.45</v>
      </c>
      <c r="D62">
        <v>122.19</v>
      </c>
      <c r="E62">
        <v>11425.05</v>
      </c>
      <c r="F62" s="7">
        <f t="shared" si="0"/>
        <v>1.5544021618728036E-2</v>
      </c>
      <c r="G62" s="7">
        <f t="shared" si="1"/>
        <v>-8.5016016091634724E-3</v>
      </c>
      <c r="H62" s="7">
        <f t="shared" si="2"/>
        <v>-2.0012821052273675E-2</v>
      </c>
      <c r="I62" s="7">
        <f t="shared" si="3"/>
        <v>-9.5793123393963786E-3</v>
      </c>
      <c r="K62">
        <v>37</v>
      </c>
      <c r="L62">
        <v>-1.3584289585427017E-2</v>
      </c>
      <c r="M62">
        <v>2.233053326791519E-2</v>
      </c>
      <c r="N62"/>
      <c r="O62"/>
      <c r="P62"/>
      <c r="Q62"/>
      <c r="R62"/>
      <c r="S62"/>
      <c r="U62">
        <v>37</v>
      </c>
      <c r="V62">
        <v>-1.4030165826460559E-2</v>
      </c>
      <c r="W62">
        <v>9.27012738820664E-3</v>
      </c>
      <c r="X62"/>
      <c r="Y62"/>
      <c r="Z62"/>
      <c r="AA62"/>
      <c r="AB62"/>
      <c r="AC62"/>
      <c r="AE62">
        <v>37</v>
      </c>
      <c r="AF62">
        <v>-1.7866579016881871E-2</v>
      </c>
      <c r="AG62">
        <v>-8.1773474505858132E-4</v>
      </c>
      <c r="AH62"/>
      <c r="AI62"/>
      <c r="AJ62"/>
      <c r="AK62"/>
      <c r="AL62"/>
      <c r="AM62"/>
    </row>
    <row r="63" spans="1:39" ht="15" x14ac:dyDescent="0.25">
      <c r="A63" s="2">
        <v>44825</v>
      </c>
      <c r="B63">
        <v>153.72</v>
      </c>
      <c r="C63">
        <v>238.95</v>
      </c>
      <c r="D63">
        <v>118.54</v>
      </c>
      <c r="E63">
        <v>11220.19</v>
      </c>
      <c r="F63" s="7">
        <f t="shared" si="0"/>
        <v>-2.0475894042343717E-2</v>
      </c>
      <c r="G63" s="7">
        <f t="shared" si="1"/>
        <v>-1.4541178527194089E-2</v>
      </c>
      <c r="H63" s="7">
        <f t="shared" si="2"/>
        <v>-3.0326753968738712E-2</v>
      </c>
      <c r="I63" s="7">
        <f t="shared" si="3"/>
        <v>-1.8093479140790202E-2</v>
      </c>
      <c r="K63">
        <v>38</v>
      </c>
      <c r="L63">
        <v>2.3936718602508285E-3</v>
      </c>
      <c r="M63">
        <v>-4.687908599285695E-3</v>
      </c>
      <c r="N63"/>
      <c r="O63"/>
      <c r="P63"/>
      <c r="Q63"/>
      <c r="R63"/>
      <c r="S63"/>
      <c r="U63">
        <v>38</v>
      </c>
      <c r="V63">
        <v>1.794344599765121E-3</v>
      </c>
      <c r="W63">
        <v>-5.7497058245525217E-3</v>
      </c>
      <c r="X63"/>
      <c r="Y63"/>
      <c r="Z63"/>
      <c r="AA63"/>
      <c r="AB63"/>
      <c r="AC63"/>
      <c r="AE63">
        <v>38</v>
      </c>
      <c r="AF63">
        <v>1.9635998386019738E-3</v>
      </c>
      <c r="AG63">
        <v>-5.5712984585014878E-4</v>
      </c>
      <c r="AH63"/>
      <c r="AI63"/>
      <c r="AJ63"/>
      <c r="AK63"/>
      <c r="AL63"/>
      <c r="AM63"/>
    </row>
    <row r="64" spans="1:39" ht="15" x14ac:dyDescent="0.25">
      <c r="A64" s="2">
        <v>44826</v>
      </c>
      <c r="B64">
        <v>152.74</v>
      </c>
      <c r="C64">
        <v>240.98</v>
      </c>
      <c r="D64">
        <v>117.31</v>
      </c>
      <c r="E64">
        <v>11066.8</v>
      </c>
      <c r="F64" s="7">
        <f t="shared" si="0"/>
        <v>-6.3956362364050922E-3</v>
      </c>
      <c r="G64" s="7">
        <f t="shared" si="1"/>
        <v>8.4596174709630455E-3</v>
      </c>
      <c r="H64" s="7">
        <f t="shared" si="2"/>
        <v>-1.0430452842063141E-2</v>
      </c>
      <c r="I64" s="7">
        <f t="shared" si="3"/>
        <v>-1.3765198622991482E-2</v>
      </c>
      <c r="K64">
        <v>39</v>
      </c>
      <c r="L64">
        <v>-2.1869778934499359E-2</v>
      </c>
      <c r="M64">
        <v>6.6526600049263626E-3</v>
      </c>
      <c r="N64"/>
      <c r="O64"/>
      <c r="P64"/>
      <c r="Q64"/>
      <c r="R64"/>
      <c r="S64"/>
      <c r="U64">
        <v>39</v>
      </c>
      <c r="V64">
        <v>-2.2236082021498339E-2</v>
      </c>
      <c r="W64">
        <v>8.2852727516825753E-3</v>
      </c>
      <c r="X64"/>
      <c r="Y64"/>
      <c r="Z64"/>
      <c r="AA64"/>
      <c r="AB64"/>
      <c r="AC64"/>
      <c r="AE64">
        <v>39</v>
      </c>
      <c r="AF64">
        <v>-2.8149664018426675E-2</v>
      </c>
      <c r="AG64">
        <v>-8.6887660111426013E-4</v>
      </c>
      <c r="AH64"/>
      <c r="AI64"/>
      <c r="AJ64"/>
      <c r="AK64"/>
      <c r="AL64"/>
      <c r="AM64"/>
    </row>
    <row r="65" spans="1:39" ht="15" x14ac:dyDescent="0.25">
      <c r="A65" s="2">
        <v>44827</v>
      </c>
      <c r="B65">
        <v>150.43</v>
      </c>
      <c r="C65">
        <v>237.92</v>
      </c>
      <c r="D65">
        <v>113.78</v>
      </c>
      <c r="E65">
        <v>10867.93</v>
      </c>
      <c r="F65" s="7">
        <f t="shared" si="0"/>
        <v>-1.5239269750505706E-2</v>
      </c>
      <c r="G65" s="7">
        <f t="shared" si="1"/>
        <v>-1.2779459783285468E-2</v>
      </c>
      <c r="H65" s="7">
        <f t="shared" si="2"/>
        <v>-3.0553244195127616E-2</v>
      </c>
      <c r="I65" s="7">
        <f t="shared" si="3"/>
        <v>-1.8133384758660349E-2</v>
      </c>
      <c r="K65">
        <v>40</v>
      </c>
      <c r="L65">
        <v>-2.7874123089822865E-2</v>
      </c>
      <c r="M65">
        <v>4.5754196200183325E-3</v>
      </c>
      <c r="N65"/>
      <c r="O65"/>
      <c r="P65"/>
      <c r="Q65"/>
      <c r="R65"/>
      <c r="S65"/>
      <c r="U65">
        <v>40</v>
      </c>
      <c r="V65">
        <v>-2.8182760952449606E-2</v>
      </c>
      <c r="W65">
        <v>-1.6119593829221797E-3</v>
      </c>
      <c r="X65"/>
      <c r="Y65"/>
      <c r="Z65"/>
      <c r="AA65"/>
      <c r="AB65"/>
      <c r="AC65"/>
      <c r="AE65">
        <v>40</v>
      </c>
      <c r="AF65">
        <v>-3.5601629584544166E-2</v>
      </c>
      <c r="AG65">
        <v>-1.3154379066882757E-3</v>
      </c>
      <c r="AH65"/>
      <c r="AI65"/>
      <c r="AJ65"/>
      <c r="AK65"/>
      <c r="AL65"/>
      <c r="AM65"/>
    </row>
    <row r="66" spans="1:39" ht="15" x14ac:dyDescent="0.25">
      <c r="A66" s="2">
        <v>44830</v>
      </c>
      <c r="B66">
        <v>150.77000000000001</v>
      </c>
      <c r="C66">
        <v>237.45</v>
      </c>
      <c r="D66">
        <v>115.15</v>
      </c>
      <c r="E66">
        <v>10802.92</v>
      </c>
      <c r="F66" s="7">
        <f t="shared" si="0"/>
        <v>2.2576370810946929E-3</v>
      </c>
      <c r="G66" s="7">
        <f t="shared" si="1"/>
        <v>-1.9774077167140861E-3</v>
      </c>
      <c r="H66" s="7">
        <f t="shared" si="2"/>
        <v>1.1968866944192866E-2</v>
      </c>
      <c r="I66" s="7">
        <f t="shared" si="3"/>
        <v>-5.9997826588023594E-3</v>
      </c>
      <c r="K66">
        <v>41</v>
      </c>
      <c r="L66">
        <v>9.0392228161233895E-5</v>
      </c>
      <c r="M66">
        <v>-2.1214562477625317E-3</v>
      </c>
      <c r="N66"/>
      <c r="O66"/>
      <c r="P66"/>
      <c r="Q66"/>
      <c r="R66"/>
      <c r="S66"/>
      <c r="U66">
        <v>41</v>
      </c>
      <c r="V66">
        <v>-4.8681452534808694E-4</v>
      </c>
      <c r="W66">
        <v>-4.2408147711977002E-3</v>
      </c>
      <c r="X66"/>
      <c r="Y66"/>
      <c r="Z66"/>
      <c r="AA66"/>
      <c r="AB66"/>
      <c r="AC66"/>
      <c r="AE66">
        <v>41</v>
      </c>
      <c r="AF66">
        <v>-8.949905525323696E-4</v>
      </c>
      <c r="AG66">
        <v>3.8930440648302874E-3</v>
      </c>
      <c r="AH66"/>
      <c r="AI66"/>
      <c r="AJ66"/>
      <c r="AK66"/>
      <c r="AL66"/>
      <c r="AM66"/>
    </row>
    <row r="67" spans="1:39" ht="15" x14ac:dyDescent="0.25">
      <c r="A67" s="2">
        <v>44831</v>
      </c>
      <c r="B67">
        <v>151.76</v>
      </c>
      <c r="C67">
        <v>236.41</v>
      </c>
      <c r="D67">
        <v>114.41</v>
      </c>
      <c r="E67">
        <v>10829.5</v>
      </c>
      <c r="F67" s="7">
        <f t="shared" si="0"/>
        <v>6.5448288359314733E-3</v>
      </c>
      <c r="G67" s="7">
        <f t="shared" si="1"/>
        <v>-4.3894891734243902E-3</v>
      </c>
      <c r="H67" s="7">
        <f t="shared" si="2"/>
        <v>-6.4471385538417691E-3</v>
      </c>
      <c r="I67" s="7">
        <f t="shared" si="3"/>
        <v>2.4574239383513127E-3</v>
      </c>
      <c r="K67">
        <v>42</v>
      </c>
      <c r="L67">
        <v>4.505623648135451E-3</v>
      </c>
      <c r="M67">
        <v>-2.7132943357258176E-3</v>
      </c>
      <c r="N67"/>
      <c r="O67"/>
      <c r="P67"/>
      <c r="Q67"/>
      <c r="R67"/>
      <c r="S67"/>
      <c r="U67">
        <v>42</v>
      </c>
      <c r="V67">
        <v>3.8860133774555753E-3</v>
      </c>
      <c r="W67">
        <v>-6.2401060568760599E-3</v>
      </c>
      <c r="X67"/>
      <c r="Y67"/>
      <c r="Z67"/>
      <c r="AA67"/>
      <c r="AB67"/>
      <c r="AC67"/>
      <c r="AE67">
        <v>42</v>
      </c>
      <c r="AF67">
        <v>4.5847340696674706E-3</v>
      </c>
      <c r="AG67">
        <v>-3.2385368728706436E-3</v>
      </c>
      <c r="AH67"/>
      <c r="AI67"/>
      <c r="AJ67"/>
      <c r="AK67"/>
      <c r="AL67"/>
      <c r="AM67"/>
    </row>
    <row r="68" spans="1:39" ht="15" x14ac:dyDescent="0.25">
      <c r="A68" s="2">
        <v>44832</v>
      </c>
      <c r="B68">
        <v>149.84</v>
      </c>
      <c r="C68">
        <v>241.07</v>
      </c>
      <c r="D68">
        <v>118.01</v>
      </c>
      <c r="E68">
        <v>11051.64</v>
      </c>
      <c r="F68" s="7">
        <f t="shared" ref="F68:F131" si="4">LN(B68/B67)</f>
        <v>-1.2732267490925599E-2</v>
      </c>
      <c r="G68" s="7">
        <f t="shared" ref="G68:G131" si="5">LN(C68/C67)</f>
        <v>1.9519761926180764E-2</v>
      </c>
      <c r="H68" s="7">
        <f t="shared" ref="H68:H131" si="6">LN(D68/D67)</f>
        <v>3.098087892480493E-2</v>
      </c>
      <c r="I68" s="7">
        <f t="shared" ref="I68:I131" si="7">+LN(E68/E67)</f>
        <v>2.0304941345332866E-2</v>
      </c>
      <c r="K68">
        <v>43</v>
      </c>
      <c r="L68">
        <v>1.8090125815945716E-2</v>
      </c>
      <c r="M68">
        <v>-3.2776734519921937E-3</v>
      </c>
      <c r="N68"/>
      <c r="O68"/>
      <c r="P68"/>
      <c r="Q68"/>
      <c r="R68"/>
      <c r="S68"/>
      <c r="U68">
        <v>43</v>
      </c>
      <c r="V68">
        <v>1.7340051110645207E-2</v>
      </c>
      <c r="W68">
        <v>-6.3057548188555409E-3</v>
      </c>
      <c r="X68"/>
      <c r="Y68"/>
      <c r="Z68"/>
      <c r="AA68"/>
      <c r="AB68"/>
      <c r="AC68"/>
      <c r="AE68">
        <v>43</v>
      </c>
      <c r="AF68">
        <v>2.14444009656128E-2</v>
      </c>
      <c r="AG68">
        <v>4.2320870799112606E-3</v>
      </c>
      <c r="AH68"/>
      <c r="AI68"/>
      <c r="AJ68"/>
      <c r="AK68"/>
      <c r="AL68"/>
      <c r="AM68"/>
    </row>
    <row r="69" spans="1:39" ht="15" x14ac:dyDescent="0.25">
      <c r="A69" s="2">
        <v>44833</v>
      </c>
      <c r="B69">
        <v>142.47999999999999</v>
      </c>
      <c r="C69">
        <v>237.5</v>
      </c>
      <c r="D69">
        <v>114.8</v>
      </c>
      <c r="E69">
        <v>10737.51</v>
      </c>
      <c r="F69" s="7">
        <f t="shared" si="4"/>
        <v>-5.0366419154426981E-2</v>
      </c>
      <c r="G69" s="7">
        <f t="shared" si="5"/>
        <v>-1.4919724273191366E-2</v>
      </c>
      <c r="H69" s="7">
        <f t="shared" si="6"/>
        <v>-2.757788275219137E-2</v>
      </c>
      <c r="I69" s="7">
        <f t="shared" si="7"/>
        <v>-2.8835614615323364E-2</v>
      </c>
      <c r="K69">
        <v>44</v>
      </c>
      <c r="L69">
        <v>-4.3449023569843301E-2</v>
      </c>
      <c r="M69">
        <v>5.0207975860010329E-3</v>
      </c>
      <c r="N69"/>
      <c r="O69"/>
      <c r="P69"/>
      <c r="Q69"/>
      <c r="R69"/>
      <c r="S69"/>
      <c r="U69">
        <v>44</v>
      </c>
      <c r="V69">
        <v>-4.3608081377176339E-2</v>
      </c>
      <c r="W69">
        <v>4.2568235727765691E-3</v>
      </c>
      <c r="X69"/>
      <c r="Y69"/>
      <c r="Z69"/>
      <c r="AA69"/>
      <c r="AB69"/>
      <c r="AC69"/>
      <c r="AE69">
        <v>44</v>
      </c>
      <c r="AF69">
        <v>-5.4931571218538623E-2</v>
      </c>
      <c r="AG69">
        <v>6.1960384239187552E-3</v>
      </c>
      <c r="AH69"/>
      <c r="AI69"/>
      <c r="AJ69"/>
      <c r="AK69"/>
      <c r="AL69"/>
      <c r="AM69"/>
    </row>
    <row r="70" spans="1:39" ht="15" x14ac:dyDescent="0.25">
      <c r="A70" s="2">
        <v>44834</v>
      </c>
      <c r="B70">
        <v>138.19999999999999</v>
      </c>
      <c r="C70">
        <v>232.9</v>
      </c>
      <c r="D70">
        <v>113</v>
      </c>
      <c r="E70">
        <v>10575.62</v>
      </c>
      <c r="F70" s="7">
        <f t="shared" si="4"/>
        <v>-3.0499727647836726E-2</v>
      </c>
      <c r="G70" s="7">
        <f t="shared" si="5"/>
        <v>-1.9558446584400601E-2</v>
      </c>
      <c r="H70" s="7">
        <f t="shared" si="6"/>
        <v>-1.5803665173125456E-2</v>
      </c>
      <c r="I70" s="7">
        <f t="shared" si="7"/>
        <v>-1.5191866570077307E-2</v>
      </c>
      <c r="K70">
        <v>45</v>
      </c>
      <c r="L70">
        <v>-1.1024100279368707E-2</v>
      </c>
      <c r="M70">
        <v>-2.7607333858229582E-3</v>
      </c>
      <c r="N70"/>
      <c r="O70"/>
      <c r="P70"/>
      <c r="Q70"/>
      <c r="R70"/>
      <c r="S70"/>
      <c r="U70">
        <v>45</v>
      </c>
      <c r="V70">
        <v>-1.1494564366626617E-2</v>
      </c>
      <c r="W70">
        <v>7.691934212864654E-4</v>
      </c>
      <c r="X70"/>
      <c r="Y70"/>
      <c r="Z70"/>
      <c r="AA70"/>
      <c r="AB70"/>
      <c r="AC70"/>
      <c r="AE70">
        <v>45</v>
      </c>
      <c r="AF70">
        <v>-1.4689139140359532E-2</v>
      </c>
      <c r="AG70">
        <v>7.3197958949947992E-3</v>
      </c>
      <c r="AH70"/>
      <c r="AI70"/>
      <c r="AJ70"/>
      <c r="AK70"/>
      <c r="AL70"/>
      <c r="AM70"/>
    </row>
    <row r="71" spans="1:39" ht="15" x14ac:dyDescent="0.25">
      <c r="A71" s="2">
        <v>44837</v>
      </c>
      <c r="B71">
        <v>142.44999999999999</v>
      </c>
      <c r="C71">
        <v>240.74</v>
      </c>
      <c r="D71">
        <v>115.88</v>
      </c>
      <c r="E71">
        <v>10815.43</v>
      </c>
      <c r="F71" s="7">
        <f t="shared" si="4"/>
        <v>3.0289149610347722E-2</v>
      </c>
      <c r="G71" s="7">
        <f t="shared" si="5"/>
        <v>3.3108336061293472E-2</v>
      </c>
      <c r="H71" s="7">
        <f t="shared" si="6"/>
        <v>2.5167354188809058E-2</v>
      </c>
      <c r="I71" s="7">
        <f t="shared" si="7"/>
        <v>2.2422466152442099E-2</v>
      </c>
      <c r="K71">
        <v>46</v>
      </c>
      <c r="L71">
        <v>-1.209675734045396E-2</v>
      </c>
      <c r="M71">
        <v>-3.3270708553614914E-3</v>
      </c>
      <c r="N71"/>
      <c r="O71"/>
      <c r="P71"/>
      <c r="Q71"/>
      <c r="R71"/>
      <c r="S71"/>
      <c r="U71">
        <v>46</v>
      </c>
      <c r="V71">
        <v>-1.2556919718066009E-2</v>
      </c>
      <c r="W71">
        <v>3.9995028626437605E-3</v>
      </c>
      <c r="X71"/>
      <c r="Y71"/>
      <c r="Z71"/>
      <c r="AA71"/>
      <c r="AB71"/>
      <c r="AC71"/>
      <c r="AE71">
        <v>46</v>
      </c>
      <c r="AF71">
        <v>-1.6020409180297707E-2</v>
      </c>
      <c r="AG71">
        <v>7.8198371521731695E-3</v>
      </c>
      <c r="AH71"/>
      <c r="AI71"/>
      <c r="AJ71"/>
      <c r="AK71"/>
      <c r="AL71"/>
      <c r="AM71"/>
    </row>
    <row r="72" spans="1:39" ht="15" x14ac:dyDescent="0.25">
      <c r="A72" s="2">
        <v>44838</v>
      </c>
      <c r="B72">
        <v>146.1</v>
      </c>
      <c r="C72">
        <v>248.88</v>
      </c>
      <c r="D72">
        <v>121.09</v>
      </c>
      <c r="E72">
        <v>11176.41</v>
      </c>
      <c r="F72" s="7">
        <f t="shared" si="4"/>
        <v>2.5300257812736527E-2</v>
      </c>
      <c r="G72" s="7">
        <f t="shared" si="5"/>
        <v>3.3253339637792853E-2</v>
      </c>
      <c r="H72" s="7">
        <f t="shared" si="6"/>
        <v>4.3978897865125356E-2</v>
      </c>
      <c r="I72" s="7">
        <f t="shared" si="7"/>
        <v>3.283148882915643E-2</v>
      </c>
      <c r="K72">
        <v>47</v>
      </c>
      <c r="L72">
        <v>-6.0134600347630839E-3</v>
      </c>
      <c r="M72">
        <v>-4.6784458241714731E-3</v>
      </c>
      <c r="N72"/>
      <c r="O72"/>
      <c r="P72"/>
      <c r="Q72"/>
      <c r="R72"/>
      <c r="S72"/>
      <c r="U72">
        <v>47</v>
      </c>
      <c r="V72">
        <v>-6.5320458962696568E-3</v>
      </c>
      <c r="W72">
        <v>8.1164283634229967E-4</v>
      </c>
      <c r="X72"/>
      <c r="Y72"/>
      <c r="Z72"/>
      <c r="AA72"/>
      <c r="AB72"/>
      <c r="AC72"/>
      <c r="AE72">
        <v>47</v>
      </c>
      <c r="AF72">
        <v>-8.470455200682547E-3</v>
      </c>
      <c r="AG72">
        <v>-6.8723115202250617E-3</v>
      </c>
      <c r="AH72"/>
      <c r="AI72"/>
      <c r="AJ72"/>
      <c r="AK72"/>
      <c r="AL72"/>
      <c r="AM72"/>
    </row>
    <row r="73" spans="1:39" ht="15" x14ac:dyDescent="0.25">
      <c r="A73" s="2">
        <v>44839</v>
      </c>
      <c r="B73">
        <v>146.4</v>
      </c>
      <c r="C73">
        <v>249.2</v>
      </c>
      <c r="D73">
        <v>120.95</v>
      </c>
      <c r="E73">
        <v>11148.64</v>
      </c>
      <c r="F73" s="7">
        <f t="shared" si="4"/>
        <v>2.0512827705573612E-3</v>
      </c>
      <c r="G73" s="7">
        <f t="shared" si="5"/>
        <v>1.2849343239165513E-3</v>
      </c>
      <c r="H73" s="7">
        <f t="shared" si="6"/>
        <v>-1.156833710238708E-3</v>
      </c>
      <c r="I73" s="7">
        <f t="shared" si="7"/>
        <v>-2.4877896643099463E-3</v>
      </c>
      <c r="K73">
        <v>48</v>
      </c>
      <c r="L73">
        <v>-2.7418223466217813E-3</v>
      </c>
      <c r="M73">
        <v>7.4375603994600269E-3</v>
      </c>
      <c r="N73"/>
      <c r="O73"/>
      <c r="P73"/>
      <c r="Q73"/>
      <c r="R73"/>
      <c r="S73"/>
      <c r="U73">
        <v>48</v>
      </c>
      <c r="V73">
        <v>-3.2918287457376258E-3</v>
      </c>
      <c r="W73">
        <v>-8.0881509032148169E-4</v>
      </c>
      <c r="X73"/>
      <c r="Y73"/>
      <c r="Z73"/>
      <c r="AA73"/>
      <c r="AB73"/>
      <c r="AC73"/>
      <c r="AE73">
        <v>48</v>
      </c>
      <c r="AF73">
        <v>-4.4100398137288223E-3</v>
      </c>
      <c r="AG73">
        <v>1.2658643085229133E-2</v>
      </c>
      <c r="AH73"/>
      <c r="AI73"/>
      <c r="AJ73"/>
      <c r="AK73"/>
      <c r="AL73"/>
      <c r="AM73"/>
    </row>
    <row r="74" spans="1:39" ht="15" x14ac:dyDescent="0.25">
      <c r="A74" s="2">
        <v>44840</v>
      </c>
      <c r="B74">
        <v>145.43</v>
      </c>
      <c r="C74">
        <v>246.79</v>
      </c>
      <c r="D74">
        <v>120.3</v>
      </c>
      <c r="E74">
        <v>11073.31</v>
      </c>
      <c r="F74" s="7">
        <f t="shared" si="4"/>
        <v>-6.6477303375923362E-3</v>
      </c>
      <c r="G74" s="7">
        <f t="shared" si="5"/>
        <v>-9.7180143415412246E-3</v>
      </c>
      <c r="H74" s="7">
        <f t="shared" si="6"/>
        <v>-5.3886140754030917E-3</v>
      </c>
      <c r="I74" s="7">
        <f t="shared" si="7"/>
        <v>-6.7798090221742966E-3</v>
      </c>
      <c r="K74">
        <v>49</v>
      </c>
      <c r="L74">
        <v>-1.4178459417175176E-2</v>
      </c>
      <c r="M74">
        <v>4.739392279896476E-4</v>
      </c>
      <c r="N74"/>
      <c r="O74"/>
      <c r="P74"/>
      <c r="Q74"/>
      <c r="R74"/>
      <c r="S74"/>
      <c r="U74">
        <v>49</v>
      </c>
      <c r="V74">
        <v>-1.4618629300315725E-2</v>
      </c>
      <c r="W74">
        <v>-2.1884890160654494E-3</v>
      </c>
      <c r="X74"/>
      <c r="Y74"/>
      <c r="Z74"/>
      <c r="AA74"/>
      <c r="AB74"/>
      <c r="AC74"/>
      <c r="AE74">
        <v>49</v>
      </c>
      <c r="AF74">
        <v>-1.8604000625649493E-2</v>
      </c>
      <c r="AG74">
        <v>1.6175769298964401E-2</v>
      </c>
      <c r="AH74"/>
      <c r="AI74"/>
      <c r="AJ74"/>
      <c r="AK74"/>
      <c r="AL74"/>
      <c r="AM74"/>
    </row>
    <row r="75" spans="1:39" ht="15" x14ac:dyDescent="0.25">
      <c r="A75" s="2">
        <v>44841</v>
      </c>
      <c r="B75">
        <v>140.09</v>
      </c>
      <c r="C75">
        <v>234.24</v>
      </c>
      <c r="D75">
        <v>114.56</v>
      </c>
      <c r="E75">
        <v>10652.4</v>
      </c>
      <c r="F75" s="7">
        <f t="shared" si="4"/>
        <v>-3.7409797981596236E-2</v>
      </c>
      <c r="G75" s="7">
        <f t="shared" si="5"/>
        <v>-5.2191541798809998E-2</v>
      </c>
      <c r="H75" s="7">
        <f t="shared" si="6"/>
        <v>-4.8889919768297721E-2</v>
      </c>
      <c r="I75" s="7">
        <f t="shared" si="7"/>
        <v>-3.8752489470323288E-2</v>
      </c>
      <c r="K75">
        <v>50</v>
      </c>
      <c r="L75">
        <v>-7.931339010023122E-3</v>
      </c>
      <c r="M75">
        <v>-3.1772497363651703E-4</v>
      </c>
      <c r="N75"/>
      <c r="O75"/>
      <c r="P75"/>
      <c r="Q75"/>
      <c r="R75"/>
      <c r="S75"/>
      <c r="U75">
        <v>50</v>
      </c>
      <c r="V75">
        <v>-8.4315057205672853E-3</v>
      </c>
      <c r="W75">
        <v>-2.6031431686728852E-3</v>
      </c>
      <c r="X75"/>
      <c r="Y75"/>
      <c r="Z75"/>
      <c r="AA75"/>
      <c r="AB75"/>
      <c r="AC75"/>
      <c r="AE75">
        <v>50</v>
      </c>
      <c r="AF75">
        <v>-1.0850726503243898E-2</v>
      </c>
      <c r="AG75">
        <v>-1.8952442442362293E-4</v>
      </c>
      <c r="AH75"/>
      <c r="AI75"/>
      <c r="AJ75"/>
      <c r="AK75"/>
      <c r="AL75"/>
      <c r="AM75"/>
    </row>
    <row r="76" spans="1:39" ht="15" x14ac:dyDescent="0.25">
      <c r="A76" s="2">
        <v>44845</v>
      </c>
      <c r="B76">
        <v>138.97999999999999</v>
      </c>
      <c r="C76">
        <v>225.41</v>
      </c>
      <c r="D76">
        <v>112.21</v>
      </c>
      <c r="E76">
        <v>10426.19</v>
      </c>
      <c r="F76" s="7">
        <f t="shared" si="4"/>
        <v>-7.9550353218413566E-3</v>
      </c>
      <c r="G76" s="7">
        <f t="shared" si="5"/>
        <v>-3.8425264579077884E-2</v>
      </c>
      <c r="H76" s="7">
        <f t="shared" si="6"/>
        <v>-2.0726587535560639E-2</v>
      </c>
      <c r="I76" s="7">
        <f t="shared" si="7"/>
        <v>-2.1464309028681475E-2</v>
      </c>
      <c r="K76">
        <v>51</v>
      </c>
      <c r="L76">
        <v>2.3074856306818669E-2</v>
      </c>
      <c r="M76">
        <v>-1.386354443802555E-2</v>
      </c>
      <c r="N76"/>
      <c r="O76"/>
      <c r="P76"/>
      <c r="Q76"/>
      <c r="R76"/>
      <c r="S76"/>
      <c r="U76">
        <v>51</v>
      </c>
      <c r="V76">
        <v>2.2276908662400157E-2</v>
      </c>
      <c r="W76">
        <v>-3.3456904898264625E-3</v>
      </c>
      <c r="X76"/>
      <c r="Y76"/>
      <c r="Z76"/>
      <c r="AA76"/>
      <c r="AB76"/>
      <c r="AC76"/>
      <c r="AE76">
        <v>51</v>
      </c>
      <c r="AF76">
        <v>2.7630928421975738E-2</v>
      </c>
      <c r="AG76">
        <v>-1.2590413317154249E-3</v>
      </c>
      <c r="AH76"/>
      <c r="AI76"/>
      <c r="AJ76"/>
      <c r="AK76"/>
      <c r="AL76"/>
      <c r="AM76"/>
    </row>
    <row r="77" spans="1:39" ht="15" x14ac:dyDescent="0.25">
      <c r="A77" s="2">
        <v>44846</v>
      </c>
      <c r="B77">
        <v>138.34</v>
      </c>
      <c r="C77">
        <v>225.75</v>
      </c>
      <c r="D77">
        <v>112.9</v>
      </c>
      <c r="E77">
        <v>10417.1</v>
      </c>
      <c r="F77" s="7">
        <f t="shared" si="4"/>
        <v>-4.6156147137425101E-3</v>
      </c>
      <c r="G77" s="7">
        <f t="shared" si="5"/>
        <v>1.5072261032259987E-3</v>
      </c>
      <c r="H77" s="7">
        <f t="shared" si="6"/>
        <v>6.1303554788416257E-3</v>
      </c>
      <c r="I77" s="7">
        <f t="shared" si="7"/>
        <v>-8.7222320241053016E-4</v>
      </c>
      <c r="K77">
        <v>52</v>
      </c>
      <c r="L77">
        <v>6.555025303106604E-3</v>
      </c>
      <c r="M77">
        <v>-1.6219426276385382E-2</v>
      </c>
      <c r="N77"/>
      <c r="O77"/>
      <c r="P77"/>
      <c r="Q77"/>
      <c r="R77"/>
      <c r="S77"/>
      <c r="U77">
        <v>52</v>
      </c>
      <c r="V77">
        <v>5.915732748532662E-3</v>
      </c>
      <c r="W77">
        <v>-4.2510336552042879E-3</v>
      </c>
      <c r="X77"/>
      <c r="Y77"/>
      <c r="Z77"/>
      <c r="AA77"/>
      <c r="AB77"/>
      <c r="AC77"/>
      <c r="AE77">
        <v>52</v>
      </c>
      <c r="AF77">
        <v>7.1282376012644852E-3</v>
      </c>
      <c r="AG77">
        <v>-4.5057910539854354E-3</v>
      </c>
      <c r="AH77"/>
      <c r="AI77"/>
      <c r="AJ77"/>
      <c r="AK77"/>
      <c r="AL77"/>
      <c r="AM77"/>
    </row>
    <row r="78" spans="1:39" ht="15" x14ac:dyDescent="0.25">
      <c r="A78" s="2">
        <v>44847</v>
      </c>
      <c r="B78">
        <v>142.99</v>
      </c>
      <c r="C78">
        <v>234.24</v>
      </c>
      <c r="D78">
        <v>112.53</v>
      </c>
      <c r="E78">
        <v>10649.15</v>
      </c>
      <c r="F78" s="7">
        <f t="shared" si="4"/>
        <v>3.3060274572317201E-2</v>
      </c>
      <c r="G78" s="7">
        <f t="shared" si="5"/>
        <v>3.6918038475852032E-2</v>
      </c>
      <c r="H78" s="7">
        <f t="shared" si="6"/>
        <v>-3.2826183937107096E-3</v>
      </c>
      <c r="I78" s="7">
        <f t="shared" si="7"/>
        <v>2.2031390114652816E-2</v>
      </c>
      <c r="K78">
        <v>53</v>
      </c>
      <c r="L78">
        <v>2.2752824778578692E-2</v>
      </c>
      <c r="M78">
        <v>-4.0882673069235279E-3</v>
      </c>
      <c r="N78"/>
      <c r="O78"/>
      <c r="P78"/>
      <c r="Q78"/>
      <c r="R78"/>
      <c r="S78"/>
      <c r="U78">
        <v>53</v>
      </c>
      <c r="V78">
        <v>2.1957969898307353E-2</v>
      </c>
      <c r="W78">
        <v>7.5898083567483079E-4</v>
      </c>
      <c r="X78"/>
      <c r="Y78"/>
      <c r="Z78"/>
      <c r="AA78"/>
      <c r="AB78"/>
      <c r="AC78"/>
      <c r="AE78">
        <v>53</v>
      </c>
      <c r="AF78">
        <v>2.72312564848632E-2</v>
      </c>
      <c r="AG78">
        <v>-1.0029864985500077E-3</v>
      </c>
      <c r="AH78"/>
      <c r="AI78"/>
      <c r="AJ78"/>
      <c r="AK78"/>
      <c r="AL78"/>
      <c r="AM78"/>
    </row>
    <row r="79" spans="1:39" ht="15" x14ac:dyDescent="0.25">
      <c r="A79" s="2">
        <v>44848</v>
      </c>
      <c r="B79">
        <v>138.38</v>
      </c>
      <c r="C79">
        <v>228.56</v>
      </c>
      <c r="D79">
        <v>106.9</v>
      </c>
      <c r="E79">
        <v>10321.39</v>
      </c>
      <c r="F79" s="7">
        <f t="shared" si="4"/>
        <v>-3.2771173674090937E-2</v>
      </c>
      <c r="G79" s="7">
        <f t="shared" si="5"/>
        <v>-2.4547472850429176E-2</v>
      </c>
      <c r="H79" s="7">
        <f t="shared" si="6"/>
        <v>-5.1326034730906037E-2</v>
      </c>
      <c r="I79" s="7">
        <f t="shared" si="7"/>
        <v>-3.1261635857673699E-2</v>
      </c>
      <c r="K79">
        <v>54</v>
      </c>
      <c r="L79">
        <v>1.3826987864721632E-2</v>
      </c>
      <c r="M79">
        <v>2.3958055627471844E-2</v>
      </c>
      <c r="N79"/>
      <c r="O79"/>
      <c r="P79"/>
      <c r="Q79"/>
      <c r="R79"/>
      <c r="S79"/>
      <c r="U79">
        <v>54</v>
      </c>
      <c r="V79">
        <v>1.3117855983504447E-2</v>
      </c>
      <c r="W79">
        <v>-4.8709300655699929E-3</v>
      </c>
      <c r="X79"/>
      <c r="Y79"/>
      <c r="Z79"/>
      <c r="AA79"/>
      <c r="AB79"/>
      <c r="AC79"/>
      <c r="AE79">
        <v>54</v>
      </c>
      <c r="AF79">
        <v>1.6153438889769084E-2</v>
      </c>
      <c r="AG79">
        <v>7.4276626729425539E-3</v>
      </c>
      <c r="AH79"/>
      <c r="AI79"/>
      <c r="AJ79"/>
      <c r="AK79"/>
      <c r="AL79"/>
      <c r="AM79"/>
    </row>
    <row r="80" spans="1:39" ht="15" x14ac:dyDescent="0.25">
      <c r="A80" s="2">
        <v>44851</v>
      </c>
      <c r="B80">
        <v>142.41</v>
      </c>
      <c r="C80">
        <v>237.53</v>
      </c>
      <c r="D80">
        <v>113.79</v>
      </c>
      <c r="E80">
        <v>10675.8</v>
      </c>
      <c r="F80" s="7">
        <f t="shared" si="4"/>
        <v>2.8706697160671407E-2</v>
      </c>
      <c r="G80" s="7">
        <f t="shared" si="5"/>
        <v>3.8495173364484332E-2</v>
      </c>
      <c r="H80" s="7">
        <f t="shared" si="6"/>
        <v>6.2460826337917698E-2</v>
      </c>
      <c r="I80" s="7">
        <f t="shared" si="7"/>
        <v>3.3761056852684511E-2</v>
      </c>
      <c r="K80">
        <v>55</v>
      </c>
      <c r="L80">
        <v>-5.7341377947241652E-2</v>
      </c>
      <c r="M80">
        <v>-3.1302848772006772E-3</v>
      </c>
      <c r="N80"/>
      <c r="O80"/>
      <c r="P80"/>
      <c r="Q80"/>
      <c r="R80"/>
      <c r="S80"/>
      <c r="U80">
        <v>55</v>
      </c>
      <c r="V80">
        <v>-5.7367014732809793E-2</v>
      </c>
      <c r="W80">
        <v>8.1948187056666427E-4</v>
      </c>
      <c r="X80"/>
      <c r="Y80"/>
      <c r="Z80"/>
      <c r="AA80"/>
      <c r="AB80"/>
      <c r="AC80"/>
      <c r="AE80">
        <v>55</v>
      </c>
      <c r="AF80">
        <v>-7.2173312160534367E-2</v>
      </c>
      <c r="AG80">
        <v>-1.0161767219275392E-3</v>
      </c>
      <c r="AH80"/>
      <c r="AI80"/>
      <c r="AJ80"/>
      <c r="AK80"/>
      <c r="AL80"/>
      <c r="AM80"/>
    </row>
    <row r="81" spans="1:39" ht="15" x14ac:dyDescent="0.25">
      <c r="A81" s="2">
        <v>44852</v>
      </c>
      <c r="B81">
        <v>143.75</v>
      </c>
      <c r="C81">
        <v>238.5</v>
      </c>
      <c r="D81">
        <v>116.36</v>
      </c>
      <c r="E81">
        <v>10772.4</v>
      </c>
      <c r="F81" s="7">
        <f t="shared" si="4"/>
        <v>9.3654584461234282E-3</v>
      </c>
      <c r="G81" s="7">
        <f t="shared" si="5"/>
        <v>4.0753790413938515E-3</v>
      </c>
      <c r="H81" s="7">
        <f t="shared" si="6"/>
        <v>2.2334189258083479E-2</v>
      </c>
      <c r="I81" s="7">
        <f t="shared" si="7"/>
        <v>9.007809809797547E-3</v>
      </c>
      <c r="K81">
        <v>56</v>
      </c>
      <c r="L81">
        <v>8.1131498383510501E-3</v>
      </c>
      <c r="M81">
        <v>1.3968684630442357E-3</v>
      </c>
      <c r="N81"/>
      <c r="O81"/>
      <c r="P81"/>
      <c r="Q81"/>
      <c r="R81"/>
      <c r="S81"/>
      <c r="U81">
        <v>56</v>
      </c>
      <c r="V81">
        <v>7.4588931846847686E-3</v>
      </c>
      <c r="W81">
        <v>-6.5465748413244288E-3</v>
      </c>
      <c r="X81"/>
      <c r="Y81"/>
      <c r="Z81"/>
      <c r="AA81"/>
      <c r="AB81"/>
      <c r="AC81"/>
      <c r="AE81">
        <v>56</v>
      </c>
      <c r="AF81">
        <v>9.0620192240367138E-3</v>
      </c>
      <c r="AG81">
        <v>4.4871562159763678E-3</v>
      </c>
      <c r="AH81"/>
      <c r="AI81"/>
      <c r="AJ81"/>
      <c r="AK81"/>
      <c r="AL81"/>
      <c r="AM81"/>
    </row>
    <row r="82" spans="1:39" ht="15" x14ac:dyDescent="0.25">
      <c r="A82" s="2">
        <v>44853</v>
      </c>
      <c r="B82">
        <v>143.86000000000001</v>
      </c>
      <c r="C82">
        <v>236.48</v>
      </c>
      <c r="D82">
        <v>115.07</v>
      </c>
      <c r="E82">
        <v>10680.51</v>
      </c>
      <c r="F82" s="7">
        <f t="shared" si="4"/>
        <v>7.6492476175040759E-4</v>
      </c>
      <c r="G82" s="7">
        <f t="shared" si="5"/>
        <v>-8.5056725685590494E-3</v>
      </c>
      <c r="H82" s="7">
        <f t="shared" si="6"/>
        <v>-1.1148194791633691E-2</v>
      </c>
      <c r="I82" s="7">
        <f t="shared" si="7"/>
        <v>-8.5667223675974929E-3</v>
      </c>
      <c r="K82">
        <v>57</v>
      </c>
      <c r="L82">
        <v>-1.5483418660374114E-2</v>
      </c>
      <c r="M82">
        <v>-3.6279274402821974E-3</v>
      </c>
      <c r="N82"/>
      <c r="O82"/>
      <c r="P82"/>
      <c r="Q82"/>
      <c r="R82"/>
      <c r="S82"/>
      <c r="U82">
        <v>57</v>
      </c>
      <c r="V82">
        <v>-1.5911055822936185E-2</v>
      </c>
      <c r="W82">
        <v>-1.1582637341755467E-2</v>
      </c>
      <c r="X82"/>
      <c r="Y82"/>
      <c r="Z82"/>
      <c r="AA82"/>
      <c r="AB82"/>
      <c r="AC82"/>
      <c r="AE82">
        <v>57</v>
      </c>
      <c r="AF82">
        <v>-2.0223579899246488E-2</v>
      </c>
      <c r="AG82">
        <v>2.4073098771388128E-3</v>
      </c>
      <c r="AH82"/>
      <c r="AI82"/>
      <c r="AJ82"/>
      <c r="AK82"/>
      <c r="AL82"/>
      <c r="AM82"/>
    </row>
    <row r="83" spans="1:39" ht="15" x14ac:dyDescent="0.25">
      <c r="A83" s="2">
        <v>44854</v>
      </c>
      <c r="B83">
        <v>143.38999999999999</v>
      </c>
      <c r="C83">
        <v>236.15</v>
      </c>
      <c r="D83">
        <v>115.25</v>
      </c>
      <c r="E83">
        <v>10614.84</v>
      </c>
      <c r="F83" s="7">
        <f t="shared" si="4"/>
        <v>-3.2724137122624765E-3</v>
      </c>
      <c r="G83" s="7">
        <f t="shared" si="5"/>
        <v>-1.3964414177107469E-3</v>
      </c>
      <c r="H83" s="7">
        <f t="shared" si="6"/>
        <v>1.5630430413907993E-3</v>
      </c>
      <c r="I83" s="7">
        <f t="shared" si="7"/>
        <v>-6.1675631691796304E-3</v>
      </c>
      <c r="K83">
        <v>58</v>
      </c>
      <c r="L83">
        <v>-9.6912378764366057E-3</v>
      </c>
      <c r="M83">
        <v>-1.3294299723770973E-3</v>
      </c>
      <c r="N83"/>
      <c r="O83"/>
      <c r="P83"/>
      <c r="Q83"/>
      <c r="R83"/>
      <c r="S83"/>
      <c r="U83">
        <v>58</v>
      </c>
      <c r="V83">
        <v>-1.0174502663909919E-2</v>
      </c>
      <c r="W83">
        <v>7.5628958583952941E-3</v>
      </c>
      <c r="X83"/>
      <c r="Y83"/>
      <c r="Z83"/>
      <c r="AA83"/>
      <c r="AB83"/>
      <c r="AC83"/>
      <c r="AE83">
        <v>58</v>
      </c>
      <c r="AF83">
        <v>-1.3034929375881518E-2</v>
      </c>
      <c r="AG83">
        <v>-8.9826927651870184E-3</v>
      </c>
      <c r="AH83"/>
      <c r="AI83"/>
      <c r="AJ83"/>
      <c r="AK83"/>
      <c r="AL83"/>
      <c r="AM83"/>
    </row>
    <row r="84" spans="1:39" ht="15" x14ac:dyDescent="0.25">
      <c r="A84" s="2">
        <v>44855</v>
      </c>
      <c r="B84">
        <v>147.27000000000001</v>
      </c>
      <c r="C84">
        <v>242.12</v>
      </c>
      <c r="D84">
        <v>119.32</v>
      </c>
      <c r="E84">
        <v>10859.72</v>
      </c>
      <c r="F84" s="7">
        <f t="shared" si="4"/>
        <v>2.6699446011123059E-2</v>
      </c>
      <c r="G84" s="7">
        <f t="shared" si="5"/>
        <v>2.4966274681360284E-2</v>
      </c>
      <c r="H84" s="7">
        <f t="shared" si="6"/>
        <v>3.4705277769789759E-2</v>
      </c>
      <c r="I84" s="7">
        <f t="shared" si="7"/>
        <v>2.2807509452915171E-2</v>
      </c>
      <c r="K84">
        <v>59</v>
      </c>
      <c r="L84">
        <v>8.2900046819230494E-3</v>
      </c>
      <c r="M84">
        <v>1.6483527805886231E-2</v>
      </c>
      <c r="N84"/>
      <c r="O84"/>
      <c r="P84"/>
      <c r="Q84"/>
      <c r="R84"/>
      <c r="S84"/>
      <c r="U84">
        <v>59</v>
      </c>
      <c r="V84">
        <v>7.6340495289749007E-3</v>
      </c>
      <c r="W84">
        <v>-8.5333669259722803E-3</v>
      </c>
      <c r="X84"/>
      <c r="Y84"/>
      <c r="Z84"/>
      <c r="AA84"/>
      <c r="AB84"/>
      <c r="AC84"/>
      <c r="AE84">
        <v>59</v>
      </c>
      <c r="AF84">
        <v>9.281513005606706E-3</v>
      </c>
      <c r="AG84">
        <v>-1.7552317362459768E-4</v>
      </c>
      <c r="AH84"/>
      <c r="AI84"/>
      <c r="AJ84"/>
      <c r="AK84"/>
      <c r="AL84"/>
      <c r="AM84"/>
    </row>
    <row r="85" spans="1:39" ht="15" x14ac:dyDescent="0.25">
      <c r="A85" s="2">
        <v>44858</v>
      </c>
      <c r="B85">
        <v>149.44999999999999</v>
      </c>
      <c r="C85">
        <v>247.25</v>
      </c>
      <c r="D85">
        <v>119.82</v>
      </c>
      <c r="E85">
        <v>10952.61</v>
      </c>
      <c r="F85" s="7">
        <f t="shared" si="4"/>
        <v>1.4694251991875818E-2</v>
      </c>
      <c r="G85" s="7">
        <f t="shared" si="5"/>
        <v>2.0966499479335061E-2</v>
      </c>
      <c r="H85" s="7">
        <f t="shared" si="6"/>
        <v>4.1816570092310735E-3</v>
      </c>
      <c r="I85" s="7">
        <f t="shared" si="7"/>
        <v>8.5172525399321158E-3</v>
      </c>
      <c r="K85">
        <v>60</v>
      </c>
      <c r="L85">
        <v>-1.0276478419988001E-2</v>
      </c>
      <c r="M85">
        <v>2.5820500038716037E-2</v>
      </c>
      <c r="N85"/>
      <c r="O85"/>
      <c r="P85"/>
      <c r="Q85"/>
      <c r="R85"/>
      <c r="S85"/>
      <c r="U85">
        <v>60</v>
      </c>
      <c r="V85">
        <v>-1.0754122605713212E-2</v>
      </c>
      <c r="W85">
        <v>2.2525209965497395E-3</v>
      </c>
      <c r="X85"/>
      <c r="Y85"/>
      <c r="Z85"/>
      <c r="AA85"/>
      <c r="AB85"/>
      <c r="AC85"/>
      <c r="AE85">
        <v>60</v>
      </c>
      <c r="AF85">
        <v>-1.3761268883681749E-2</v>
      </c>
      <c r="AG85">
        <v>-6.2515521685919256E-3</v>
      </c>
      <c r="AH85"/>
      <c r="AI85"/>
      <c r="AJ85"/>
      <c r="AK85"/>
      <c r="AL85"/>
      <c r="AM85"/>
    </row>
    <row r="86" spans="1:39" ht="15" x14ac:dyDescent="0.25">
      <c r="A86" s="2">
        <v>44859</v>
      </c>
      <c r="B86">
        <v>152.34</v>
      </c>
      <c r="C86">
        <v>250.66</v>
      </c>
      <c r="D86">
        <v>120.6</v>
      </c>
      <c r="E86">
        <v>11199.12</v>
      </c>
      <c r="F86" s="7">
        <f t="shared" si="4"/>
        <v>1.9152976214695399E-2</v>
      </c>
      <c r="G86" s="7">
        <f t="shared" si="5"/>
        <v>1.369746868055479E-2</v>
      </c>
      <c r="H86" s="7">
        <f t="shared" si="6"/>
        <v>6.4886676373062694E-3</v>
      </c>
      <c r="I86" s="7">
        <f t="shared" si="7"/>
        <v>2.2257419761005068E-2</v>
      </c>
      <c r="K86">
        <v>61</v>
      </c>
      <c r="L86">
        <v>-1.9511656566971326E-2</v>
      </c>
      <c r="M86">
        <v>-9.6423747537239049E-4</v>
      </c>
      <c r="N86"/>
      <c r="O86"/>
      <c r="P86"/>
      <c r="Q86"/>
      <c r="R86"/>
      <c r="S86"/>
      <c r="U86">
        <v>61</v>
      </c>
      <c r="V86">
        <v>-1.990060686603928E-2</v>
      </c>
      <c r="W86">
        <v>5.3594283388451909E-3</v>
      </c>
      <c r="X86"/>
      <c r="Y86"/>
      <c r="Z86"/>
      <c r="AA86"/>
      <c r="AB86"/>
      <c r="AC86"/>
      <c r="AE86">
        <v>61</v>
      </c>
      <c r="AF86">
        <v>-2.5223008545500414E-2</v>
      </c>
      <c r="AG86">
        <v>-5.1037454232382984E-3</v>
      </c>
      <c r="AH86"/>
      <c r="AI86"/>
      <c r="AJ86"/>
      <c r="AK86"/>
      <c r="AL86"/>
      <c r="AM86"/>
    </row>
    <row r="87" spans="1:39" ht="15" x14ac:dyDescent="0.25">
      <c r="A87" s="2">
        <v>44860</v>
      </c>
      <c r="B87">
        <v>149.35</v>
      </c>
      <c r="C87">
        <v>231.32</v>
      </c>
      <c r="D87">
        <v>115.66</v>
      </c>
      <c r="E87">
        <v>10970.99</v>
      </c>
      <c r="F87" s="7">
        <f t="shared" si="4"/>
        <v>-1.9822320282523381E-2</v>
      </c>
      <c r="G87" s="7">
        <f t="shared" si="5"/>
        <v>-8.0295405893358665E-2</v>
      </c>
      <c r="H87" s="7">
        <f t="shared" si="6"/>
        <v>-4.1824431563012805E-2</v>
      </c>
      <c r="I87" s="7">
        <f t="shared" si="7"/>
        <v>-2.0580687444581261E-2</v>
      </c>
      <c r="K87">
        <v>62</v>
      </c>
      <c r="L87">
        <v>-1.4816841139413029E-2</v>
      </c>
      <c r="M87">
        <v>8.4212049030079374E-3</v>
      </c>
      <c r="N87"/>
      <c r="O87"/>
      <c r="P87"/>
      <c r="Q87"/>
      <c r="R87"/>
      <c r="S87"/>
      <c r="U87">
        <v>62</v>
      </c>
      <c r="V87">
        <v>-1.5250880057323123E-2</v>
      </c>
      <c r="W87">
        <v>2.3710497528286169E-2</v>
      </c>
      <c r="X87"/>
      <c r="Y87"/>
      <c r="Z87"/>
      <c r="AA87"/>
      <c r="AB87"/>
      <c r="AC87"/>
      <c r="AE87">
        <v>62</v>
      </c>
      <c r="AF87">
        <v>-1.9396293420514937E-2</v>
      </c>
      <c r="AG87">
        <v>8.9658405784517961E-3</v>
      </c>
      <c r="AH87"/>
      <c r="AI87"/>
      <c r="AJ87"/>
      <c r="AK87"/>
      <c r="AL87"/>
      <c r="AM87"/>
    </row>
    <row r="88" spans="1:39" ht="15" x14ac:dyDescent="0.25">
      <c r="A88" s="2">
        <v>44861</v>
      </c>
      <c r="B88">
        <v>144.80000000000001</v>
      </c>
      <c r="C88">
        <v>226.75</v>
      </c>
      <c r="D88">
        <v>110.96</v>
      </c>
      <c r="E88">
        <v>10792.67</v>
      </c>
      <c r="F88" s="7">
        <f t="shared" si="4"/>
        <v>-3.0939064710502649E-2</v>
      </c>
      <c r="G88" s="7">
        <f t="shared" si="5"/>
        <v>-1.9953944294771531E-2</v>
      </c>
      <c r="H88" s="7">
        <f t="shared" si="6"/>
        <v>-4.1485076723496071E-2</v>
      </c>
      <c r="I88" s="7">
        <f t="shared" si="7"/>
        <v>-1.6387316338153757E-2</v>
      </c>
      <c r="K88">
        <v>63</v>
      </c>
      <c r="L88">
        <v>-1.9554941541143539E-2</v>
      </c>
      <c r="M88">
        <v>4.3156717906378331E-3</v>
      </c>
      <c r="N88"/>
      <c r="O88"/>
      <c r="P88"/>
      <c r="Q88"/>
      <c r="R88"/>
      <c r="S88"/>
      <c r="U88">
        <v>63</v>
      </c>
      <c r="V88">
        <v>-1.9943476134901637E-2</v>
      </c>
      <c r="W88">
        <v>7.164016351616169E-3</v>
      </c>
      <c r="X88"/>
      <c r="Y88"/>
      <c r="Z88"/>
      <c r="AA88"/>
      <c r="AB88"/>
      <c r="AC88"/>
      <c r="AE88">
        <v>63</v>
      </c>
      <c r="AF88">
        <v>-2.527672933976495E-2</v>
      </c>
      <c r="AG88">
        <v>-5.2765148553626656E-3</v>
      </c>
      <c r="AH88"/>
      <c r="AI88"/>
      <c r="AJ88"/>
      <c r="AK88"/>
      <c r="AL88"/>
      <c r="AM88"/>
    </row>
    <row r="89" spans="1:39" ht="15" x14ac:dyDescent="0.25">
      <c r="A89" s="2">
        <v>44862</v>
      </c>
      <c r="B89">
        <v>155.74</v>
      </c>
      <c r="C89">
        <v>235.87</v>
      </c>
      <c r="D89">
        <v>103.41</v>
      </c>
      <c r="E89">
        <v>11102.45</v>
      </c>
      <c r="F89" s="7">
        <f t="shared" si="4"/>
        <v>7.283447019722411E-2</v>
      </c>
      <c r="G89" s="7">
        <f t="shared" si="5"/>
        <v>3.9432716800538108E-2</v>
      </c>
      <c r="H89" s="7">
        <f t="shared" si="6"/>
        <v>-7.0468106809692399E-2</v>
      </c>
      <c r="I89" s="7">
        <f t="shared" si="7"/>
        <v>2.8298604680928513E-2</v>
      </c>
      <c r="K89">
        <v>64</v>
      </c>
      <c r="L89">
        <v>-6.3938208383573078E-3</v>
      </c>
      <c r="M89">
        <v>8.6514579194520002E-3</v>
      </c>
      <c r="N89"/>
      <c r="O89"/>
      <c r="P89"/>
      <c r="Q89"/>
      <c r="R89"/>
      <c r="S89"/>
      <c r="U89">
        <v>64</v>
      </c>
      <c r="V89">
        <v>-6.9087537461833002E-3</v>
      </c>
      <c r="W89">
        <v>4.931346029469214E-3</v>
      </c>
      <c r="X89"/>
      <c r="Y89"/>
      <c r="Z89"/>
      <c r="AA89"/>
      <c r="AB89"/>
      <c r="AC89"/>
      <c r="AE89">
        <v>64</v>
      </c>
      <c r="AF89">
        <v>-8.9425193491994015E-3</v>
      </c>
      <c r="AG89">
        <v>2.0911386293392266E-2</v>
      </c>
      <c r="AH89"/>
      <c r="AI89"/>
      <c r="AJ89"/>
      <c r="AK89"/>
      <c r="AL89"/>
      <c r="AM89"/>
    </row>
    <row r="90" spans="1:39" ht="15" x14ac:dyDescent="0.25">
      <c r="A90" s="2">
        <v>44865</v>
      </c>
      <c r="B90">
        <v>153.34</v>
      </c>
      <c r="C90">
        <v>232.13</v>
      </c>
      <c r="D90">
        <v>102.44</v>
      </c>
      <c r="E90">
        <v>10988.15</v>
      </c>
      <c r="F90" s="7">
        <f t="shared" si="4"/>
        <v>-1.5530272018091698E-2</v>
      </c>
      <c r="G90" s="7">
        <f t="shared" si="5"/>
        <v>-1.5983246236428595E-2</v>
      </c>
      <c r="H90" s="7">
        <f t="shared" si="6"/>
        <v>-9.4244078655591826E-3</v>
      </c>
      <c r="I90" s="7">
        <f t="shared" si="7"/>
        <v>-1.034838528800933E-2</v>
      </c>
      <c r="K90">
        <v>65</v>
      </c>
      <c r="L90">
        <v>2.7795735022105457E-3</v>
      </c>
      <c r="M90">
        <v>3.7652553337209275E-3</v>
      </c>
      <c r="N90"/>
      <c r="O90"/>
      <c r="P90"/>
      <c r="Q90"/>
      <c r="R90"/>
      <c r="S90"/>
      <c r="U90">
        <v>65</v>
      </c>
      <c r="V90">
        <v>2.1765400742911321E-3</v>
      </c>
      <c r="W90">
        <v>-6.5660292477155227E-3</v>
      </c>
      <c r="X90"/>
      <c r="Y90"/>
      <c r="Z90"/>
      <c r="AA90"/>
      <c r="AB90"/>
      <c r="AC90"/>
      <c r="AE90">
        <v>65</v>
      </c>
      <c r="AF90">
        <v>2.4425406976535608E-3</v>
      </c>
      <c r="AG90">
        <v>-8.8896792514953291E-3</v>
      </c>
      <c r="AH90"/>
      <c r="AI90"/>
      <c r="AJ90"/>
      <c r="AK90"/>
      <c r="AL90"/>
      <c r="AM90"/>
    </row>
    <row r="91" spans="1:39" ht="15" x14ac:dyDescent="0.25">
      <c r="A91" s="2">
        <v>44866</v>
      </c>
      <c r="B91">
        <v>150.65</v>
      </c>
      <c r="C91">
        <v>228.17</v>
      </c>
      <c r="D91">
        <v>96.79</v>
      </c>
      <c r="E91">
        <v>10890.85</v>
      </c>
      <c r="F91" s="7">
        <f t="shared" si="4"/>
        <v>-1.7698412554438162E-2</v>
      </c>
      <c r="G91" s="7">
        <f t="shared" si="5"/>
        <v>-1.7206594401876611E-2</v>
      </c>
      <c r="H91" s="7">
        <f t="shared" si="6"/>
        <v>-5.6733578170327224E-2</v>
      </c>
      <c r="I91" s="7">
        <f t="shared" si="7"/>
        <v>-8.8944322370220329E-3</v>
      </c>
      <c r="K91">
        <v>66</v>
      </c>
      <c r="L91">
        <v>2.2138485134982136E-2</v>
      </c>
      <c r="M91">
        <v>-3.4870752625907733E-2</v>
      </c>
      <c r="N91"/>
      <c r="O91"/>
      <c r="P91"/>
      <c r="Q91"/>
      <c r="R91"/>
      <c r="S91"/>
      <c r="U91">
        <v>66</v>
      </c>
      <c r="V91">
        <v>2.134953032180761E-2</v>
      </c>
      <c r="W91">
        <v>-1.8297683956268462E-3</v>
      </c>
      <c r="X91"/>
      <c r="Y91"/>
      <c r="Z91"/>
      <c r="AA91"/>
      <c r="AB91"/>
      <c r="AC91"/>
      <c r="AE91">
        <v>66</v>
      </c>
      <c r="AF91">
        <v>2.6468802209832429E-2</v>
      </c>
      <c r="AG91">
        <v>4.5120767149725016E-3</v>
      </c>
      <c r="AH91"/>
      <c r="AI91"/>
      <c r="AJ91"/>
      <c r="AK91"/>
      <c r="AL91"/>
      <c r="AM91"/>
    </row>
    <row r="92" spans="1:39" ht="15" x14ac:dyDescent="0.25">
      <c r="A92" s="2">
        <v>44867</v>
      </c>
      <c r="B92">
        <v>145.03</v>
      </c>
      <c r="C92">
        <v>220.1</v>
      </c>
      <c r="D92">
        <v>92.12</v>
      </c>
      <c r="E92">
        <v>10524.8</v>
      </c>
      <c r="F92" s="7">
        <f t="shared" si="4"/>
        <v>-3.8018648004151591E-2</v>
      </c>
      <c r="G92" s="7">
        <f t="shared" si="5"/>
        <v>-3.6008976625062902E-2</v>
      </c>
      <c r="H92" s="7">
        <f t="shared" si="6"/>
        <v>-4.9451608208512805E-2</v>
      </c>
      <c r="I92" s="7">
        <f t="shared" si="7"/>
        <v>-3.4188610146142676E-2</v>
      </c>
      <c r="K92">
        <v>67</v>
      </c>
      <c r="L92">
        <v>-3.1163476069744334E-2</v>
      </c>
      <c r="M92">
        <v>-1.9202943084682646E-2</v>
      </c>
      <c r="N92"/>
      <c r="O92"/>
      <c r="P92"/>
      <c r="Q92"/>
      <c r="R92"/>
      <c r="S92"/>
      <c r="U92">
        <v>67</v>
      </c>
      <c r="V92">
        <v>-3.1440523258565591E-2</v>
      </c>
      <c r="W92">
        <v>1.6520798985374223E-2</v>
      </c>
      <c r="X92"/>
      <c r="Y92"/>
      <c r="Z92"/>
      <c r="AA92"/>
      <c r="AB92"/>
      <c r="AC92"/>
      <c r="AE92">
        <v>67</v>
      </c>
      <c r="AF92">
        <v>-3.9684031343518639E-2</v>
      </c>
      <c r="AG92">
        <v>1.2106148591327269E-2</v>
      </c>
      <c r="AH92"/>
      <c r="AI92"/>
      <c r="AJ92"/>
      <c r="AK92"/>
      <c r="AL92"/>
      <c r="AM92"/>
    </row>
    <row r="93" spans="1:39" ht="15" x14ac:dyDescent="0.25">
      <c r="A93" s="2">
        <v>44868</v>
      </c>
      <c r="B93">
        <v>138.88</v>
      </c>
      <c r="C93">
        <v>214.25</v>
      </c>
      <c r="D93">
        <v>89.3</v>
      </c>
      <c r="E93">
        <v>10342.94</v>
      </c>
      <c r="F93" s="7">
        <f t="shared" si="4"/>
        <v>-4.3330366660118622E-2</v>
      </c>
      <c r="G93" s="7">
        <f t="shared" si="5"/>
        <v>-2.6938431054526757E-2</v>
      </c>
      <c r="H93" s="7">
        <f t="shared" si="6"/>
        <v>-3.1090587070031119E-2</v>
      </c>
      <c r="I93" s="7">
        <f t="shared" si="7"/>
        <v>-1.7430215658607834E-2</v>
      </c>
      <c r="K93">
        <v>68</v>
      </c>
      <c r="L93">
        <v>-1.6364324640179263E-2</v>
      </c>
      <c r="M93">
        <v>-1.4135403007657463E-2</v>
      </c>
      <c r="N93"/>
      <c r="O93"/>
      <c r="P93"/>
      <c r="Q93"/>
      <c r="R93"/>
      <c r="S93"/>
      <c r="U93">
        <v>68</v>
      </c>
      <c r="V93">
        <v>-1.6783501654611538E-2</v>
      </c>
      <c r="W93">
        <v>-2.7749449297890631E-3</v>
      </c>
      <c r="X93"/>
      <c r="Y93"/>
      <c r="Z93"/>
      <c r="AA93"/>
      <c r="AB93"/>
      <c r="AC93"/>
      <c r="AE93">
        <v>68</v>
      </c>
      <c r="AF93">
        <v>-2.1316868501412116E-2</v>
      </c>
      <c r="AG93">
        <v>5.5132033282866595E-3</v>
      </c>
      <c r="AH93"/>
      <c r="AI93"/>
      <c r="AJ93"/>
      <c r="AK93"/>
      <c r="AL93"/>
      <c r="AM93"/>
    </row>
    <row r="94" spans="1:39" ht="15" x14ac:dyDescent="0.25">
      <c r="A94" s="2">
        <v>44869</v>
      </c>
      <c r="B94">
        <v>138.38</v>
      </c>
      <c r="C94">
        <v>221.39</v>
      </c>
      <c r="D94">
        <v>90.98</v>
      </c>
      <c r="E94">
        <v>10475.25</v>
      </c>
      <c r="F94" s="7">
        <f t="shared" si="4"/>
        <v>-3.606726841375038E-3</v>
      </c>
      <c r="G94" s="7">
        <f t="shared" si="5"/>
        <v>3.2782294658244462E-2</v>
      </c>
      <c r="H94" s="7">
        <f t="shared" si="6"/>
        <v>1.8638214259404633E-2</v>
      </c>
      <c r="I94" s="7">
        <f t="shared" si="7"/>
        <v>1.2711170517860373E-2</v>
      </c>
      <c r="K94">
        <v>69</v>
      </c>
      <c r="L94">
        <v>2.4435329826949983E-2</v>
      </c>
      <c r="M94">
        <v>5.8538197833977387E-3</v>
      </c>
      <c r="N94"/>
      <c r="O94"/>
      <c r="P94"/>
      <c r="Q94"/>
      <c r="R94"/>
      <c r="S94"/>
      <c r="U94">
        <v>69</v>
      </c>
      <c r="V94">
        <v>2.3624316307431469E-2</v>
      </c>
      <c r="W94">
        <v>9.4840197538620039E-3</v>
      </c>
      <c r="X94"/>
      <c r="Y94"/>
      <c r="Z94"/>
      <c r="AA94"/>
      <c r="AB94"/>
      <c r="AC94"/>
      <c r="AE94">
        <v>69</v>
      </c>
      <c r="AF94">
        <v>2.9319406224608782E-2</v>
      </c>
      <c r="AG94">
        <v>-4.1520520357997241E-3</v>
      </c>
      <c r="AH94"/>
      <c r="AI94"/>
      <c r="AJ94"/>
      <c r="AK94"/>
      <c r="AL94"/>
      <c r="AM94"/>
    </row>
    <row r="95" spans="1:39" ht="15" x14ac:dyDescent="0.25">
      <c r="A95" s="2">
        <v>44872</v>
      </c>
      <c r="B95">
        <v>138.91999999999999</v>
      </c>
      <c r="C95">
        <v>227.87</v>
      </c>
      <c r="D95">
        <v>90.53</v>
      </c>
      <c r="E95">
        <v>10564.52</v>
      </c>
      <c r="F95" s="7">
        <f t="shared" si="4"/>
        <v>3.8947038052081981E-3</v>
      </c>
      <c r="G95" s="7">
        <f t="shared" si="5"/>
        <v>2.8849438767880896E-2</v>
      </c>
      <c r="H95" s="7">
        <f t="shared" si="6"/>
        <v>-4.9584146545090654E-3</v>
      </c>
      <c r="I95" s="7">
        <f t="shared" si="7"/>
        <v>8.4858851304537436E-3</v>
      </c>
      <c r="K95">
        <v>70</v>
      </c>
      <c r="L95">
        <v>3.5725827299904006E-2</v>
      </c>
      <c r="M95">
        <v>-1.0425569487167479E-2</v>
      </c>
      <c r="N95"/>
      <c r="O95"/>
      <c r="P95"/>
      <c r="Q95"/>
      <c r="R95"/>
      <c r="S95"/>
      <c r="U95">
        <v>70</v>
      </c>
      <c r="V95">
        <v>3.480638077701162E-2</v>
      </c>
      <c r="W95">
        <v>-1.5530411392187665E-3</v>
      </c>
      <c r="X95"/>
      <c r="Y95"/>
      <c r="Z95"/>
      <c r="AA95"/>
      <c r="AB95"/>
      <c r="AC95"/>
      <c r="AE95">
        <v>70</v>
      </c>
      <c r="AF95">
        <v>4.3331993813911764E-2</v>
      </c>
      <c r="AG95">
        <v>6.4690405121359262E-4</v>
      </c>
      <c r="AH95"/>
      <c r="AI95"/>
      <c r="AJ95"/>
      <c r="AK95"/>
      <c r="AL95"/>
      <c r="AM95"/>
    </row>
    <row r="96" spans="1:39" ht="15" x14ac:dyDescent="0.25">
      <c r="A96" s="2">
        <v>44873</v>
      </c>
      <c r="B96">
        <v>139.5</v>
      </c>
      <c r="C96">
        <v>228.87</v>
      </c>
      <c r="D96">
        <v>89.98</v>
      </c>
      <c r="E96">
        <v>10616.2</v>
      </c>
      <c r="F96" s="7">
        <f t="shared" si="4"/>
        <v>4.166373385547123E-3</v>
      </c>
      <c r="G96" s="7">
        <f t="shared" si="5"/>
        <v>4.3788658662332882E-3</v>
      </c>
      <c r="H96" s="7">
        <f t="shared" si="6"/>
        <v>-6.0938640743227798E-3</v>
      </c>
      <c r="I96" s="7">
        <f t="shared" si="7"/>
        <v>4.8799193377045639E-3</v>
      </c>
      <c r="K96">
        <v>71</v>
      </c>
      <c r="L96">
        <v>-2.5844192008670449E-3</v>
      </c>
      <c r="M96">
        <v>4.6357019714244061E-3</v>
      </c>
      <c r="N96"/>
      <c r="O96"/>
      <c r="P96"/>
      <c r="Q96"/>
      <c r="R96"/>
      <c r="S96"/>
      <c r="U96">
        <v>71</v>
      </c>
      <c r="V96">
        <v>-3.135937286768664E-3</v>
      </c>
      <c r="W96">
        <v>4.4208716106852158E-3</v>
      </c>
      <c r="X96"/>
      <c r="Y96"/>
      <c r="Z96"/>
      <c r="AA96"/>
      <c r="AB96"/>
      <c r="AC96"/>
      <c r="AE96">
        <v>71</v>
      </c>
      <c r="AF96">
        <v>-4.2146874502033398E-3</v>
      </c>
      <c r="AG96">
        <v>3.0578537399646318E-3</v>
      </c>
      <c r="AH96"/>
      <c r="AI96"/>
      <c r="AJ96"/>
      <c r="AK96"/>
      <c r="AL96"/>
      <c r="AM96"/>
    </row>
    <row r="97" spans="1:39" ht="15" x14ac:dyDescent="0.25">
      <c r="A97" s="2">
        <v>44874</v>
      </c>
      <c r="B97">
        <v>134.87</v>
      </c>
      <c r="C97">
        <v>224.51</v>
      </c>
      <c r="D97">
        <v>86.14</v>
      </c>
      <c r="E97">
        <v>10353.17</v>
      </c>
      <c r="F97" s="7">
        <f t="shared" si="4"/>
        <v>-3.3753249732654027E-2</v>
      </c>
      <c r="G97" s="7">
        <f t="shared" si="5"/>
        <v>-1.9233907150123738E-2</v>
      </c>
      <c r="H97" s="7">
        <f t="shared" si="6"/>
        <v>-4.3613543787061802E-2</v>
      </c>
      <c r="I97" s="7">
        <f t="shared" si="7"/>
        <v>-2.5088383329600165E-2</v>
      </c>
      <c r="K97">
        <v>72</v>
      </c>
      <c r="L97">
        <v>-7.2399027384563407E-3</v>
      </c>
      <c r="M97">
        <v>5.921724008640045E-4</v>
      </c>
      <c r="N97"/>
      <c r="O97"/>
      <c r="P97"/>
      <c r="Q97"/>
      <c r="R97"/>
      <c r="S97"/>
      <c r="U97">
        <v>72</v>
      </c>
      <c r="V97">
        <v>-7.7467099457321324E-3</v>
      </c>
      <c r="W97">
        <v>-1.9713043958090922E-3</v>
      </c>
      <c r="X97"/>
      <c r="Y97"/>
      <c r="Z97"/>
      <c r="AA97"/>
      <c r="AB97"/>
      <c r="AC97"/>
      <c r="AE97">
        <v>72</v>
      </c>
      <c r="AF97">
        <v>-9.9925879366342518E-3</v>
      </c>
      <c r="AG97">
        <v>4.6039738612311601E-3</v>
      </c>
      <c r="AH97"/>
      <c r="AI97"/>
      <c r="AJ97"/>
      <c r="AK97"/>
      <c r="AL97"/>
      <c r="AM97"/>
    </row>
    <row r="98" spans="1:39" ht="15" x14ac:dyDescent="0.25">
      <c r="A98" s="2">
        <v>44875</v>
      </c>
      <c r="B98">
        <v>146.87</v>
      </c>
      <c r="C98">
        <v>242.98</v>
      </c>
      <c r="D98">
        <v>96.63</v>
      </c>
      <c r="E98">
        <v>11114.15</v>
      </c>
      <c r="F98" s="7">
        <f t="shared" si="4"/>
        <v>8.5236490237004775E-2</v>
      </c>
      <c r="G98" s="7">
        <f t="shared" si="5"/>
        <v>7.905888580647201E-2</v>
      </c>
      <c r="H98" s="7">
        <f t="shared" si="6"/>
        <v>0.11491537238525258</v>
      </c>
      <c r="I98" s="7">
        <f t="shared" si="7"/>
        <v>7.0926318247153702E-2</v>
      </c>
      <c r="K98">
        <v>73</v>
      </c>
      <c r="L98">
        <v>-4.1920148811024301E-2</v>
      </c>
      <c r="M98">
        <v>4.5103508294280642E-3</v>
      </c>
      <c r="N98"/>
      <c r="O98"/>
      <c r="P98"/>
      <c r="Q98"/>
      <c r="R98"/>
      <c r="S98"/>
      <c r="U98">
        <v>73</v>
      </c>
      <c r="V98">
        <v>-4.2093889805017479E-2</v>
      </c>
      <c r="W98">
        <v>-1.009765199379252E-2</v>
      </c>
      <c r="X98"/>
      <c r="Y98"/>
      <c r="Z98"/>
      <c r="AA98"/>
      <c r="AB98"/>
      <c r="AC98"/>
      <c r="AE98">
        <v>73</v>
      </c>
      <c r="AF98">
        <v>-5.3034091366800915E-2</v>
      </c>
      <c r="AG98">
        <v>4.1441715985031935E-3</v>
      </c>
      <c r="AH98"/>
      <c r="AI98"/>
      <c r="AJ98"/>
      <c r="AK98"/>
      <c r="AL98"/>
      <c r="AM98"/>
    </row>
    <row r="99" spans="1:39" ht="15" x14ac:dyDescent="0.25">
      <c r="A99" s="2">
        <v>44879</v>
      </c>
      <c r="B99">
        <v>148.28</v>
      </c>
      <c r="C99">
        <v>241.55</v>
      </c>
      <c r="D99">
        <v>98.49</v>
      </c>
      <c r="E99">
        <v>11196.22</v>
      </c>
      <c r="F99" s="7">
        <f t="shared" si="4"/>
        <v>9.5545365167603487E-3</v>
      </c>
      <c r="G99" s="7">
        <f t="shared" si="5"/>
        <v>-5.9026444261803404E-3</v>
      </c>
      <c r="H99" s="7">
        <f t="shared" si="6"/>
        <v>1.9065768170393942E-2</v>
      </c>
      <c r="I99" s="7">
        <f t="shared" si="7"/>
        <v>7.3571500775410307E-3</v>
      </c>
      <c r="K99">
        <v>74</v>
      </c>
      <c r="L99">
        <v>-2.3167940880400039E-2</v>
      </c>
      <c r="M99">
        <v>1.5212905558558682E-2</v>
      </c>
      <c r="N99"/>
      <c r="O99"/>
      <c r="P99"/>
      <c r="Q99"/>
      <c r="R99"/>
      <c r="S99"/>
      <c r="U99">
        <v>74</v>
      </c>
      <c r="V99">
        <v>-2.3521776527501276E-2</v>
      </c>
      <c r="W99">
        <v>-1.4903488051576607E-2</v>
      </c>
      <c r="X99"/>
      <c r="Y99"/>
      <c r="Z99"/>
      <c r="AA99"/>
      <c r="AB99"/>
      <c r="AC99"/>
      <c r="AE99">
        <v>74</v>
      </c>
      <c r="AF99">
        <v>-2.9760807195740889E-2</v>
      </c>
      <c r="AG99">
        <v>9.0342196601802503E-3</v>
      </c>
      <c r="AH99"/>
      <c r="AI99"/>
      <c r="AJ99"/>
      <c r="AK99"/>
      <c r="AL99"/>
      <c r="AM99"/>
    </row>
    <row r="100" spans="1:39" ht="15" x14ac:dyDescent="0.25">
      <c r="A100" s="2">
        <v>44880</v>
      </c>
      <c r="B100">
        <v>150.04</v>
      </c>
      <c r="C100">
        <v>241.97</v>
      </c>
      <c r="D100">
        <v>98.94</v>
      </c>
      <c r="E100">
        <v>11358.41</v>
      </c>
      <c r="F100" s="7">
        <f t="shared" si="4"/>
        <v>1.1799546931155031E-2</v>
      </c>
      <c r="G100" s="7">
        <f t="shared" si="5"/>
        <v>1.7372605295854192E-3</v>
      </c>
      <c r="H100" s="7">
        <f t="shared" si="6"/>
        <v>4.558585617951672E-3</v>
      </c>
      <c r="I100" s="7">
        <f t="shared" si="7"/>
        <v>1.4382217373181695E-2</v>
      </c>
      <c r="K100">
        <v>75</v>
      </c>
      <c r="L100">
        <v>-8.3204055572584927E-4</v>
      </c>
      <c r="M100">
        <v>-3.783574158016661E-3</v>
      </c>
      <c r="N100"/>
      <c r="O100"/>
      <c r="P100"/>
      <c r="Q100"/>
      <c r="R100"/>
      <c r="S100"/>
      <c r="U100">
        <v>75</v>
      </c>
      <c r="V100">
        <v>-1.4003883411155629E-3</v>
      </c>
      <c r="W100">
        <v>2.9076144443415616E-3</v>
      </c>
      <c r="X100"/>
      <c r="Y100"/>
      <c r="Z100"/>
      <c r="AA100"/>
      <c r="AB100"/>
      <c r="AC100"/>
      <c r="AE100">
        <v>75</v>
      </c>
      <c r="AF100">
        <v>-2.0398178916664778E-3</v>
      </c>
      <c r="AG100">
        <v>8.1701733705081027E-3</v>
      </c>
      <c r="AH100"/>
      <c r="AI100"/>
      <c r="AJ100"/>
      <c r="AK100"/>
      <c r="AL100"/>
      <c r="AM100"/>
    </row>
    <row r="101" spans="1:39" ht="15" x14ac:dyDescent="0.25">
      <c r="A101" s="2">
        <v>44881</v>
      </c>
      <c r="B101">
        <v>148.79</v>
      </c>
      <c r="C101">
        <v>241.73</v>
      </c>
      <c r="D101">
        <v>97.12</v>
      </c>
      <c r="E101">
        <v>11183.66</v>
      </c>
      <c r="F101" s="7">
        <f t="shared" si="4"/>
        <v>-8.3660093740805866E-3</v>
      </c>
      <c r="G101" s="7">
        <f t="shared" si="5"/>
        <v>-9.9235071199171463E-4</v>
      </c>
      <c r="H101" s="7">
        <f t="shared" si="6"/>
        <v>-1.8566278488374336E-2</v>
      </c>
      <c r="I101" s="7">
        <f t="shared" si="7"/>
        <v>-1.5504654251186217E-2</v>
      </c>
      <c r="K101">
        <v>76</v>
      </c>
      <c r="L101">
        <v>2.4011136014184985E-2</v>
      </c>
      <c r="M101">
        <v>9.0491385581322158E-3</v>
      </c>
      <c r="N101"/>
      <c r="O101"/>
      <c r="P101"/>
      <c r="Q101"/>
      <c r="R101"/>
      <c r="S101"/>
      <c r="U101">
        <v>76</v>
      </c>
      <c r="V101">
        <v>2.3204196416939684E-2</v>
      </c>
      <c r="W101">
        <v>1.3713842058912348E-2</v>
      </c>
      <c r="X101"/>
      <c r="Y101"/>
      <c r="Z101"/>
      <c r="AA101"/>
      <c r="AB101"/>
      <c r="AC101"/>
      <c r="AE101">
        <v>76</v>
      </c>
      <c r="AF101">
        <v>2.8792941117960588E-2</v>
      </c>
      <c r="AG101">
        <v>-3.2075559511671299E-2</v>
      </c>
      <c r="AH101"/>
      <c r="AI101"/>
      <c r="AJ101"/>
      <c r="AK101"/>
      <c r="AL101"/>
      <c r="AM101"/>
    </row>
    <row r="102" spans="1:39" ht="15" x14ac:dyDescent="0.25">
      <c r="A102" s="2">
        <v>44882</v>
      </c>
      <c r="B102">
        <v>150.72</v>
      </c>
      <c r="C102">
        <v>241.68</v>
      </c>
      <c r="D102">
        <v>94.85</v>
      </c>
      <c r="E102">
        <v>11144.96</v>
      </c>
      <c r="F102" s="7">
        <f t="shared" si="4"/>
        <v>1.2887894988446974E-2</v>
      </c>
      <c r="G102" s="7">
        <f t="shared" si="5"/>
        <v>-2.068637395928395E-4</v>
      </c>
      <c r="H102" s="7">
        <f t="shared" si="6"/>
        <v>-2.3650630930164979E-2</v>
      </c>
      <c r="I102" s="7">
        <f t="shared" si="7"/>
        <v>-3.4664066790973877E-3</v>
      </c>
      <c r="K102">
        <v>77</v>
      </c>
      <c r="L102">
        <v>-3.3794941823716097E-2</v>
      </c>
      <c r="M102">
        <v>1.0237681496251608E-3</v>
      </c>
      <c r="N102"/>
      <c r="O102"/>
      <c r="P102"/>
      <c r="Q102"/>
      <c r="R102"/>
      <c r="S102"/>
      <c r="U102">
        <v>77</v>
      </c>
      <c r="V102">
        <v>-3.4046716633205784E-2</v>
      </c>
      <c r="W102">
        <v>9.4992437827766084E-3</v>
      </c>
      <c r="X102"/>
      <c r="Y102"/>
      <c r="Z102"/>
      <c r="AA102"/>
      <c r="AB102"/>
      <c r="AC102"/>
      <c r="AE102">
        <v>77</v>
      </c>
      <c r="AF102">
        <v>-4.2949932111320054E-2</v>
      </c>
      <c r="AG102">
        <v>-8.3761026195859831E-3</v>
      </c>
      <c r="AH102"/>
      <c r="AI102"/>
      <c r="AJ102"/>
      <c r="AK102"/>
      <c r="AL102"/>
      <c r="AM102"/>
    </row>
    <row r="103" spans="1:39" ht="15" x14ac:dyDescent="0.25">
      <c r="A103" s="2">
        <v>44883</v>
      </c>
      <c r="B103">
        <v>151.29</v>
      </c>
      <c r="C103">
        <v>241.22</v>
      </c>
      <c r="D103">
        <v>94.14</v>
      </c>
      <c r="E103">
        <v>11146.06</v>
      </c>
      <c r="F103" s="7">
        <f t="shared" si="4"/>
        <v>3.7747139286905761E-3</v>
      </c>
      <c r="G103" s="7">
        <f t="shared" si="5"/>
        <v>-1.9051569233196626E-3</v>
      </c>
      <c r="H103" s="7">
        <f t="shared" si="6"/>
        <v>-7.5136604080269648E-3</v>
      </c>
      <c r="I103" s="7">
        <f t="shared" si="7"/>
        <v>9.8694451926728557E-5</v>
      </c>
      <c r="K103">
        <v>78</v>
      </c>
      <c r="L103">
        <v>3.6734114604730556E-2</v>
      </c>
      <c r="M103">
        <v>-8.0274174440591491E-3</v>
      </c>
      <c r="N103"/>
      <c r="O103"/>
      <c r="P103"/>
      <c r="Q103"/>
      <c r="R103"/>
      <c r="S103"/>
      <c r="U103">
        <v>78</v>
      </c>
      <c r="V103">
        <v>3.5804984574004425E-2</v>
      </c>
      <c r="W103">
        <v>2.6901887904799068E-3</v>
      </c>
      <c r="X103"/>
      <c r="Y103"/>
      <c r="Z103"/>
      <c r="AA103"/>
      <c r="AB103"/>
      <c r="AC103"/>
      <c r="AE103">
        <v>78</v>
      </c>
      <c r="AF103">
        <v>4.4583374827716418E-2</v>
      </c>
      <c r="AG103">
        <v>1.787745151020128E-2</v>
      </c>
      <c r="AH103"/>
      <c r="AI103"/>
      <c r="AJ103"/>
      <c r="AK103"/>
      <c r="AL103"/>
      <c r="AM103"/>
    </row>
    <row r="104" spans="1:39" ht="15" x14ac:dyDescent="0.25">
      <c r="A104" s="2">
        <v>44886</v>
      </c>
      <c r="B104">
        <v>148.01</v>
      </c>
      <c r="C104">
        <v>242.05</v>
      </c>
      <c r="D104">
        <v>92.46</v>
      </c>
      <c r="E104">
        <v>11024.51</v>
      </c>
      <c r="F104" s="7">
        <f t="shared" si="4"/>
        <v>-2.1918685707646275E-2</v>
      </c>
      <c r="G104" s="7">
        <f t="shared" si="5"/>
        <v>3.4349362306066067E-3</v>
      </c>
      <c r="H104" s="7">
        <f t="shared" si="6"/>
        <v>-1.8006917412916906E-2</v>
      </c>
      <c r="I104" s="7">
        <f t="shared" si="7"/>
        <v>-1.0965096329149252E-2</v>
      </c>
      <c r="K104">
        <v>79</v>
      </c>
      <c r="L104">
        <v>9.8846704383412018E-3</v>
      </c>
      <c r="M104">
        <v>-5.1921199221777355E-4</v>
      </c>
      <c r="N104"/>
      <c r="O104"/>
      <c r="P104"/>
      <c r="Q104"/>
      <c r="R104"/>
      <c r="S104"/>
      <c r="U104">
        <v>79</v>
      </c>
      <c r="V104">
        <v>9.2134002474365661E-3</v>
      </c>
      <c r="W104">
        <v>-5.1380212060427146E-3</v>
      </c>
      <c r="X104"/>
      <c r="Y104"/>
      <c r="Z104"/>
      <c r="AA104"/>
      <c r="AB104"/>
      <c r="AC104"/>
      <c r="AE104">
        <v>79</v>
      </c>
      <c r="AF104">
        <v>1.1260645779959562E-2</v>
      </c>
      <c r="AG104">
        <v>1.1073543478123917E-2</v>
      </c>
      <c r="AH104"/>
      <c r="AI104"/>
      <c r="AJ104"/>
      <c r="AK104"/>
      <c r="AL104"/>
      <c r="AM104"/>
    </row>
    <row r="105" spans="1:39" ht="15" x14ac:dyDescent="0.25">
      <c r="A105" s="2">
        <v>44887</v>
      </c>
      <c r="B105">
        <v>150.18</v>
      </c>
      <c r="C105">
        <v>245.03</v>
      </c>
      <c r="D105">
        <v>93.2</v>
      </c>
      <c r="E105">
        <v>11174.41</v>
      </c>
      <c r="F105" s="7">
        <f t="shared" si="4"/>
        <v>1.4554735622640523E-2</v>
      </c>
      <c r="G105" s="7">
        <f t="shared" si="5"/>
        <v>1.2236335642351118E-2</v>
      </c>
      <c r="H105" s="7">
        <f t="shared" si="6"/>
        <v>7.9716031314662778E-3</v>
      </c>
      <c r="I105" s="7">
        <f t="shared" si="7"/>
        <v>1.3505366784489058E-2</v>
      </c>
      <c r="K105">
        <v>80</v>
      </c>
      <c r="L105">
        <v>-9.1781385591949722E-3</v>
      </c>
      <c r="M105">
        <v>9.9430633209453799E-3</v>
      </c>
      <c r="N105"/>
      <c r="O105"/>
      <c r="P105"/>
      <c r="Q105"/>
      <c r="R105"/>
      <c r="S105"/>
      <c r="U105">
        <v>80</v>
      </c>
      <c r="V105">
        <v>-9.6663311100490274E-3</v>
      </c>
      <c r="W105">
        <v>1.160658541489978E-3</v>
      </c>
      <c r="X105"/>
      <c r="Y105"/>
      <c r="Z105"/>
      <c r="AA105"/>
      <c r="AB105"/>
      <c r="AC105"/>
      <c r="AE105">
        <v>80</v>
      </c>
      <c r="AF105">
        <v>-1.2398124032088386E-2</v>
      </c>
      <c r="AG105">
        <v>1.2499292404546947E-3</v>
      </c>
      <c r="AH105"/>
      <c r="AI105"/>
      <c r="AJ105"/>
      <c r="AK105"/>
      <c r="AL105"/>
      <c r="AM105"/>
    </row>
    <row r="106" spans="1:39" ht="15" x14ac:dyDescent="0.25">
      <c r="A106" s="2">
        <v>44888</v>
      </c>
      <c r="B106">
        <v>151.07</v>
      </c>
      <c r="C106">
        <v>247.58</v>
      </c>
      <c r="D106">
        <v>94.13</v>
      </c>
      <c r="E106">
        <v>11285.32</v>
      </c>
      <c r="F106" s="7">
        <f t="shared" si="4"/>
        <v>5.9087308838956893E-3</v>
      </c>
      <c r="G106" s="7">
        <f t="shared" si="5"/>
        <v>1.0353110075609758E-2</v>
      </c>
      <c r="H106" s="7">
        <f t="shared" si="6"/>
        <v>9.9290838675833038E-3</v>
      </c>
      <c r="I106" s="7">
        <f t="shared" si="7"/>
        <v>9.8764234072755992E-3</v>
      </c>
      <c r="K106">
        <v>81</v>
      </c>
      <c r="L106">
        <v>-6.5758096270514899E-3</v>
      </c>
      <c r="M106">
        <v>3.3033959147890134E-3</v>
      </c>
      <c r="N106"/>
      <c r="O106"/>
      <c r="P106"/>
      <c r="Q106"/>
      <c r="R106"/>
      <c r="S106"/>
      <c r="U106">
        <v>81</v>
      </c>
      <c r="V106">
        <v>-7.0889947296115269E-3</v>
      </c>
      <c r="W106">
        <v>5.6925533119007799E-3</v>
      </c>
      <c r="X106"/>
      <c r="Y106"/>
      <c r="Z106"/>
      <c r="AA106"/>
      <c r="AB106"/>
      <c r="AC106"/>
      <c r="AE106">
        <v>81</v>
      </c>
      <c r="AF106">
        <v>-9.1683848478594145E-3</v>
      </c>
      <c r="AG106">
        <v>1.0731427889250213E-2</v>
      </c>
      <c r="AH106"/>
      <c r="AI106"/>
      <c r="AJ106"/>
      <c r="AK106"/>
      <c r="AL106"/>
      <c r="AM106"/>
    </row>
    <row r="107" spans="1:39" ht="15" x14ac:dyDescent="0.25">
      <c r="A107" s="2">
        <v>44890</v>
      </c>
      <c r="B107">
        <v>148.11000000000001</v>
      </c>
      <c r="C107">
        <v>247.49</v>
      </c>
      <c r="D107">
        <v>93.41</v>
      </c>
      <c r="E107">
        <v>11226.36</v>
      </c>
      <c r="F107" s="7">
        <f t="shared" si="4"/>
        <v>-1.978806461675223E-2</v>
      </c>
      <c r="G107" s="7">
        <f t="shared" si="5"/>
        <v>-3.6358495158850853E-4</v>
      </c>
      <c r="H107" s="7">
        <f t="shared" si="6"/>
        <v>-7.6783996743715575E-3</v>
      </c>
      <c r="I107" s="7">
        <f t="shared" si="7"/>
        <v>-5.238181674105699E-3</v>
      </c>
      <c r="K107">
        <v>82</v>
      </c>
      <c r="L107">
        <v>2.4852980027741105E-2</v>
      </c>
      <c r="M107">
        <v>1.8464659833819543E-3</v>
      </c>
      <c r="N107"/>
      <c r="O107"/>
      <c r="P107"/>
      <c r="Q107"/>
      <c r="R107"/>
      <c r="S107"/>
      <c r="U107">
        <v>82</v>
      </c>
      <c r="V107">
        <v>2.4037955430257253E-2</v>
      </c>
      <c r="W107">
        <v>9.283192511030311E-4</v>
      </c>
      <c r="X107"/>
      <c r="Y107"/>
      <c r="Z107"/>
      <c r="AA107"/>
      <c r="AB107"/>
      <c r="AC107"/>
      <c r="AE107">
        <v>82</v>
      </c>
      <c r="AF107">
        <v>2.9837750082733254E-2</v>
      </c>
      <c r="AG107">
        <v>4.8675276870565054E-3</v>
      </c>
      <c r="AH107"/>
      <c r="AI107"/>
      <c r="AJ107"/>
      <c r="AK107"/>
      <c r="AL107"/>
      <c r="AM107"/>
    </row>
    <row r="108" spans="1:39" ht="15" x14ac:dyDescent="0.25">
      <c r="A108" s="2">
        <v>44893</v>
      </c>
      <c r="B108">
        <v>144.22</v>
      </c>
      <c r="C108">
        <v>241.76</v>
      </c>
      <c r="D108">
        <v>93.95</v>
      </c>
      <c r="E108">
        <v>11049.5</v>
      </c>
      <c r="F108" s="7">
        <f t="shared" si="4"/>
        <v>-2.6615329450267837E-2</v>
      </c>
      <c r="G108" s="7">
        <f t="shared" si="5"/>
        <v>-2.3424678627646377E-2</v>
      </c>
      <c r="H108" s="7">
        <f t="shared" si="6"/>
        <v>5.7643199747171494E-3</v>
      </c>
      <c r="I108" s="7">
        <f t="shared" si="7"/>
        <v>-1.5879406347218038E-2</v>
      </c>
      <c r="K108">
        <v>83</v>
      </c>
      <c r="L108">
        <v>9.352570952368789E-3</v>
      </c>
      <c r="M108">
        <v>5.3416810395070288E-3</v>
      </c>
      <c r="N108"/>
      <c r="O108"/>
      <c r="P108"/>
      <c r="Q108"/>
      <c r="R108"/>
      <c r="S108"/>
      <c r="U108">
        <v>83</v>
      </c>
      <c r="V108">
        <v>8.6864110008930094E-3</v>
      </c>
      <c r="W108">
        <v>1.2280088478442051E-2</v>
      </c>
      <c r="X108"/>
      <c r="Y108"/>
      <c r="Z108"/>
      <c r="AA108"/>
      <c r="AB108"/>
      <c r="AC108"/>
      <c r="AE108">
        <v>83</v>
      </c>
      <c r="AF108">
        <v>1.0600259408918579E-2</v>
      </c>
      <c r="AG108">
        <v>-6.4186023996875051E-3</v>
      </c>
      <c r="AH108"/>
      <c r="AI108"/>
      <c r="AJ108"/>
      <c r="AK108"/>
      <c r="AL108"/>
      <c r="AM108"/>
    </row>
    <row r="109" spans="1:39" ht="15" x14ac:dyDescent="0.25">
      <c r="A109" s="2">
        <v>44894</v>
      </c>
      <c r="B109">
        <v>141.16999999999999</v>
      </c>
      <c r="C109">
        <v>240.33</v>
      </c>
      <c r="D109">
        <v>92.42</v>
      </c>
      <c r="E109">
        <v>10983.78</v>
      </c>
      <c r="F109" s="7">
        <f t="shared" si="4"/>
        <v>-2.1375073592505248E-2</v>
      </c>
      <c r="G109" s="7">
        <f t="shared" si="5"/>
        <v>-5.9325196292942303E-3</v>
      </c>
      <c r="H109" s="7">
        <f t="shared" si="6"/>
        <v>-1.6419320417354059E-2</v>
      </c>
      <c r="I109" s="7">
        <f t="shared" si="7"/>
        <v>-5.965538939423207E-3</v>
      </c>
      <c r="K109">
        <v>84</v>
      </c>
      <c r="L109">
        <v>2.4256306692567859E-2</v>
      </c>
      <c r="M109">
        <v>-5.10333047787246E-3</v>
      </c>
      <c r="N109"/>
      <c r="O109"/>
      <c r="P109"/>
      <c r="Q109"/>
      <c r="R109"/>
      <c r="S109"/>
      <c r="U109">
        <v>84</v>
      </c>
      <c r="V109">
        <v>2.3447012496416716E-2</v>
      </c>
      <c r="W109">
        <v>-9.749543815861926E-3</v>
      </c>
      <c r="X109"/>
      <c r="Y109"/>
      <c r="Z109"/>
      <c r="AA109"/>
      <c r="AB109"/>
      <c r="AC109"/>
      <c r="AE109">
        <v>84</v>
      </c>
      <c r="AF109">
        <v>2.9097221386690859E-2</v>
      </c>
      <c r="AG109">
        <v>-2.2608553749384589E-2</v>
      </c>
      <c r="AH109"/>
      <c r="AI109"/>
      <c r="AJ109"/>
      <c r="AK109"/>
      <c r="AL109"/>
      <c r="AM109"/>
    </row>
    <row r="110" spans="1:39" ht="15" x14ac:dyDescent="0.25">
      <c r="A110" s="2">
        <v>44895</v>
      </c>
      <c r="B110">
        <v>148.03</v>
      </c>
      <c r="C110">
        <v>255.14</v>
      </c>
      <c r="D110">
        <v>96.54</v>
      </c>
      <c r="E110">
        <v>11468</v>
      </c>
      <c r="F110" s="7">
        <f t="shared" si="4"/>
        <v>4.7450118029292686E-2</v>
      </c>
      <c r="G110" s="7">
        <f t="shared" si="5"/>
        <v>5.9799435215008703E-2</v>
      </c>
      <c r="H110" s="7">
        <f t="shared" si="6"/>
        <v>4.3614024790226469E-2</v>
      </c>
      <c r="I110" s="7">
        <f t="shared" si="7"/>
        <v>4.3140908889323926E-2</v>
      </c>
      <c r="K110">
        <v>85</v>
      </c>
      <c r="L110">
        <v>-2.2209490930564763E-2</v>
      </c>
      <c r="M110">
        <v>2.3871706480413819E-3</v>
      </c>
      <c r="N110"/>
      <c r="O110"/>
      <c r="P110"/>
      <c r="Q110"/>
      <c r="R110"/>
      <c r="S110"/>
      <c r="U110">
        <v>85</v>
      </c>
      <c r="V110">
        <v>-2.2572531451666735E-2</v>
      </c>
      <c r="W110">
        <v>-5.7722874441691926E-2</v>
      </c>
      <c r="X110"/>
      <c r="Y110"/>
      <c r="Z110"/>
      <c r="AA110"/>
      <c r="AB110"/>
      <c r="AC110"/>
      <c r="AE110">
        <v>85</v>
      </c>
      <c r="AF110">
        <v>-2.8571279107700326E-2</v>
      </c>
      <c r="AG110">
        <v>-1.3253152455312479E-2</v>
      </c>
      <c r="AH110"/>
      <c r="AI110"/>
      <c r="AJ110"/>
      <c r="AK110"/>
      <c r="AL110"/>
      <c r="AM110"/>
    </row>
    <row r="111" spans="1:39" ht="15" x14ac:dyDescent="0.25">
      <c r="A111" s="2">
        <v>44896</v>
      </c>
      <c r="B111">
        <v>148.31</v>
      </c>
      <c r="C111">
        <v>254.69</v>
      </c>
      <c r="D111">
        <v>95.5</v>
      </c>
      <c r="E111">
        <v>11482.45</v>
      </c>
      <c r="F111" s="7">
        <f t="shared" si="4"/>
        <v>1.889721828470323E-3</v>
      </c>
      <c r="G111" s="7">
        <f t="shared" si="5"/>
        <v>-1.7652947722180106E-3</v>
      </c>
      <c r="H111" s="7">
        <f t="shared" si="6"/>
        <v>-1.0831182745662351E-2</v>
      </c>
      <c r="I111" s="7">
        <f t="shared" si="7"/>
        <v>1.2592347347799219E-3</v>
      </c>
      <c r="K111">
        <v>86</v>
      </c>
      <c r="L111">
        <v>-1.76610095456416E-2</v>
      </c>
      <c r="M111">
        <v>-1.3278055164861049E-2</v>
      </c>
      <c r="N111"/>
      <c r="O111"/>
      <c r="P111"/>
      <c r="Q111"/>
      <c r="R111"/>
      <c r="S111"/>
      <c r="U111">
        <v>86</v>
      </c>
      <c r="V111">
        <v>-1.8067733305550268E-2</v>
      </c>
      <c r="W111">
        <v>-1.8862109892212632E-3</v>
      </c>
      <c r="X111"/>
      <c r="Y111"/>
      <c r="Z111"/>
      <c r="AA111"/>
      <c r="AB111"/>
      <c r="AC111"/>
      <c r="AE111">
        <v>86</v>
      </c>
      <c r="AF111">
        <v>-2.2926178530225584E-2</v>
      </c>
      <c r="AG111">
        <v>-1.8558898193270487E-2</v>
      </c>
      <c r="AH111"/>
      <c r="AI111"/>
      <c r="AJ111"/>
      <c r="AK111"/>
      <c r="AL111"/>
      <c r="AM111"/>
    </row>
    <row r="112" spans="1:39" ht="15" x14ac:dyDescent="0.25">
      <c r="A112" s="2">
        <v>44897</v>
      </c>
      <c r="B112">
        <v>147.81</v>
      </c>
      <c r="C112">
        <v>255.02</v>
      </c>
      <c r="D112">
        <v>94.13</v>
      </c>
      <c r="E112">
        <v>11461.5</v>
      </c>
      <c r="F112" s="7">
        <f t="shared" si="4"/>
        <v>-3.3770125298897519E-3</v>
      </c>
      <c r="G112" s="7">
        <f t="shared" si="5"/>
        <v>1.2948541174699357E-3</v>
      </c>
      <c r="H112" s="7">
        <f t="shared" si="6"/>
        <v>-1.4449441927555805E-2</v>
      </c>
      <c r="I112" s="7">
        <f t="shared" si="7"/>
        <v>-1.8261899823092819E-3</v>
      </c>
      <c r="K112">
        <v>87</v>
      </c>
      <c r="L112">
        <v>3.080908164468987E-2</v>
      </c>
      <c r="M112">
        <v>4.2025388552534237E-2</v>
      </c>
      <c r="N112"/>
      <c r="O112"/>
      <c r="P112"/>
      <c r="Q112"/>
      <c r="R112"/>
      <c r="S112"/>
      <c r="U112">
        <v>87</v>
      </c>
      <c r="V112">
        <v>2.9936855140179967E-2</v>
      </c>
      <c r="W112">
        <v>9.495861660358141E-3</v>
      </c>
      <c r="X112"/>
      <c r="Y112"/>
      <c r="Z112"/>
      <c r="AA112"/>
      <c r="AB112"/>
      <c r="AC112"/>
      <c r="AE112">
        <v>87</v>
      </c>
      <c r="AF112">
        <v>3.7229842043092834E-2</v>
      </c>
      <c r="AG112">
        <v>-0.10769794885278523</v>
      </c>
      <c r="AH112"/>
      <c r="AI112"/>
      <c r="AJ112"/>
      <c r="AK112"/>
      <c r="AL112"/>
      <c r="AM112"/>
    </row>
    <row r="113" spans="1:39" ht="15" x14ac:dyDescent="0.25">
      <c r="A113" s="2">
        <v>44900</v>
      </c>
      <c r="B113">
        <v>146.63</v>
      </c>
      <c r="C113">
        <v>250.2</v>
      </c>
      <c r="D113">
        <v>91.01</v>
      </c>
      <c r="E113">
        <v>11239.94</v>
      </c>
      <c r="F113" s="7">
        <f t="shared" si="4"/>
        <v>-8.0152582349936156E-3</v>
      </c>
      <c r="G113" s="7">
        <f t="shared" si="5"/>
        <v>-1.9081375422585214E-2</v>
      </c>
      <c r="H113" s="7">
        <f t="shared" si="6"/>
        <v>-3.3707414969864471E-2</v>
      </c>
      <c r="I113" s="7">
        <f t="shared" si="7"/>
        <v>-1.9520086400588332E-2</v>
      </c>
      <c r="K113">
        <v>88</v>
      </c>
      <c r="L113">
        <v>-1.1110679329383344E-2</v>
      </c>
      <c r="M113">
        <v>-4.4195926887083542E-3</v>
      </c>
      <c r="N113"/>
      <c r="O113"/>
      <c r="P113"/>
      <c r="Q113"/>
      <c r="R113"/>
      <c r="S113"/>
      <c r="U113">
        <v>88</v>
      </c>
      <c r="V113">
        <v>-1.1580311918609847E-2</v>
      </c>
      <c r="W113">
        <v>-4.4029343178187477E-3</v>
      </c>
      <c r="X113"/>
      <c r="Y113"/>
      <c r="Z113"/>
      <c r="AA113"/>
      <c r="AB113"/>
      <c r="AC113"/>
      <c r="AE113">
        <v>88</v>
      </c>
      <c r="AF113">
        <v>-1.4796592024932146E-2</v>
      </c>
      <c r="AG113">
        <v>5.3721841593729631E-3</v>
      </c>
      <c r="AH113"/>
      <c r="AI113"/>
      <c r="AJ113"/>
      <c r="AK113"/>
      <c r="AL113"/>
      <c r="AM113"/>
    </row>
    <row r="114" spans="1:39" ht="15" x14ac:dyDescent="0.25">
      <c r="A114" s="2">
        <v>44901</v>
      </c>
      <c r="B114">
        <v>142.91</v>
      </c>
      <c r="C114">
        <v>245.12</v>
      </c>
      <c r="D114">
        <v>88.25</v>
      </c>
      <c r="E114">
        <v>11014.89</v>
      </c>
      <c r="F114" s="7">
        <f t="shared" si="4"/>
        <v>-2.5697345495284404E-2</v>
      </c>
      <c r="G114" s="7">
        <f t="shared" si="5"/>
        <v>-2.0512711480584263E-2</v>
      </c>
      <c r="H114" s="7">
        <f t="shared" si="6"/>
        <v>-3.0795694775858289E-2</v>
      </c>
      <c r="I114" s="7">
        <f t="shared" si="7"/>
        <v>-2.0225512550769601E-2</v>
      </c>
      <c r="K114">
        <v>89</v>
      </c>
      <c r="L114">
        <v>-9.5336001205264722E-3</v>
      </c>
      <c r="M114">
        <v>-8.16481243391169E-3</v>
      </c>
      <c r="N114"/>
      <c r="O114"/>
      <c r="P114"/>
      <c r="Q114"/>
      <c r="R114"/>
      <c r="S114"/>
      <c r="U114">
        <v>89</v>
      </c>
      <c r="V114">
        <v>-1.0018378847962075E-2</v>
      </c>
      <c r="W114">
        <v>-7.1882155539145353E-3</v>
      </c>
      <c r="X114"/>
      <c r="Y114"/>
      <c r="Z114"/>
      <c r="AA114"/>
      <c r="AB114"/>
      <c r="AC114"/>
      <c r="AE114">
        <v>89</v>
      </c>
      <c r="AF114">
        <v>-1.2839285838706711E-2</v>
      </c>
      <c r="AG114">
        <v>-4.389429233162051E-2</v>
      </c>
      <c r="AH114"/>
      <c r="AI114"/>
      <c r="AJ114"/>
      <c r="AK114"/>
      <c r="AL114"/>
      <c r="AM114"/>
    </row>
    <row r="115" spans="1:39" ht="15" x14ac:dyDescent="0.25">
      <c r="A115" s="2">
        <v>44902</v>
      </c>
      <c r="B115">
        <v>140.94</v>
      </c>
      <c r="C115">
        <v>244.37</v>
      </c>
      <c r="D115">
        <v>88.46</v>
      </c>
      <c r="E115">
        <v>10958.55</v>
      </c>
      <c r="F115" s="7">
        <f t="shared" si="4"/>
        <v>-1.3880793594827006E-2</v>
      </c>
      <c r="G115" s="7">
        <f t="shared" si="5"/>
        <v>-3.0644163799684937E-3</v>
      </c>
      <c r="H115" s="7">
        <f t="shared" si="6"/>
        <v>2.376776626774563E-3</v>
      </c>
      <c r="I115" s="7">
        <f t="shared" si="7"/>
        <v>-5.1280203247600865E-3</v>
      </c>
      <c r="K115">
        <v>90</v>
      </c>
      <c r="L115">
        <v>-3.6969783192953264E-2</v>
      </c>
      <c r="M115">
        <v>-1.0488648111983273E-3</v>
      </c>
      <c r="N115"/>
      <c r="O115"/>
      <c r="P115"/>
      <c r="Q115"/>
      <c r="R115"/>
      <c r="S115"/>
      <c r="U115">
        <v>90</v>
      </c>
      <c r="V115">
        <v>-3.7191067088669955E-2</v>
      </c>
      <c r="W115">
        <v>1.1820904636070523E-3</v>
      </c>
      <c r="X115"/>
      <c r="Y115"/>
      <c r="Z115"/>
      <c r="AA115"/>
      <c r="AB115"/>
      <c r="AC115"/>
      <c r="AE115">
        <v>90</v>
      </c>
      <c r="AF115">
        <v>-4.6890214005465732E-2</v>
      </c>
      <c r="AG115">
        <v>-2.5613942030470738E-3</v>
      </c>
      <c r="AH115"/>
      <c r="AI115"/>
      <c r="AJ115"/>
      <c r="AK115"/>
      <c r="AL115"/>
      <c r="AM115"/>
    </row>
    <row r="116" spans="1:39" ht="15" x14ac:dyDescent="0.25">
      <c r="A116" s="2">
        <v>44903</v>
      </c>
      <c r="B116">
        <v>142.65</v>
      </c>
      <c r="C116">
        <v>247.4</v>
      </c>
      <c r="D116">
        <v>90.35</v>
      </c>
      <c r="E116">
        <v>11082</v>
      </c>
      <c r="F116" s="7">
        <f t="shared" si="4"/>
        <v>1.2059809760632532E-2</v>
      </c>
      <c r="G116" s="7">
        <f t="shared" si="5"/>
        <v>1.2322989786129564E-2</v>
      </c>
      <c r="H116" s="7">
        <f t="shared" si="6"/>
        <v>2.1140544598056709E-2</v>
      </c>
      <c r="I116" s="7">
        <f t="shared" si="7"/>
        <v>1.1202196947681851E-2</v>
      </c>
      <c r="K116">
        <v>91</v>
      </c>
      <c r="L116">
        <v>-1.879222546358492E-2</v>
      </c>
      <c r="M116">
        <v>-2.4538141196533702E-2</v>
      </c>
      <c r="N116"/>
      <c r="O116"/>
      <c r="P116"/>
      <c r="Q116"/>
      <c r="R116"/>
      <c r="S116"/>
      <c r="U116">
        <v>91</v>
      </c>
      <c r="V116">
        <v>-1.9188085119432558E-2</v>
      </c>
      <c r="W116">
        <v>-7.7503459350941988E-3</v>
      </c>
      <c r="X116"/>
      <c r="Y116"/>
      <c r="Z116"/>
      <c r="AA116"/>
      <c r="AB116"/>
      <c r="AC116"/>
      <c r="AE116">
        <v>91</v>
      </c>
      <c r="AF116">
        <v>-2.4330125714179668E-2</v>
      </c>
      <c r="AG116">
        <v>-6.7604613558514513E-3</v>
      </c>
      <c r="AH116"/>
      <c r="AI116"/>
      <c r="AJ116"/>
      <c r="AK116"/>
      <c r="AL116"/>
      <c r="AM116"/>
    </row>
    <row r="117" spans="1:39" ht="15" x14ac:dyDescent="0.25">
      <c r="A117" s="2">
        <v>44904</v>
      </c>
      <c r="B117">
        <v>142.16</v>
      </c>
      <c r="C117">
        <v>245.42</v>
      </c>
      <c r="D117">
        <v>89.09</v>
      </c>
      <c r="E117">
        <v>11004.62</v>
      </c>
      <c r="F117" s="7">
        <f t="shared" si="4"/>
        <v>-3.4408938131132074E-3</v>
      </c>
      <c r="G117" s="7">
        <f t="shared" si="5"/>
        <v>-8.0354314099858049E-3</v>
      </c>
      <c r="H117" s="7">
        <f t="shared" si="6"/>
        <v>-1.4043922305685019E-2</v>
      </c>
      <c r="I117" s="7">
        <f t="shared" si="7"/>
        <v>-7.0069858220991044E-3</v>
      </c>
      <c r="K117">
        <v>92</v>
      </c>
      <c r="L117">
        <v>1.3901645519907557E-2</v>
      </c>
      <c r="M117">
        <v>-1.7508372361282595E-2</v>
      </c>
      <c r="N117"/>
      <c r="O117"/>
      <c r="P117"/>
      <c r="Q117"/>
      <c r="R117"/>
      <c r="S117"/>
      <c r="U117">
        <v>92</v>
      </c>
      <c r="V117">
        <v>1.3191796632748335E-2</v>
      </c>
      <c r="W117">
        <v>1.9590498025496127E-2</v>
      </c>
      <c r="X117"/>
      <c r="Y117"/>
      <c r="Z117"/>
      <c r="AA117"/>
      <c r="AB117"/>
      <c r="AC117"/>
      <c r="AE117">
        <v>92</v>
      </c>
      <c r="AF117">
        <v>1.6246096182772403E-2</v>
      </c>
      <c r="AG117">
        <v>2.3921180766322304E-3</v>
      </c>
      <c r="AH117"/>
      <c r="AI117"/>
      <c r="AJ117"/>
      <c r="AK117"/>
      <c r="AL117"/>
      <c r="AM117"/>
    </row>
    <row r="118" spans="1:39" ht="15" x14ac:dyDescent="0.25">
      <c r="A118" s="2">
        <v>44907</v>
      </c>
      <c r="B118">
        <v>144.49</v>
      </c>
      <c r="C118">
        <v>252.51</v>
      </c>
      <c r="D118">
        <v>90.55</v>
      </c>
      <c r="E118">
        <v>11143.74</v>
      </c>
      <c r="F118" s="7">
        <f t="shared" si="4"/>
        <v>1.6257117159124011E-2</v>
      </c>
      <c r="G118" s="7">
        <f t="shared" si="5"/>
        <v>2.8479823343192653E-2</v>
      </c>
      <c r="H118" s="7">
        <f t="shared" si="6"/>
        <v>1.6255089596869898E-2</v>
      </c>
      <c r="I118" s="7">
        <f t="shared" si="7"/>
        <v>1.2562720641858694E-2</v>
      </c>
      <c r="K118">
        <v>93</v>
      </c>
      <c r="L118">
        <v>9.3185472338653281E-3</v>
      </c>
      <c r="M118">
        <v>-5.42384342865713E-3</v>
      </c>
      <c r="N118"/>
      <c r="O118"/>
      <c r="P118"/>
      <c r="Q118"/>
      <c r="R118"/>
      <c r="S118"/>
      <c r="U118">
        <v>93</v>
      </c>
      <c r="V118">
        <v>8.6527140433663892E-3</v>
      </c>
      <c r="W118">
        <v>2.0196724724514507E-2</v>
      </c>
      <c r="X118"/>
      <c r="Y118"/>
      <c r="Z118"/>
      <c r="AA118"/>
      <c r="AB118"/>
      <c r="AC118"/>
      <c r="AE118">
        <v>93</v>
      </c>
      <c r="AF118">
        <v>1.0558032719015356E-2</v>
      </c>
      <c r="AG118">
        <v>-1.5516447373524422E-2</v>
      </c>
      <c r="AH118"/>
      <c r="AI118"/>
      <c r="AJ118"/>
      <c r="AK118"/>
      <c r="AL118"/>
      <c r="AM118"/>
    </row>
    <row r="119" spans="1:39" ht="15" x14ac:dyDescent="0.25">
      <c r="A119" s="2">
        <v>44908</v>
      </c>
      <c r="B119">
        <v>145.47</v>
      </c>
      <c r="C119">
        <v>256.92</v>
      </c>
      <c r="D119">
        <v>92.49</v>
      </c>
      <c r="E119">
        <v>11256.81</v>
      </c>
      <c r="F119" s="7">
        <f t="shared" si="4"/>
        <v>6.7595787798507001E-3</v>
      </c>
      <c r="G119" s="7">
        <f t="shared" si="5"/>
        <v>1.7313900497997487E-2</v>
      </c>
      <c r="H119" s="7">
        <f t="shared" si="6"/>
        <v>2.1198346236746161E-2</v>
      </c>
      <c r="I119" s="7">
        <f t="shared" si="7"/>
        <v>1.0095373578526114E-2</v>
      </c>
      <c r="K119">
        <v>94</v>
      </c>
      <c r="L119">
        <v>5.4072148316724397E-3</v>
      </c>
      <c r="M119">
        <v>-1.2408414461253167E-3</v>
      </c>
      <c r="N119"/>
      <c r="O119"/>
      <c r="P119"/>
      <c r="Q119"/>
      <c r="R119"/>
      <c r="S119"/>
      <c r="U119">
        <v>94</v>
      </c>
      <c r="V119">
        <v>4.778945753877952E-3</v>
      </c>
      <c r="W119">
        <v>-4.0007988764466373E-4</v>
      </c>
      <c r="X119"/>
      <c r="Y119"/>
      <c r="Z119"/>
      <c r="AA119"/>
      <c r="AB119"/>
      <c r="AC119"/>
      <c r="AE119">
        <v>94</v>
      </c>
      <c r="AF119">
        <v>5.703694988734037E-3</v>
      </c>
      <c r="AG119">
        <v>-1.1797559063056816E-2</v>
      </c>
      <c r="AH119"/>
      <c r="AI119"/>
      <c r="AJ119"/>
      <c r="AK119"/>
      <c r="AL119"/>
      <c r="AM119"/>
    </row>
    <row r="120" spans="1:39" ht="15" x14ac:dyDescent="0.25">
      <c r="A120" s="2">
        <v>44909</v>
      </c>
      <c r="B120">
        <v>143.21</v>
      </c>
      <c r="C120">
        <v>257.22000000000003</v>
      </c>
      <c r="D120">
        <v>91.58</v>
      </c>
      <c r="E120">
        <v>11170.89</v>
      </c>
      <c r="F120" s="7">
        <f t="shared" si="4"/>
        <v>-1.5657795294759396E-2</v>
      </c>
      <c r="G120" s="7">
        <f t="shared" si="5"/>
        <v>1.1669974483490499E-3</v>
      </c>
      <c r="H120" s="7">
        <f t="shared" si="6"/>
        <v>-9.8876233372192594E-3</v>
      </c>
      <c r="I120" s="7">
        <f t="shared" si="7"/>
        <v>-7.6619912282876491E-3</v>
      </c>
      <c r="K120">
        <v>95</v>
      </c>
      <c r="L120">
        <v>-2.7098915286657744E-2</v>
      </c>
      <c r="M120">
        <v>-6.6543344459962829E-3</v>
      </c>
      <c r="N120"/>
      <c r="O120"/>
      <c r="P120"/>
      <c r="Q120"/>
      <c r="R120"/>
      <c r="S120"/>
      <c r="U120">
        <v>95</v>
      </c>
      <c r="V120">
        <v>-2.7414998180872986E-2</v>
      </c>
      <c r="W120">
        <v>8.1810910307492483E-3</v>
      </c>
      <c r="X120"/>
      <c r="Y120"/>
      <c r="Z120"/>
      <c r="AA120"/>
      <c r="AB120"/>
      <c r="AC120"/>
      <c r="AE120">
        <v>95</v>
      </c>
      <c r="AF120">
        <v>-3.4639522532327605E-2</v>
      </c>
      <c r="AG120">
        <v>-8.9740212547341977E-3</v>
      </c>
      <c r="AH120"/>
      <c r="AI120"/>
      <c r="AJ120"/>
      <c r="AK120"/>
      <c r="AL120"/>
      <c r="AM120"/>
    </row>
    <row r="121" spans="1:39" ht="15" x14ac:dyDescent="0.25">
      <c r="A121" s="2">
        <v>44910</v>
      </c>
      <c r="B121">
        <v>136.5</v>
      </c>
      <c r="C121">
        <v>249.01</v>
      </c>
      <c r="D121">
        <v>88.45</v>
      </c>
      <c r="E121">
        <v>10810.53</v>
      </c>
      <c r="F121" s="7">
        <f t="shared" si="4"/>
        <v>-4.7987469865596828E-2</v>
      </c>
      <c r="G121" s="7">
        <f t="shared" si="5"/>
        <v>-3.2438693537079955E-2</v>
      </c>
      <c r="H121" s="7">
        <f t="shared" si="6"/>
        <v>-3.4775486623155064E-2</v>
      </c>
      <c r="I121" s="7">
        <f t="shared" si="7"/>
        <v>-3.2790628488754685E-2</v>
      </c>
      <c r="K121">
        <v>96</v>
      </c>
      <c r="L121">
        <v>7.7046668711720362E-2</v>
      </c>
      <c r="M121">
        <v>8.1898215252844131E-3</v>
      </c>
      <c r="N121"/>
      <c r="O121"/>
      <c r="P121"/>
      <c r="Q121"/>
      <c r="R121"/>
      <c r="S121"/>
      <c r="U121">
        <v>96</v>
      </c>
      <c r="V121">
        <v>7.5730380247456319E-2</v>
      </c>
      <c r="W121">
        <v>3.3285055590156903E-3</v>
      </c>
      <c r="X121"/>
      <c r="Y121"/>
      <c r="Z121"/>
      <c r="AA121"/>
      <c r="AB121"/>
      <c r="AC121"/>
      <c r="AE121">
        <v>96</v>
      </c>
      <c r="AF121">
        <v>9.4615111403174412E-2</v>
      </c>
      <c r="AG121">
        <v>2.0300260982078169E-2</v>
      </c>
      <c r="AH121"/>
      <c r="AI121"/>
      <c r="AJ121"/>
      <c r="AK121"/>
      <c r="AL121"/>
      <c r="AM121"/>
    </row>
    <row r="122" spans="1:39" ht="15" x14ac:dyDescent="0.25">
      <c r="A122" s="2">
        <v>44911</v>
      </c>
      <c r="B122">
        <v>134.51</v>
      </c>
      <c r="C122">
        <v>244.69</v>
      </c>
      <c r="D122">
        <v>87.86</v>
      </c>
      <c r="E122">
        <v>10705.41</v>
      </c>
      <c r="F122" s="7">
        <f t="shared" si="4"/>
        <v>-1.4686068904524351E-2</v>
      </c>
      <c r="G122" s="7">
        <f t="shared" si="5"/>
        <v>-1.750095305426758E-2</v>
      </c>
      <c r="H122" s="7">
        <f t="shared" si="6"/>
        <v>-6.6927820581608021E-3</v>
      </c>
      <c r="I122" s="7">
        <f t="shared" si="7"/>
        <v>-9.7714379582976834E-3</v>
      </c>
      <c r="K122">
        <v>97</v>
      </c>
      <c r="L122">
        <v>8.0942266940460857E-3</v>
      </c>
      <c r="M122">
        <v>1.4603098227142629E-3</v>
      </c>
      <c r="N122"/>
      <c r="O122"/>
      <c r="P122"/>
      <c r="Q122"/>
      <c r="R122"/>
      <c r="S122"/>
      <c r="U122">
        <v>97</v>
      </c>
      <c r="V122">
        <v>7.4401517766917048E-3</v>
      </c>
      <c r="W122">
        <v>-1.3342796202872046E-2</v>
      </c>
      <c r="X122"/>
      <c r="Y122"/>
      <c r="Z122"/>
      <c r="AA122"/>
      <c r="AB122"/>
      <c r="AC122"/>
      <c r="AE122">
        <v>97</v>
      </c>
      <c r="AF122">
        <v>9.0385337914706525E-3</v>
      </c>
      <c r="AG122">
        <v>1.002723437892329E-2</v>
      </c>
      <c r="AH122"/>
      <c r="AI122"/>
      <c r="AJ122"/>
      <c r="AK122"/>
      <c r="AL122"/>
      <c r="AM122"/>
    </row>
    <row r="123" spans="1:39" ht="15" x14ac:dyDescent="0.25">
      <c r="A123" s="2">
        <v>44914</v>
      </c>
      <c r="B123">
        <v>132.37</v>
      </c>
      <c r="C123">
        <v>240.45</v>
      </c>
      <c r="D123">
        <v>84.92</v>
      </c>
      <c r="E123">
        <v>10546.03</v>
      </c>
      <c r="F123" s="7">
        <f t="shared" si="4"/>
        <v>-1.6037513994810654E-2</v>
      </c>
      <c r="G123" s="7">
        <f t="shared" si="5"/>
        <v>-1.7479935522921708E-2</v>
      </c>
      <c r="H123" s="7">
        <f t="shared" si="6"/>
        <v>-3.4035001712578179E-2</v>
      </c>
      <c r="I123" s="7">
        <f t="shared" si="7"/>
        <v>-1.4999735383424164E-2</v>
      </c>
      <c r="K123">
        <v>98</v>
      </c>
      <c r="L123">
        <v>1.5714202844756098E-2</v>
      </c>
      <c r="M123">
        <v>-3.9146559136010676E-3</v>
      </c>
      <c r="N123"/>
      <c r="O123"/>
      <c r="P123"/>
      <c r="Q123"/>
      <c r="R123"/>
      <c r="S123"/>
      <c r="U123">
        <v>98</v>
      </c>
      <c r="V123">
        <v>1.4986946307049023E-2</v>
      </c>
      <c r="W123">
        <v>-1.3249685777463603E-2</v>
      </c>
      <c r="X123"/>
      <c r="Y123"/>
      <c r="Z123"/>
      <c r="AA123"/>
      <c r="AB123"/>
      <c r="AC123"/>
      <c r="AE123">
        <v>98</v>
      </c>
      <c r="AF123">
        <v>1.8495653240458688E-2</v>
      </c>
      <c r="AG123">
        <v>-1.3937067622507016E-2</v>
      </c>
      <c r="AH123"/>
      <c r="AI123"/>
      <c r="AJ123"/>
      <c r="AK123"/>
      <c r="AL123"/>
      <c r="AM123"/>
    </row>
    <row r="124" spans="1:39" ht="15" x14ac:dyDescent="0.25">
      <c r="A124" s="2">
        <v>44915</v>
      </c>
      <c r="B124">
        <v>132.30000000000001</v>
      </c>
      <c r="C124">
        <v>241.8</v>
      </c>
      <c r="D124">
        <v>85.19</v>
      </c>
      <c r="E124">
        <v>10547.11</v>
      </c>
      <c r="F124" s="7">
        <f t="shared" si="4"/>
        <v>-5.2896060476938537E-4</v>
      </c>
      <c r="G124" s="7">
        <f t="shared" si="5"/>
        <v>5.5987704570208338E-3</v>
      </c>
      <c r="H124" s="7">
        <f t="shared" si="6"/>
        <v>3.1744192196936538E-3</v>
      </c>
      <c r="I124" s="7">
        <f t="shared" si="7"/>
        <v>1.0240296143133724E-4</v>
      </c>
      <c r="K124">
        <v>99</v>
      </c>
      <c r="L124">
        <v>-1.6703600346728697E-2</v>
      </c>
      <c r="M124">
        <v>8.3375909726481102E-3</v>
      </c>
      <c r="N124"/>
      <c r="O124"/>
      <c r="P124"/>
      <c r="Q124"/>
      <c r="R124"/>
      <c r="S124"/>
      <c r="U124">
        <v>99</v>
      </c>
      <c r="V124">
        <v>-1.7119518985352369E-2</v>
      </c>
      <c r="W124">
        <v>1.6127168273360654E-2</v>
      </c>
      <c r="X124"/>
      <c r="Y124"/>
      <c r="Z124"/>
      <c r="AA124"/>
      <c r="AB124"/>
      <c r="AC124"/>
      <c r="AE124">
        <v>99</v>
      </c>
      <c r="AF124">
        <v>-2.1737942113654173E-2</v>
      </c>
      <c r="AG124">
        <v>3.1716636252798365E-3</v>
      </c>
      <c r="AH124"/>
      <c r="AI124"/>
      <c r="AJ124"/>
      <c r="AK124"/>
      <c r="AL124"/>
      <c r="AM124"/>
    </row>
    <row r="125" spans="1:39" ht="15" x14ac:dyDescent="0.25">
      <c r="A125" s="2">
        <v>44916</v>
      </c>
      <c r="B125">
        <v>135.44999999999999</v>
      </c>
      <c r="C125">
        <v>244.43</v>
      </c>
      <c r="D125">
        <v>86.77</v>
      </c>
      <c r="E125">
        <v>10709.37</v>
      </c>
      <c r="F125" s="7">
        <f t="shared" si="4"/>
        <v>2.3530497410194036E-2</v>
      </c>
      <c r="G125" s="7">
        <f t="shared" si="5"/>
        <v>1.0818031174468079E-2</v>
      </c>
      <c r="H125" s="7">
        <f t="shared" si="6"/>
        <v>1.83768837506493E-2</v>
      </c>
      <c r="I125" s="7">
        <f t="shared" si="7"/>
        <v>1.5267170453963107E-2</v>
      </c>
      <c r="K125">
        <v>100</v>
      </c>
      <c r="L125">
        <v>-3.6459091481571906E-3</v>
      </c>
      <c r="M125">
        <v>1.6533804136604165E-2</v>
      </c>
      <c r="N125"/>
      <c r="O125"/>
      <c r="P125"/>
      <c r="Q125"/>
      <c r="R125"/>
      <c r="S125"/>
      <c r="U125">
        <v>100</v>
      </c>
      <c r="V125">
        <v>-4.1872327724496936E-3</v>
      </c>
      <c r="W125">
        <v>3.9803690328568536E-3</v>
      </c>
      <c r="X125"/>
      <c r="Y125"/>
      <c r="Z125"/>
      <c r="AA125"/>
      <c r="AB125"/>
      <c r="AC125"/>
      <c r="AE125">
        <v>100</v>
      </c>
      <c r="AF125">
        <v>-5.5320980335012331E-3</v>
      </c>
      <c r="AG125">
        <v>-1.8118532896663746E-2</v>
      </c>
      <c r="AH125"/>
      <c r="AI125"/>
      <c r="AJ125"/>
      <c r="AK125"/>
      <c r="AL125"/>
      <c r="AM125"/>
    </row>
    <row r="126" spans="1:39" ht="15" x14ac:dyDescent="0.25">
      <c r="A126" s="2">
        <v>44917</v>
      </c>
      <c r="B126">
        <v>132.22999999999999</v>
      </c>
      <c r="C126">
        <v>238.19</v>
      </c>
      <c r="D126">
        <v>83.79</v>
      </c>
      <c r="E126">
        <v>10476.120000000001</v>
      </c>
      <c r="F126" s="7">
        <f t="shared" si="4"/>
        <v>-2.405973796237262E-2</v>
      </c>
      <c r="G126" s="7">
        <f t="shared" si="5"/>
        <v>-2.5860294843337277E-2</v>
      </c>
      <c r="H126" s="7">
        <f t="shared" si="6"/>
        <v>-3.4947271180203097E-2</v>
      </c>
      <c r="I126" s="7">
        <f t="shared" si="7"/>
        <v>-2.2020677866490899E-2</v>
      </c>
      <c r="K126">
        <v>101</v>
      </c>
      <c r="L126">
        <v>2.2109802060411797E-4</v>
      </c>
      <c r="M126">
        <v>3.553615908086458E-3</v>
      </c>
      <c r="N126"/>
      <c r="O126"/>
      <c r="P126"/>
      <c r="Q126"/>
      <c r="R126"/>
      <c r="S126"/>
      <c r="U126">
        <v>101</v>
      </c>
      <c r="V126">
        <v>-3.5736402051913618E-4</v>
      </c>
      <c r="W126">
        <v>-1.5477929028005263E-3</v>
      </c>
      <c r="X126"/>
      <c r="Y126"/>
      <c r="Z126"/>
      <c r="AA126"/>
      <c r="AB126"/>
      <c r="AC126"/>
      <c r="AE126">
        <v>101</v>
      </c>
      <c r="AF126">
        <v>-7.3277215875277549E-4</v>
      </c>
      <c r="AG126">
        <v>-6.7808882492741895E-3</v>
      </c>
      <c r="AH126"/>
      <c r="AI126"/>
      <c r="AJ126"/>
      <c r="AK126"/>
      <c r="AL126"/>
      <c r="AM126"/>
    </row>
    <row r="127" spans="1:39" ht="15" x14ac:dyDescent="0.25">
      <c r="A127" s="2">
        <v>44918</v>
      </c>
      <c r="B127">
        <v>131.86000000000001</v>
      </c>
      <c r="C127">
        <v>238.73</v>
      </c>
      <c r="D127">
        <v>85.25</v>
      </c>
      <c r="E127">
        <v>10497.86</v>
      </c>
      <c r="F127" s="7">
        <f t="shared" si="4"/>
        <v>-2.8020768835776825E-3</v>
      </c>
      <c r="G127" s="7">
        <f t="shared" si="5"/>
        <v>2.2645317066369822E-3</v>
      </c>
      <c r="H127" s="7">
        <f t="shared" si="6"/>
        <v>1.7274447538430913E-2</v>
      </c>
      <c r="I127" s="7">
        <f t="shared" si="7"/>
        <v>2.073045534101748E-3</v>
      </c>
      <c r="K127">
        <v>102</v>
      </c>
      <c r="L127">
        <v>-1.1779615757690851E-2</v>
      </c>
      <c r="M127">
        <v>-1.0139069949955424E-2</v>
      </c>
      <c r="N127"/>
      <c r="O127"/>
      <c r="P127"/>
      <c r="Q127"/>
      <c r="R127"/>
      <c r="S127"/>
      <c r="U127">
        <v>102</v>
      </c>
      <c r="V127">
        <v>-1.2242823936818392E-2</v>
      </c>
      <c r="W127">
        <v>1.5677760167425E-2</v>
      </c>
      <c r="X127"/>
      <c r="Y127"/>
      <c r="Z127"/>
      <c r="AA127"/>
      <c r="AB127"/>
      <c r="AC127"/>
      <c r="AE127">
        <v>102</v>
      </c>
      <c r="AF127">
        <v>-1.5626806133370537E-2</v>
      </c>
      <c r="AG127">
        <v>-2.3801112795463694E-3</v>
      </c>
      <c r="AH127"/>
      <c r="AI127"/>
      <c r="AJ127"/>
      <c r="AK127"/>
      <c r="AL127"/>
      <c r="AM127"/>
    </row>
    <row r="128" spans="1:39" ht="15" x14ac:dyDescent="0.25">
      <c r="A128" s="2">
        <v>44922</v>
      </c>
      <c r="B128">
        <v>130.03</v>
      </c>
      <c r="C128">
        <v>236.96</v>
      </c>
      <c r="D128">
        <v>83.04</v>
      </c>
      <c r="E128">
        <v>10353.23</v>
      </c>
      <c r="F128" s="7">
        <f t="shared" si="4"/>
        <v>-1.3975560621925202E-2</v>
      </c>
      <c r="G128" s="7">
        <f t="shared" si="5"/>
        <v>-7.441855698971332E-3</v>
      </c>
      <c r="H128" s="7">
        <f t="shared" si="6"/>
        <v>-2.6265696746047621E-2</v>
      </c>
      <c r="I128" s="7">
        <f t="shared" si="7"/>
        <v>-1.3872878547610769E-2</v>
      </c>
      <c r="K128">
        <v>103</v>
      </c>
      <c r="L128">
        <v>1.4763097283430003E-2</v>
      </c>
      <c r="M128">
        <v>-2.0836166078947935E-4</v>
      </c>
      <c r="N128"/>
      <c r="O128"/>
      <c r="P128"/>
      <c r="Q128"/>
      <c r="R128"/>
      <c r="S128"/>
      <c r="U128">
        <v>103</v>
      </c>
      <c r="V128">
        <v>1.4044975084824211E-2</v>
      </c>
      <c r="W128">
        <v>-1.8086394424730937E-3</v>
      </c>
      <c r="X128"/>
      <c r="Y128"/>
      <c r="Z128"/>
      <c r="AA128"/>
      <c r="AB128"/>
      <c r="AC128"/>
      <c r="AE128">
        <v>103</v>
      </c>
      <c r="AF128">
        <v>1.731524024123695E-2</v>
      </c>
      <c r="AG128">
        <v>-9.3436371097706718E-3</v>
      </c>
      <c r="AH128"/>
      <c r="AI128"/>
      <c r="AJ128"/>
      <c r="AK128"/>
      <c r="AL128"/>
      <c r="AM128"/>
    </row>
    <row r="129" spans="1:39" ht="15" x14ac:dyDescent="0.25">
      <c r="A129" s="2">
        <v>44923</v>
      </c>
      <c r="B129">
        <v>126.04</v>
      </c>
      <c r="C129">
        <v>234.53</v>
      </c>
      <c r="D129">
        <v>81.819999999999993</v>
      </c>
      <c r="E129">
        <v>10213.290000000001</v>
      </c>
      <c r="F129" s="7">
        <f t="shared" si="4"/>
        <v>-3.1165876174154578E-2</v>
      </c>
      <c r="G129" s="7">
        <f t="shared" si="5"/>
        <v>-1.0307839046002841E-2</v>
      </c>
      <c r="H129" s="7">
        <f t="shared" si="6"/>
        <v>-1.4800706916326165E-2</v>
      </c>
      <c r="I129" s="7">
        <f t="shared" si="7"/>
        <v>-1.3608734944637197E-2</v>
      </c>
      <c r="K129">
        <v>104</v>
      </c>
      <c r="L129">
        <v>1.0826841469367826E-2</v>
      </c>
      <c r="M129">
        <v>-4.9181105854721368E-3</v>
      </c>
      <c r="N129"/>
      <c r="O129"/>
      <c r="P129"/>
      <c r="Q129"/>
      <c r="R129"/>
      <c r="S129"/>
      <c r="U129">
        <v>104</v>
      </c>
      <c r="V129">
        <v>1.0146522745851514E-2</v>
      </c>
      <c r="W129">
        <v>2.0658732975824441E-4</v>
      </c>
      <c r="X129"/>
      <c r="Y129"/>
      <c r="Z129"/>
      <c r="AA129"/>
      <c r="AB129"/>
      <c r="AC129"/>
      <c r="AE129">
        <v>104</v>
      </c>
      <c r="AF129">
        <v>1.2429970172262911E-2</v>
      </c>
      <c r="AG129">
        <v>-2.500886304679607E-3</v>
      </c>
      <c r="AH129"/>
      <c r="AI129"/>
      <c r="AJ129"/>
      <c r="AK129"/>
      <c r="AL129"/>
      <c r="AM129"/>
    </row>
    <row r="130" spans="1:39" ht="15" x14ac:dyDescent="0.25">
      <c r="A130" s="2">
        <v>44924</v>
      </c>
      <c r="B130">
        <v>129.61000000000001</v>
      </c>
      <c r="C130">
        <v>241.01</v>
      </c>
      <c r="D130">
        <v>84.18</v>
      </c>
      <c r="E130">
        <v>10478.09</v>
      </c>
      <c r="F130" s="7">
        <f t="shared" si="4"/>
        <v>2.7930624546209874E-2</v>
      </c>
      <c r="G130" s="7">
        <f t="shared" si="5"/>
        <v>2.7254914932259726E-2</v>
      </c>
      <c r="H130" s="7">
        <f t="shared" si="6"/>
        <v>2.8435650841172187E-2</v>
      </c>
      <c r="I130" s="7">
        <f t="shared" si="7"/>
        <v>2.5596596999165153E-2</v>
      </c>
      <c r="K130">
        <v>105</v>
      </c>
      <c r="L130">
        <v>-5.5677246466030953E-3</v>
      </c>
      <c r="M130">
        <v>-1.4220339970149135E-2</v>
      </c>
      <c r="N130"/>
      <c r="O130"/>
      <c r="P130"/>
      <c r="Q130"/>
      <c r="R130"/>
      <c r="S130"/>
      <c r="U130">
        <v>105</v>
      </c>
      <c r="V130">
        <v>-6.0905913138902812E-3</v>
      </c>
      <c r="W130">
        <v>5.7270063623017725E-3</v>
      </c>
      <c r="X130"/>
      <c r="Y130"/>
      <c r="Z130"/>
      <c r="AA130"/>
      <c r="AB130"/>
      <c r="AC130"/>
      <c r="AE130">
        <v>105</v>
      </c>
      <c r="AF130">
        <v>-7.9172549379655476E-3</v>
      </c>
      <c r="AG130">
        <v>2.3885526359399001E-4</v>
      </c>
      <c r="AH130"/>
      <c r="AI130"/>
      <c r="AJ130"/>
      <c r="AK130"/>
      <c r="AL130"/>
      <c r="AM130"/>
    </row>
    <row r="131" spans="1:39" ht="15" x14ac:dyDescent="0.25">
      <c r="A131" s="2">
        <v>44925</v>
      </c>
      <c r="B131">
        <v>129.93</v>
      </c>
      <c r="C131">
        <v>239.82</v>
      </c>
      <c r="D131">
        <v>84</v>
      </c>
      <c r="E131">
        <v>10466.48</v>
      </c>
      <c r="F131" s="7">
        <f t="shared" si="4"/>
        <v>2.4659024593612329E-3</v>
      </c>
      <c r="G131" s="7">
        <f t="shared" si="5"/>
        <v>-4.9497844544585364E-3</v>
      </c>
      <c r="H131" s="7">
        <f t="shared" si="6"/>
        <v>-2.1405644991109884E-3</v>
      </c>
      <c r="I131" s="7">
        <f t="shared" si="7"/>
        <v>-1.1086406824432344E-3</v>
      </c>
      <c r="K131">
        <v>106</v>
      </c>
      <c r="L131">
        <v>-1.711008784556918E-2</v>
      </c>
      <c r="M131">
        <v>-9.5052416046986568E-3</v>
      </c>
      <c r="N131"/>
      <c r="O131"/>
      <c r="P131"/>
      <c r="Q131"/>
      <c r="R131"/>
      <c r="S131"/>
      <c r="U131">
        <v>106</v>
      </c>
      <c r="V131">
        <v>-1.7522102611893266E-2</v>
      </c>
      <c r="W131">
        <v>-5.9025760157531103E-3</v>
      </c>
      <c r="X131"/>
      <c r="Y131"/>
      <c r="Z131"/>
      <c r="AA131"/>
      <c r="AB131"/>
      <c r="AC131"/>
      <c r="AE131">
        <v>106</v>
      </c>
      <c r="AF131">
        <v>-2.224243199065945E-2</v>
      </c>
      <c r="AG131">
        <v>2.8006751965376601E-2</v>
      </c>
      <c r="AH131"/>
      <c r="AI131"/>
      <c r="AJ131"/>
      <c r="AK131"/>
      <c r="AL131"/>
      <c r="AM131"/>
    </row>
    <row r="132" spans="1:39" ht="15" x14ac:dyDescent="0.25">
      <c r="A132" s="2">
        <v>44929</v>
      </c>
      <c r="B132">
        <v>125.07</v>
      </c>
      <c r="C132">
        <v>239.58</v>
      </c>
      <c r="D132">
        <v>85.82</v>
      </c>
      <c r="E132">
        <v>10386.98</v>
      </c>
      <c r="F132" s="7">
        <f t="shared" ref="F132:F142" si="8">LN(B132/B131)</f>
        <v>-3.8122263333829891E-2</v>
      </c>
      <c r="G132" s="7">
        <f t="shared" ref="G132:G142" si="9">LN(C132/C131)</f>
        <v>-1.0012516481021545E-3</v>
      </c>
      <c r="H132" s="7">
        <f t="shared" ref="H132:H142" si="10">LN(D132/D131)</f>
        <v>2.143528072006487E-2</v>
      </c>
      <c r="I132" s="7">
        <f t="shared" ref="I132:I142" si="11">+LN(E132/E131)</f>
        <v>-7.6246709321160615E-3</v>
      </c>
      <c r="K132">
        <v>107</v>
      </c>
      <c r="L132">
        <v>-6.3566772333212866E-3</v>
      </c>
      <c r="M132">
        <v>-1.501839635918396E-2</v>
      </c>
      <c r="N132"/>
      <c r="O132"/>
      <c r="P132"/>
      <c r="Q132"/>
      <c r="R132"/>
      <c r="S132"/>
      <c r="U132">
        <v>107</v>
      </c>
      <c r="V132">
        <v>-6.8719668652561881E-3</v>
      </c>
      <c r="W132">
        <v>9.3944723596195781E-4</v>
      </c>
      <c r="X132"/>
      <c r="Y132"/>
      <c r="Z132"/>
      <c r="AA132"/>
      <c r="AB132"/>
      <c r="AC132"/>
      <c r="AE132">
        <v>107</v>
      </c>
      <c r="AF132">
        <v>-8.8964205816121876E-3</v>
      </c>
      <c r="AG132">
        <v>-7.5228998357418711E-3</v>
      </c>
      <c r="AH132"/>
      <c r="AI132"/>
      <c r="AJ132"/>
      <c r="AK132"/>
      <c r="AL132"/>
      <c r="AM132"/>
    </row>
    <row r="133" spans="1:39" ht="15" x14ac:dyDescent="0.25">
      <c r="A133" s="2">
        <v>44930</v>
      </c>
      <c r="B133">
        <v>126.36</v>
      </c>
      <c r="C133">
        <v>229.1</v>
      </c>
      <c r="D133">
        <v>85.14</v>
      </c>
      <c r="E133">
        <v>10458.76</v>
      </c>
      <c r="F133" s="7">
        <f t="shared" si="8"/>
        <v>1.0261395373069204E-2</v>
      </c>
      <c r="G133" s="7">
        <f t="shared" si="9"/>
        <v>-4.4728800843735241E-2</v>
      </c>
      <c r="H133" s="7">
        <f t="shared" si="10"/>
        <v>-7.9551191633722464E-3</v>
      </c>
      <c r="I133" s="7">
        <f t="shared" si="11"/>
        <v>6.8868060043770878E-3</v>
      </c>
      <c r="K133">
        <v>108</v>
      </c>
      <c r="L133">
        <v>4.6908287435891011E-2</v>
      </c>
      <c r="M133">
        <v>5.4183059340167511E-4</v>
      </c>
      <c r="N133"/>
      <c r="O133"/>
      <c r="P133"/>
      <c r="Q133"/>
      <c r="R133"/>
      <c r="S133"/>
      <c r="U133">
        <v>108</v>
      </c>
      <c r="V133">
        <v>4.5881445491268234E-2</v>
      </c>
      <c r="W133">
        <v>1.3917989723740469E-2</v>
      </c>
      <c r="X133"/>
      <c r="Y133"/>
      <c r="Z133"/>
      <c r="AA133"/>
      <c r="AB133"/>
      <c r="AC133"/>
      <c r="AE133">
        <v>108</v>
      </c>
      <c r="AF133">
        <v>5.721049673149925E-2</v>
      </c>
      <c r="AG133">
        <v>-1.3596471941272781E-2</v>
      </c>
      <c r="AH133"/>
      <c r="AI133"/>
      <c r="AJ133"/>
      <c r="AK133"/>
      <c r="AL133"/>
      <c r="AM133"/>
    </row>
    <row r="134" spans="1:39" ht="15" x14ac:dyDescent="0.25">
      <c r="A134" s="2">
        <v>44931</v>
      </c>
      <c r="B134">
        <v>125.02</v>
      </c>
      <c r="C134">
        <v>222.31</v>
      </c>
      <c r="D134">
        <v>83.12</v>
      </c>
      <c r="E134">
        <v>10305.24</v>
      </c>
      <c r="F134" s="7">
        <f t="shared" si="8"/>
        <v>-1.0661251430218167E-2</v>
      </c>
      <c r="G134" s="7">
        <f t="shared" si="9"/>
        <v>-3.0085785245549661E-2</v>
      </c>
      <c r="H134" s="7">
        <f t="shared" si="10"/>
        <v>-2.4011613609034324E-2</v>
      </c>
      <c r="I134" s="7">
        <f t="shared" si="11"/>
        <v>-1.4787401027986626E-2</v>
      </c>
      <c r="K134">
        <v>109</v>
      </c>
      <c r="L134">
        <v>1.4799171756558003E-3</v>
      </c>
      <c r="M134">
        <v>4.0980465281452265E-4</v>
      </c>
      <c r="N134"/>
      <c r="O134"/>
      <c r="P134"/>
      <c r="Q134"/>
      <c r="R134"/>
      <c r="S134"/>
      <c r="U134">
        <v>109</v>
      </c>
      <c r="V134">
        <v>8.8936553954226377E-4</v>
      </c>
      <c r="W134">
        <v>-2.6546603117602744E-3</v>
      </c>
      <c r="X134"/>
      <c r="Y134"/>
      <c r="Z134"/>
      <c r="AA134"/>
      <c r="AB134"/>
      <c r="AC134"/>
      <c r="AE134">
        <v>109</v>
      </c>
      <c r="AF134">
        <v>8.295428509718524E-4</v>
      </c>
      <c r="AG134">
        <v>-1.1660725596634204E-2</v>
      </c>
      <c r="AH134"/>
      <c r="AI134"/>
      <c r="AJ134"/>
      <c r="AK134"/>
      <c r="AL134"/>
      <c r="AM134"/>
    </row>
    <row r="135" spans="1:39" ht="15" x14ac:dyDescent="0.25">
      <c r="A135" s="2">
        <v>44932</v>
      </c>
      <c r="B135">
        <v>129.62</v>
      </c>
      <c r="C135">
        <v>224.93</v>
      </c>
      <c r="D135">
        <v>86.08</v>
      </c>
      <c r="E135">
        <v>10569.29</v>
      </c>
      <c r="F135" s="7">
        <f t="shared" si="8"/>
        <v>3.6133368495903706E-2</v>
      </c>
      <c r="G135" s="7">
        <f t="shared" si="9"/>
        <v>1.1716438474307396E-2</v>
      </c>
      <c r="H135" s="7">
        <f t="shared" si="10"/>
        <v>3.4991749622502316E-2</v>
      </c>
      <c r="I135" s="7">
        <f t="shared" si="11"/>
        <v>2.5300122650267667E-2</v>
      </c>
      <c r="K135">
        <v>110</v>
      </c>
      <c r="L135">
        <v>-1.866792794456566E-3</v>
      </c>
      <c r="M135">
        <v>-1.5102197354331858E-3</v>
      </c>
      <c r="N135"/>
      <c r="O135"/>
      <c r="P135"/>
      <c r="Q135"/>
      <c r="R135"/>
      <c r="S135"/>
      <c r="U135">
        <v>110</v>
      </c>
      <c r="V135">
        <v>-2.4252029049774628E-3</v>
      </c>
      <c r="W135">
        <v>3.7200570224473987E-3</v>
      </c>
      <c r="X135"/>
      <c r="Y135"/>
      <c r="Z135"/>
      <c r="AA135"/>
      <c r="AB135"/>
      <c r="AC135"/>
      <c r="AE135">
        <v>110</v>
      </c>
      <c r="AF135">
        <v>-3.3240444204952258E-3</v>
      </c>
      <c r="AG135">
        <v>-1.112539750706058E-2</v>
      </c>
      <c r="AH135"/>
      <c r="AI135"/>
      <c r="AJ135"/>
      <c r="AK135"/>
      <c r="AL135"/>
      <c r="AM135"/>
    </row>
    <row r="136" spans="1:39" ht="15" x14ac:dyDescent="0.25">
      <c r="A136" s="2">
        <v>44935</v>
      </c>
      <c r="B136">
        <v>130.15</v>
      </c>
      <c r="C136">
        <v>227.12</v>
      </c>
      <c r="D136">
        <v>87.36</v>
      </c>
      <c r="E136">
        <v>10635.65</v>
      </c>
      <c r="F136" s="7">
        <f t="shared" si="8"/>
        <v>4.0805384410044863E-3</v>
      </c>
      <c r="G136" s="7">
        <f t="shared" si="9"/>
        <v>9.6892694765081978E-3</v>
      </c>
      <c r="H136" s="7">
        <f t="shared" si="10"/>
        <v>1.4760415583120674E-2</v>
      </c>
      <c r="I136" s="7">
        <f t="shared" si="11"/>
        <v>6.258939344686288E-3</v>
      </c>
      <c r="K136">
        <v>111</v>
      </c>
      <c r="L136">
        <v>-2.1059074241224388E-2</v>
      </c>
      <c r="M136">
        <v>1.3043816006230773E-2</v>
      </c>
      <c r="N136"/>
      <c r="O136"/>
      <c r="P136"/>
      <c r="Q136"/>
      <c r="R136"/>
      <c r="S136"/>
      <c r="U136">
        <v>111</v>
      </c>
      <c r="V136">
        <v>-2.1433163269006909E-2</v>
      </c>
      <c r="W136">
        <v>2.3517878464216942E-3</v>
      </c>
      <c r="X136"/>
      <c r="Y136"/>
      <c r="Z136"/>
      <c r="AA136"/>
      <c r="AB136"/>
      <c r="AC136"/>
      <c r="AE136">
        <v>111</v>
      </c>
      <c r="AF136">
        <v>-2.7143501929396747E-2</v>
      </c>
      <c r="AG136">
        <v>-6.563913040467724E-3</v>
      </c>
      <c r="AH136"/>
      <c r="AI136"/>
      <c r="AJ136"/>
      <c r="AK136"/>
      <c r="AL136"/>
      <c r="AM136"/>
    </row>
    <row r="137" spans="1:39" ht="15" x14ac:dyDescent="0.25">
      <c r="A137" s="2">
        <v>44936</v>
      </c>
      <c r="B137">
        <v>130.72999999999999</v>
      </c>
      <c r="C137">
        <v>228.85</v>
      </c>
      <c r="D137">
        <v>89.87</v>
      </c>
      <c r="E137">
        <v>10742.63</v>
      </c>
      <c r="F137" s="7">
        <f t="shared" si="8"/>
        <v>4.4464961331942832E-3</v>
      </c>
      <c r="G137" s="7">
        <f t="shared" si="9"/>
        <v>7.5882549349352126E-3</v>
      </c>
      <c r="H137" s="7">
        <f t="shared" si="10"/>
        <v>2.8326669673687157E-2</v>
      </c>
      <c r="I137" s="7">
        <f t="shared" si="11"/>
        <v>1.0008372328542887E-2</v>
      </c>
      <c r="K137">
        <v>112</v>
      </c>
      <c r="L137">
        <v>-2.1824238504320352E-2</v>
      </c>
      <c r="M137">
        <v>-3.8731069909640516E-3</v>
      </c>
      <c r="N137"/>
      <c r="O137"/>
      <c r="P137"/>
      <c r="Q137"/>
      <c r="R137"/>
      <c r="S137"/>
      <c r="U137">
        <v>112</v>
      </c>
      <c r="V137">
        <v>-2.2190978957842031E-2</v>
      </c>
      <c r="W137">
        <v>1.6782674772577687E-3</v>
      </c>
      <c r="X137"/>
      <c r="Y137"/>
      <c r="Z137"/>
      <c r="AA137"/>
      <c r="AB137"/>
      <c r="AC137"/>
      <c r="AE137">
        <v>112</v>
      </c>
      <c r="AF137">
        <v>-2.8093143987465548E-2</v>
      </c>
      <c r="AG137">
        <v>-2.7025507883927415E-3</v>
      </c>
      <c r="AH137"/>
      <c r="AI137"/>
      <c r="AJ137"/>
      <c r="AK137"/>
      <c r="AL137"/>
      <c r="AM137"/>
    </row>
    <row r="138" spans="1:39" ht="15" x14ac:dyDescent="0.25">
      <c r="A138" s="2">
        <v>44937</v>
      </c>
      <c r="B138">
        <v>133.49</v>
      </c>
      <c r="C138">
        <v>235.77</v>
      </c>
      <c r="D138">
        <v>95.09</v>
      </c>
      <c r="E138">
        <v>10931.67</v>
      </c>
      <c r="F138" s="7">
        <f t="shared" si="8"/>
        <v>2.0892441093872414E-2</v>
      </c>
      <c r="G138" s="7">
        <f t="shared" si="9"/>
        <v>2.9789986446542193E-2</v>
      </c>
      <c r="H138" s="7">
        <f t="shared" si="10"/>
        <v>5.6459629881070859E-2</v>
      </c>
      <c r="I138" s="7">
        <f t="shared" si="11"/>
        <v>1.7444142942143769E-2</v>
      </c>
      <c r="K138">
        <v>113</v>
      </c>
      <c r="L138">
        <v>-5.4482344240304945E-3</v>
      </c>
      <c r="M138">
        <v>-8.4325591707965115E-3</v>
      </c>
      <c r="N138"/>
      <c r="O138"/>
      <c r="P138"/>
      <c r="Q138"/>
      <c r="R138"/>
      <c r="S138"/>
      <c r="U138">
        <v>113</v>
      </c>
      <c r="V138">
        <v>-5.9722486655267356E-3</v>
      </c>
      <c r="W138">
        <v>2.9078322855582419E-3</v>
      </c>
      <c r="X138"/>
      <c r="Y138"/>
      <c r="Z138"/>
      <c r="AA138"/>
      <c r="AB138"/>
      <c r="AC138"/>
      <c r="AE138">
        <v>113</v>
      </c>
      <c r="AF138">
        <v>-7.7689561394515966E-3</v>
      </c>
      <c r="AG138">
        <v>1.014573276622616E-2</v>
      </c>
      <c r="AH138"/>
      <c r="AI138"/>
      <c r="AJ138"/>
      <c r="AK138"/>
      <c r="AL138"/>
      <c r="AM138"/>
    </row>
    <row r="139" spans="1:39" ht="15" x14ac:dyDescent="0.25">
      <c r="A139" s="2">
        <v>44938</v>
      </c>
      <c r="B139">
        <v>133.41</v>
      </c>
      <c r="C139">
        <v>238.51</v>
      </c>
      <c r="D139">
        <v>95.27</v>
      </c>
      <c r="E139">
        <v>11001.1</v>
      </c>
      <c r="F139" s="7">
        <f t="shared" si="8"/>
        <v>-5.994754769263538E-4</v>
      </c>
      <c r="G139" s="7">
        <f t="shared" si="9"/>
        <v>1.1554484624392328E-2</v>
      </c>
      <c r="H139" s="7">
        <f t="shared" si="10"/>
        <v>1.8911541673349718E-3</v>
      </c>
      <c r="I139" s="7">
        <f t="shared" si="11"/>
        <v>6.3311867966301325E-3</v>
      </c>
      <c r="K139">
        <v>114</v>
      </c>
      <c r="L139">
        <v>1.2264886449436121E-2</v>
      </c>
      <c r="M139">
        <v>-2.0507668880358904E-4</v>
      </c>
      <c r="N139"/>
      <c r="O139"/>
      <c r="P139"/>
      <c r="Q139"/>
      <c r="R139"/>
      <c r="S139"/>
      <c r="U139">
        <v>114</v>
      </c>
      <c r="V139">
        <v>1.1570756860938081E-2</v>
      </c>
      <c r="W139">
        <v>7.522329251914827E-4</v>
      </c>
      <c r="X139"/>
      <c r="Y139"/>
      <c r="Z139"/>
      <c r="AA139"/>
      <c r="AB139"/>
      <c r="AC139"/>
      <c r="AE139">
        <v>114</v>
      </c>
      <c r="AF139">
        <v>1.4214721578375422E-2</v>
      </c>
      <c r="AG139">
        <v>6.9258230196812872E-3</v>
      </c>
      <c r="AH139"/>
      <c r="AI139"/>
      <c r="AJ139"/>
      <c r="AK139"/>
      <c r="AL139"/>
      <c r="AM139"/>
    </row>
    <row r="140" spans="1:39" ht="15" x14ac:dyDescent="0.25">
      <c r="A140" s="2">
        <v>44939</v>
      </c>
      <c r="B140">
        <v>134.76</v>
      </c>
      <c r="C140">
        <v>239.23</v>
      </c>
      <c r="D140">
        <v>98.12</v>
      </c>
      <c r="E140">
        <v>11079.16</v>
      </c>
      <c r="F140" s="7">
        <f t="shared" si="8"/>
        <v>1.0068325347637248E-2</v>
      </c>
      <c r="G140" s="7">
        <f t="shared" si="9"/>
        <v>3.0141941019042238E-3</v>
      </c>
      <c r="H140" s="7">
        <f t="shared" si="10"/>
        <v>2.9476253671600668E-2</v>
      </c>
      <c r="I140" s="7">
        <f t="shared" si="11"/>
        <v>7.0705983721699823E-3</v>
      </c>
      <c r="K140">
        <v>115</v>
      </c>
      <c r="L140">
        <v>-7.4863177156475006E-3</v>
      </c>
      <c r="M140">
        <v>4.0454239025342932E-3</v>
      </c>
      <c r="N140"/>
      <c r="O140"/>
      <c r="P140"/>
      <c r="Q140"/>
      <c r="R140"/>
      <c r="S140"/>
      <c r="U140">
        <v>115</v>
      </c>
      <c r="V140">
        <v>-7.9907583738746662E-3</v>
      </c>
      <c r="W140">
        <v>-4.4673036111138667E-5</v>
      </c>
      <c r="X140"/>
      <c r="Y140"/>
      <c r="Z140"/>
      <c r="AA140"/>
      <c r="AB140"/>
      <c r="AC140"/>
      <c r="AE140">
        <v>115</v>
      </c>
      <c r="AF140">
        <v>-1.0298412499234662E-2</v>
      </c>
      <c r="AG140">
        <v>-3.7455098064503572E-3</v>
      </c>
      <c r="AH140"/>
      <c r="AI140"/>
      <c r="AJ140"/>
      <c r="AK140"/>
      <c r="AL140"/>
      <c r="AM140"/>
    </row>
    <row r="141" spans="1:39" ht="15" x14ac:dyDescent="0.25">
      <c r="A141" s="2">
        <v>44943</v>
      </c>
      <c r="B141">
        <v>135.94</v>
      </c>
      <c r="C141">
        <v>240.35</v>
      </c>
      <c r="D141">
        <v>96.05</v>
      </c>
      <c r="E141">
        <v>11095.11</v>
      </c>
      <c r="F141" s="7">
        <f t="shared" si="8"/>
        <v>8.718193380140099E-3</v>
      </c>
      <c r="G141" s="7">
        <f t="shared" si="9"/>
        <v>4.6707620674798335E-3</v>
      </c>
      <c r="H141" s="7">
        <f t="shared" si="10"/>
        <v>-2.1322330175722923E-2</v>
      </c>
      <c r="I141" s="7">
        <f t="shared" si="11"/>
        <v>1.4386045403814087E-3</v>
      </c>
      <c r="K141">
        <v>116</v>
      </c>
      <c r="L141">
        <v>1.3740624355681757E-2</v>
      </c>
      <c r="M141">
        <v>2.5164928034422541E-3</v>
      </c>
      <c r="N141"/>
      <c r="O141"/>
      <c r="P141"/>
      <c r="Q141"/>
      <c r="R141"/>
      <c r="S141"/>
      <c r="U141">
        <v>116</v>
      </c>
      <c r="V141">
        <v>1.3032321902458293E-2</v>
      </c>
      <c r="W141">
        <v>1.5447501440734359E-2</v>
      </c>
      <c r="X141"/>
      <c r="Y141"/>
      <c r="Z141"/>
      <c r="AA141"/>
      <c r="AB141"/>
      <c r="AC141"/>
      <c r="AE141">
        <v>116</v>
      </c>
      <c r="AF141">
        <v>1.6046253512168158E-2</v>
      </c>
      <c r="AG141">
        <v>2.0883608470173912E-4</v>
      </c>
      <c r="AH141"/>
      <c r="AI141"/>
      <c r="AJ141"/>
      <c r="AK141"/>
      <c r="AL141"/>
      <c r="AM141"/>
    </row>
    <row r="142" spans="1:39" ht="15" x14ac:dyDescent="0.25">
      <c r="A142" s="2">
        <v>44944</v>
      </c>
      <c r="B142">
        <v>135.21</v>
      </c>
      <c r="C142">
        <v>235.81</v>
      </c>
      <c r="D142">
        <v>95.46</v>
      </c>
      <c r="E142">
        <v>10957.01</v>
      </c>
      <c r="F142" s="7">
        <f t="shared" si="8"/>
        <v>-5.3844865478254698E-3</v>
      </c>
      <c r="G142" s="7">
        <f t="shared" si="9"/>
        <v>-1.906979831489301E-2</v>
      </c>
      <c r="H142" s="7">
        <f t="shared" si="10"/>
        <v>-6.1615776368151411E-3</v>
      </c>
      <c r="I142" s="7">
        <f t="shared" si="11"/>
        <v>-1.2525036629840959E-2</v>
      </c>
      <c r="K142">
        <v>117</v>
      </c>
      <c r="L142">
        <v>1.1064333156338297E-2</v>
      </c>
      <c r="M142">
        <v>-4.3047543764875972E-3</v>
      </c>
      <c r="N142"/>
      <c r="O142"/>
      <c r="P142"/>
      <c r="Q142"/>
      <c r="R142"/>
      <c r="S142"/>
      <c r="U142">
        <v>117</v>
      </c>
      <c r="V142">
        <v>1.0381733582314184E-2</v>
      </c>
      <c r="W142">
        <v>6.9321669156833035E-3</v>
      </c>
      <c r="X142"/>
      <c r="Y142"/>
      <c r="Z142"/>
      <c r="AA142"/>
      <c r="AB142"/>
      <c r="AC142"/>
      <c r="AE142">
        <v>117</v>
      </c>
      <c r="AF142">
        <v>1.2724720077958109E-2</v>
      </c>
      <c r="AG142">
        <v>8.4736261587880519E-3</v>
      </c>
      <c r="AH142"/>
      <c r="AI142"/>
      <c r="AJ142"/>
      <c r="AK142"/>
      <c r="AL142"/>
      <c r="AM142"/>
    </row>
    <row r="143" spans="1:39" ht="15" x14ac:dyDescent="0.25">
      <c r="A143" s="2"/>
      <c r="B143"/>
      <c r="C143"/>
      <c r="D143"/>
      <c r="E143"/>
      <c r="K143">
        <v>118</v>
      </c>
      <c r="L143">
        <v>-8.196791418417582E-3</v>
      </c>
      <c r="M143">
        <v>-7.4610038763418141E-3</v>
      </c>
      <c r="N143"/>
      <c r="O143"/>
      <c r="P143"/>
      <c r="Q143"/>
      <c r="R143"/>
      <c r="S143"/>
      <c r="U143">
        <v>118</v>
      </c>
      <c r="V143">
        <v>-8.694408745999303E-3</v>
      </c>
      <c r="W143">
        <v>9.861406194348353E-3</v>
      </c>
      <c r="X143"/>
      <c r="Y143"/>
      <c r="Z143"/>
      <c r="AA143"/>
      <c r="AB143"/>
      <c r="AC143"/>
      <c r="AE143">
        <v>118</v>
      </c>
      <c r="AF143">
        <v>-1.1180178339385675E-2</v>
      </c>
      <c r="AG143">
        <v>1.2925550021664154E-3</v>
      </c>
      <c r="AH143"/>
      <c r="AI143"/>
      <c r="AJ143"/>
      <c r="AK143"/>
      <c r="AL143"/>
      <c r="AM143"/>
    </row>
    <row r="144" spans="1:39" ht="15" x14ac:dyDescent="0.25">
      <c r="A144" s="2"/>
      <c r="B144"/>
      <c r="C144"/>
      <c r="D144"/>
      <c r="E144"/>
      <c r="K144">
        <v>119</v>
      </c>
      <c r="L144">
        <v>-3.5453415243704302E-2</v>
      </c>
      <c r="M144">
        <v>-1.2534054621892526E-2</v>
      </c>
      <c r="N144"/>
      <c r="O144"/>
      <c r="P144"/>
      <c r="Q144"/>
      <c r="R144"/>
      <c r="S144"/>
      <c r="U144">
        <v>119</v>
      </c>
      <c r="V144">
        <v>-3.5689262211717046E-2</v>
      </c>
      <c r="W144">
        <v>3.2505686746370915E-3</v>
      </c>
      <c r="X144"/>
      <c r="Y144"/>
      <c r="Z144"/>
      <c r="AA144"/>
      <c r="AB144"/>
      <c r="AC144"/>
      <c r="AE144">
        <v>119</v>
      </c>
      <c r="AF144">
        <v>-4.5008256301001241E-2</v>
      </c>
      <c r="AG144">
        <v>1.0232769677846178E-2</v>
      </c>
      <c r="AH144"/>
      <c r="AI144"/>
      <c r="AJ144"/>
      <c r="AK144"/>
      <c r="AL144"/>
      <c r="AM144"/>
    </row>
    <row r="145" spans="1:39" ht="15" x14ac:dyDescent="0.25">
      <c r="A145" s="2"/>
      <c r="B145"/>
      <c r="C145"/>
      <c r="D145"/>
      <c r="E145"/>
      <c r="K145">
        <v>120</v>
      </c>
      <c r="L145">
        <v>-1.0484873951640319E-2</v>
      </c>
      <c r="M145">
        <v>-4.2011949528840322E-3</v>
      </c>
      <c r="N145"/>
      <c r="O145"/>
      <c r="P145"/>
      <c r="Q145"/>
      <c r="R145"/>
      <c r="S145"/>
      <c r="U145">
        <v>120</v>
      </c>
      <c r="V145">
        <v>-1.096051672392552E-2</v>
      </c>
      <c r="W145">
        <v>-6.5404363303420594E-3</v>
      </c>
      <c r="X145"/>
      <c r="Y145"/>
      <c r="Z145"/>
      <c r="AA145"/>
      <c r="AB145"/>
      <c r="AC145"/>
      <c r="AE145">
        <v>120</v>
      </c>
      <c r="AF145">
        <v>-1.4019907676834363E-2</v>
      </c>
      <c r="AG145">
        <v>7.3271256186735606E-3</v>
      </c>
      <c r="AH145"/>
      <c r="AI145"/>
      <c r="AJ145"/>
      <c r="AK145"/>
      <c r="AL145"/>
      <c r="AM145"/>
    </row>
    <row r="146" spans="1:39" ht="15" x14ac:dyDescent="0.25">
      <c r="A146" s="2"/>
      <c r="B146"/>
      <c r="C146"/>
      <c r="D146"/>
      <c r="E146"/>
      <c r="K146">
        <v>121</v>
      </c>
      <c r="L146">
        <v>-1.6155923069277153E-2</v>
      </c>
      <c r="M146">
        <v>1.1840907446649881E-4</v>
      </c>
      <c r="N146"/>
      <c r="O146"/>
      <c r="P146"/>
      <c r="Q146"/>
      <c r="R146"/>
      <c r="S146"/>
      <c r="U146">
        <v>121</v>
      </c>
      <c r="V146">
        <v>-1.6577101555149892E-2</v>
      </c>
      <c r="W146">
        <v>-9.0283396777181626E-4</v>
      </c>
      <c r="X146"/>
      <c r="Y146"/>
      <c r="Z146"/>
      <c r="AA146"/>
      <c r="AB146"/>
      <c r="AC146"/>
      <c r="AE146">
        <v>121</v>
      </c>
      <c r="AF146">
        <v>-2.1058222212972696E-2</v>
      </c>
      <c r="AG146">
        <v>-1.2976779499605483E-2</v>
      </c>
      <c r="AH146"/>
      <c r="AI146"/>
      <c r="AJ146"/>
      <c r="AK146"/>
      <c r="AL146"/>
      <c r="AM146"/>
    </row>
    <row r="147" spans="1:39" ht="15" x14ac:dyDescent="0.25">
      <c r="A147" s="2"/>
      <c r="B147"/>
      <c r="C147"/>
      <c r="D147"/>
      <c r="E147"/>
      <c r="K147">
        <v>122</v>
      </c>
      <c r="L147">
        <v>2.2512058050149224E-4</v>
      </c>
      <c r="M147">
        <v>-7.5408118527087761E-4</v>
      </c>
      <c r="N147"/>
      <c r="O147"/>
      <c r="P147"/>
      <c r="Q147"/>
      <c r="R147"/>
      <c r="S147"/>
      <c r="U147">
        <v>122</v>
      </c>
      <c r="V147">
        <v>-3.5338009295412533E-4</v>
      </c>
      <c r="W147">
        <v>5.9521505499749595E-3</v>
      </c>
      <c r="X147"/>
      <c r="Y147"/>
      <c r="Z147"/>
      <c r="AA147"/>
      <c r="AB147"/>
      <c r="AC147"/>
      <c r="AE147">
        <v>122</v>
      </c>
      <c r="AF147">
        <v>-7.277797770592143E-4</v>
      </c>
      <c r="AG147">
        <v>3.9021989967528681E-3</v>
      </c>
      <c r="AH147"/>
      <c r="AI147"/>
      <c r="AJ147"/>
      <c r="AK147"/>
      <c r="AL147"/>
      <c r="AM147"/>
    </row>
    <row r="148" spans="1:39" ht="15" x14ac:dyDescent="0.25">
      <c r="A148" s="2"/>
      <c r="B148"/>
      <c r="C148"/>
      <c r="D148"/>
      <c r="E148"/>
      <c r="K148">
        <v>123</v>
      </c>
      <c r="L148">
        <v>1.6674097047369107E-2</v>
      </c>
      <c r="M148">
        <v>6.8564003628249284E-3</v>
      </c>
      <c r="N148"/>
      <c r="O148"/>
      <c r="P148"/>
      <c r="Q148"/>
      <c r="R148"/>
      <c r="S148"/>
      <c r="U148">
        <v>123</v>
      </c>
      <c r="V148">
        <v>1.5937621765177136E-2</v>
      </c>
      <c r="W148">
        <v>-5.1195905907090566E-3</v>
      </c>
      <c r="X148"/>
      <c r="Y148"/>
      <c r="Z148"/>
      <c r="AA148"/>
      <c r="AB148"/>
      <c r="AC148"/>
      <c r="AE148">
        <v>123</v>
      </c>
      <c r="AF148">
        <v>1.9686973784376199E-2</v>
      </c>
      <c r="AG148">
        <v>-1.3100900337268996E-3</v>
      </c>
      <c r="AH148"/>
      <c r="AI148"/>
      <c r="AJ148"/>
      <c r="AK148"/>
      <c r="AL148"/>
      <c r="AM148"/>
    </row>
    <row r="149" spans="1:39" ht="15" x14ac:dyDescent="0.25">
      <c r="A149" s="2"/>
      <c r="B149"/>
      <c r="C149"/>
      <c r="D149"/>
      <c r="E149"/>
      <c r="K149">
        <v>124</v>
      </c>
      <c r="L149">
        <v>-2.3771425102926538E-2</v>
      </c>
      <c r="M149">
        <v>-2.8831285944608265E-4</v>
      </c>
      <c r="N149"/>
      <c r="O149"/>
      <c r="P149"/>
      <c r="Q149"/>
      <c r="R149"/>
      <c r="S149"/>
      <c r="U149">
        <v>124</v>
      </c>
      <c r="V149">
        <v>-2.411946493749657E-2</v>
      </c>
      <c r="W149">
        <v>-1.7408299058407073E-3</v>
      </c>
      <c r="X149"/>
      <c r="Y149"/>
      <c r="Z149"/>
      <c r="AA149"/>
      <c r="AB149"/>
      <c r="AC149"/>
      <c r="AE149">
        <v>124</v>
      </c>
      <c r="AF149">
        <v>-3.0509788854624562E-2</v>
      </c>
      <c r="AG149">
        <v>-4.4374823255785359E-3</v>
      </c>
      <c r="AH149"/>
      <c r="AI149"/>
      <c r="AJ149"/>
      <c r="AK149"/>
      <c r="AL149"/>
      <c r="AM149"/>
    </row>
    <row r="150" spans="1:39" ht="15" x14ac:dyDescent="0.25">
      <c r="A150" s="2"/>
      <c r="B150"/>
      <c r="C150"/>
      <c r="D150"/>
      <c r="E150"/>
      <c r="K150">
        <v>125</v>
      </c>
      <c r="L150">
        <v>2.362644503530748E-3</v>
      </c>
      <c r="M150">
        <v>-5.164721387108431E-3</v>
      </c>
      <c r="N150"/>
      <c r="O150"/>
      <c r="P150"/>
      <c r="Q150"/>
      <c r="R150"/>
      <c r="S150"/>
      <c r="U150">
        <v>125</v>
      </c>
      <c r="V150">
        <v>1.7636152272112802E-3</v>
      </c>
      <c r="W150">
        <v>5.0091647942570195E-4</v>
      </c>
      <c r="X150"/>
      <c r="Y150"/>
      <c r="Z150"/>
      <c r="AA150"/>
      <c r="AB150"/>
      <c r="AC150"/>
      <c r="AE150">
        <v>125</v>
      </c>
      <c r="AF150">
        <v>1.9250919203507048E-3</v>
      </c>
      <c r="AG150">
        <v>1.5349355618080207E-2</v>
      </c>
      <c r="AH150"/>
      <c r="AI150"/>
      <c r="AJ150"/>
      <c r="AK150"/>
      <c r="AL150"/>
      <c r="AM150"/>
    </row>
    <row r="151" spans="1:39" ht="15" x14ac:dyDescent="0.25">
      <c r="A151" s="2"/>
      <c r="B151"/>
      <c r="C151"/>
      <c r="D151"/>
      <c r="E151"/>
      <c r="K151">
        <v>126</v>
      </c>
      <c r="L151">
        <v>-1.4933639800974376E-2</v>
      </c>
      <c r="M151">
        <v>9.5807917904917363E-4</v>
      </c>
      <c r="N151"/>
      <c r="O151"/>
      <c r="P151"/>
      <c r="Q151"/>
      <c r="R151"/>
      <c r="S151"/>
      <c r="U151">
        <v>126</v>
      </c>
      <c r="V151">
        <v>-1.5366556994204625E-2</v>
      </c>
      <c r="W151">
        <v>7.9247012952332919E-3</v>
      </c>
      <c r="X151"/>
      <c r="Y151"/>
      <c r="Z151"/>
      <c r="AA151"/>
      <c r="AB151"/>
      <c r="AC151"/>
      <c r="AE151">
        <v>126</v>
      </c>
      <c r="AF151">
        <v>-1.9541251734297146E-2</v>
      </c>
      <c r="AG151">
        <v>-6.7244450117504746E-3</v>
      </c>
      <c r="AH151"/>
      <c r="AI151"/>
      <c r="AJ151"/>
      <c r="AK151"/>
      <c r="AL151"/>
      <c r="AM151"/>
    </row>
    <row r="152" spans="1:39" ht="15" x14ac:dyDescent="0.25">
      <c r="A152" s="2"/>
      <c r="B152"/>
      <c r="C152"/>
      <c r="D152"/>
      <c r="E152"/>
      <c r="K152">
        <v>127</v>
      </c>
      <c r="L152">
        <v>-1.4647127534213567E-2</v>
      </c>
      <c r="M152">
        <v>-1.651874863994101E-2</v>
      </c>
      <c r="N152"/>
      <c r="O152"/>
      <c r="P152"/>
      <c r="Q152"/>
      <c r="R152"/>
      <c r="S152"/>
      <c r="U152">
        <v>127</v>
      </c>
      <c r="V152">
        <v>-1.5082796367543177E-2</v>
      </c>
      <c r="W152">
        <v>4.7749573215403358E-3</v>
      </c>
      <c r="X152"/>
      <c r="Y152"/>
      <c r="Z152"/>
      <c r="AA152"/>
      <c r="AB152"/>
      <c r="AC152"/>
      <c r="AE152">
        <v>127</v>
      </c>
      <c r="AF152">
        <v>-1.9185662599007683E-2</v>
      </c>
      <c r="AG152">
        <v>4.3849556826815184E-3</v>
      </c>
      <c r="AH152"/>
      <c r="AI152"/>
      <c r="AJ152"/>
      <c r="AK152"/>
      <c r="AL152"/>
      <c r="AM152"/>
    </row>
    <row r="153" spans="1:39" ht="15" x14ac:dyDescent="0.25">
      <c r="A153" s="2"/>
      <c r="B153"/>
      <c r="C153"/>
      <c r="D153"/>
      <c r="E153"/>
      <c r="K153">
        <v>128</v>
      </c>
      <c r="L153">
        <v>2.7878257892033648E-2</v>
      </c>
      <c r="M153">
        <v>5.2366654176225214E-5</v>
      </c>
      <c r="N153"/>
      <c r="O153"/>
      <c r="P153"/>
      <c r="Q153"/>
      <c r="R153"/>
      <c r="S153"/>
      <c r="U153">
        <v>128</v>
      </c>
      <c r="V153">
        <v>2.7034178776301016E-2</v>
      </c>
      <c r="W153">
        <v>2.2073615595871038E-4</v>
      </c>
      <c r="X153"/>
      <c r="Y153"/>
      <c r="Z153"/>
      <c r="AA153"/>
      <c r="AB153"/>
      <c r="AC153"/>
      <c r="AE153">
        <v>128</v>
      </c>
      <c r="AF153">
        <v>3.3592409357661321E-2</v>
      </c>
      <c r="AG153">
        <v>-5.1567585164891336E-3</v>
      </c>
      <c r="AH153"/>
      <c r="AI153"/>
      <c r="AJ153"/>
      <c r="AK153"/>
      <c r="AL153"/>
      <c r="AM153"/>
    </row>
    <row r="154" spans="1:39" ht="15" x14ac:dyDescent="0.25">
      <c r="A154" s="2"/>
      <c r="B154"/>
      <c r="C154"/>
      <c r="D154"/>
      <c r="E154"/>
      <c r="K154">
        <v>129</v>
      </c>
      <c r="L154">
        <v>-1.0884787482223208E-3</v>
      </c>
      <c r="M154">
        <v>3.5543812075835538E-3</v>
      </c>
      <c r="N154"/>
      <c r="O154"/>
      <c r="P154"/>
      <c r="Q154"/>
      <c r="R154"/>
      <c r="S154"/>
      <c r="U154">
        <v>129</v>
      </c>
      <c r="V154">
        <v>-1.6543637224330967E-3</v>
      </c>
      <c r="W154">
        <v>-3.2954207320254397E-3</v>
      </c>
      <c r="X154"/>
      <c r="Y154"/>
      <c r="Z154"/>
      <c r="AA154"/>
      <c r="AB154"/>
      <c r="AC154"/>
      <c r="AE154">
        <v>129</v>
      </c>
      <c r="AF154">
        <v>-2.3580822234381387E-3</v>
      </c>
      <c r="AG154">
        <v>2.1751772432715031E-4</v>
      </c>
      <c r="AH154"/>
      <c r="AI154"/>
      <c r="AJ154"/>
      <c r="AK154"/>
      <c r="AL154"/>
      <c r="AM154"/>
    </row>
    <row r="155" spans="1:39" ht="15" x14ac:dyDescent="0.25">
      <c r="A155" s="2"/>
      <c r="B155"/>
      <c r="C155"/>
      <c r="D155"/>
      <c r="E155"/>
      <c r="K155">
        <v>130</v>
      </c>
      <c r="L155">
        <v>-8.1563107006113068E-3</v>
      </c>
      <c r="M155">
        <v>-2.9965952633218586E-2</v>
      </c>
      <c r="N155"/>
      <c r="O155"/>
      <c r="P155"/>
      <c r="Q155"/>
      <c r="R155"/>
      <c r="S155"/>
      <c r="U155">
        <v>130</v>
      </c>
      <c r="V155">
        <v>-8.654316801656816E-3</v>
      </c>
      <c r="W155">
        <v>7.6530651535546617E-3</v>
      </c>
      <c r="X155"/>
      <c r="Y155"/>
      <c r="Z155"/>
      <c r="AA155"/>
      <c r="AB155"/>
      <c r="AC155"/>
      <c r="AE155">
        <v>130</v>
      </c>
      <c r="AF155">
        <v>-1.1129937895570235E-2</v>
      </c>
      <c r="AG155">
        <v>3.2565218615635105E-2</v>
      </c>
      <c r="AH155"/>
      <c r="AI155"/>
      <c r="AJ155"/>
      <c r="AK155"/>
      <c r="AL155"/>
      <c r="AM155"/>
    </row>
    <row r="156" spans="1:39" ht="15" x14ac:dyDescent="0.25">
      <c r="A156" s="2"/>
      <c r="B156"/>
      <c r="C156"/>
      <c r="D156"/>
      <c r="E156"/>
      <c r="K156">
        <v>131</v>
      </c>
      <c r="L156">
        <v>7.5840521335317568E-3</v>
      </c>
      <c r="M156">
        <v>2.6773432395374467E-3</v>
      </c>
      <c r="N156"/>
      <c r="O156"/>
      <c r="P156"/>
      <c r="Q156"/>
      <c r="R156"/>
      <c r="S156"/>
      <c r="U156">
        <v>131</v>
      </c>
      <c r="V156">
        <v>6.9348768904365522E-3</v>
      </c>
      <c r="W156">
        <v>-5.1663677734171791E-2</v>
      </c>
      <c r="X156"/>
      <c r="Y156"/>
      <c r="Z156"/>
      <c r="AA156"/>
      <c r="AB156"/>
      <c r="AC156"/>
      <c r="AE156">
        <v>131</v>
      </c>
      <c r="AF156">
        <v>8.4053583506040301E-3</v>
      </c>
      <c r="AG156">
        <v>-1.6360477513976276E-2</v>
      </c>
      <c r="AH156"/>
      <c r="AI156"/>
      <c r="AJ156"/>
      <c r="AK156"/>
      <c r="AL156"/>
      <c r="AM156"/>
    </row>
    <row r="157" spans="1:39" ht="15" x14ac:dyDescent="0.25">
      <c r="A157" s="2"/>
      <c r="B157"/>
      <c r="C157"/>
      <c r="D157"/>
      <c r="E157"/>
      <c r="K157">
        <v>132</v>
      </c>
      <c r="L157">
        <v>-1.5925607450035406E-2</v>
      </c>
      <c r="M157">
        <v>5.2643560198172394E-3</v>
      </c>
      <c r="N157"/>
      <c r="O157"/>
      <c r="P157"/>
      <c r="Q157"/>
      <c r="R157"/>
      <c r="S157"/>
      <c r="U157">
        <v>132</v>
      </c>
      <c r="V157">
        <v>-1.6348997868055343E-2</v>
      </c>
      <c r="W157">
        <v>-1.3736787377494317E-2</v>
      </c>
      <c r="X157"/>
      <c r="Y157"/>
      <c r="Z157"/>
      <c r="AA157"/>
      <c r="AB157"/>
      <c r="AC157"/>
      <c r="AE157">
        <v>132</v>
      </c>
      <c r="AF157">
        <v>-2.0772378493903593E-2</v>
      </c>
      <c r="AG157">
        <v>-3.2392351151307314E-3</v>
      </c>
      <c r="AH157"/>
      <c r="AI157"/>
      <c r="AJ157"/>
      <c r="AK157"/>
      <c r="AL157"/>
      <c r="AM157"/>
    </row>
    <row r="158" spans="1:39" ht="15" x14ac:dyDescent="0.25">
      <c r="A158" s="2"/>
      <c r="B158"/>
      <c r="C158"/>
      <c r="D158"/>
      <c r="E158"/>
      <c r="K158">
        <v>133</v>
      </c>
      <c r="L158">
        <v>2.755667699140683E-2</v>
      </c>
      <c r="M158">
        <v>8.5766915044968757E-3</v>
      </c>
      <c r="N158"/>
      <c r="O158"/>
      <c r="P158"/>
      <c r="Q158"/>
      <c r="R158"/>
      <c r="S158"/>
      <c r="U158">
        <v>133</v>
      </c>
      <c r="V158">
        <v>2.671568631203107E-2</v>
      </c>
      <c r="W158">
        <v>-1.4999247837723674E-2</v>
      </c>
      <c r="X158"/>
      <c r="Y158"/>
      <c r="Z158"/>
      <c r="AA158"/>
      <c r="AB158"/>
      <c r="AC158"/>
      <c r="AE158">
        <v>133</v>
      </c>
      <c r="AF158">
        <v>3.3193296692530787E-2</v>
      </c>
      <c r="AG158">
        <v>1.7984529299715293E-3</v>
      </c>
      <c r="AH158"/>
      <c r="AI158"/>
      <c r="AJ158"/>
      <c r="AK158"/>
      <c r="AL158"/>
      <c r="AM158"/>
    </row>
    <row r="159" spans="1:39" ht="15" x14ac:dyDescent="0.25">
      <c r="A159" s="2"/>
      <c r="B159"/>
      <c r="C159"/>
      <c r="D159"/>
      <c r="E159"/>
      <c r="K159">
        <v>134</v>
      </c>
      <c r="L159">
        <v>6.9030153873587026E-3</v>
      </c>
      <c r="M159">
        <v>-2.8224769463542163E-3</v>
      </c>
      <c r="N159"/>
      <c r="O159"/>
      <c r="P159"/>
      <c r="Q159"/>
      <c r="R159"/>
      <c r="S159"/>
      <c r="U159">
        <v>134</v>
      </c>
      <c r="V159">
        <v>6.2603807648138696E-3</v>
      </c>
      <c r="W159">
        <v>3.4288887116943282E-3</v>
      </c>
      <c r="X159"/>
      <c r="Y159"/>
      <c r="Z159"/>
      <c r="AA159"/>
      <c r="AB159"/>
      <c r="AC159"/>
      <c r="AE159">
        <v>134</v>
      </c>
      <c r="AF159">
        <v>7.560126589989058E-3</v>
      </c>
      <c r="AG159">
        <v>7.200288993131616E-3</v>
      </c>
      <c r="AH159"/>
      <c r="AI159"/>
      <c r="AJ159"/>
      <c r="AK159"/>
      <c r="AL159"/>
      <c r="AM159"/>
    </row>
    <row r="160" spans="1:39" ht="15" x14ac:dyDescent="0.25">
      <c r="A160" s="2"/>
      <c r="B160"/>
      <c r="C160"/>
      <c r="D160"/>
      <c r="E160"/>
      <c r="K160">
        <v>135</v>
      </c>
      <c r="L160">
        <v>1.0969964316574224E-2</v>
      </c>
      <c r="M160">
        <v>-6.5234681833799407E-3</v>
      </c>
      <c r="N160"/>
      <c r="O160"/>
      <c r="P160"/>
      <c r="Q160"/>
      <c r="R160"/>
      <c r="S160"/>
      <c r="U160">
        <v>135</v>
      </c>
      <c r="V160">
        <v>1.0288271053077617E-2</v>
      </c>
      <c r="W160">
        <v>-2.7000161181424042E-3</v>
      </c>
      <c r="X160"/>
      <c r="Y160"/>
      <c r="Z160"/>
      <c r="AA160"/>
      <c r="AB160"/>
      <c r="AC160"/>
      <c r="AE160">
        <v>135</v>
      </c>
      <c r="AF160">
        <v>1.2607599319013464E-2</v>
      </c>
      <c r="AG160">
        <v>1.5719070354673695E-2</v>
      </c>
      <c r="AH160"/>
      <c r="AI160"/>
      <c r="AJ160"/>
      <c r="AK160"/>
      <c r="AL160"/>
      <c r="AM160"/>
    </row>
    <row r="161" spans="1:39" ht="15" x14ac:dyDescent="0.25">
      <c r="A161" s="2"/>
      <c r="B161"/>
      <c r="C161"/>
      <c r="D161"/>
      <c r="E161"/>
      <c r="K161">
        <v>136</v>
      </c>
      <c r="L161">
        <v>1.9035423671383413E-2</v>
      </c>
      <c r="M161">
        <v>1.8570174224890011E-3</v>
      </c>
      <c r="N161"/>
      <c r="O161"/>
      <c r="P161"/>
      <c r="Q161"/>
      <c r="R161"/>
      <c r="S161"/>
      <c r="U161">
        <v>136</v>
      </c>
      <c r="V161">
        <v>1.8276270403708349E-2</v>
      </c>
      <c r="W161">
        <v>1.1513716042833844E-2</v>
      </c>
      <c r="X161"/>
      <c r="Y161"/>
      <c r="Z161"/>
      <c r="AA161"/>
      <c r="AB161"/>
      <c r="AC161"/>
      <c r="AE161">
        <v>136</v>
      </c>
      <c r="AF161">
        <v>2.2617606046171163E-2</v>
      </c>
      <c r="AG161">
        <v>3.3842023834899697E-2</v>
      </c>
      <c r="AH161"/>
      <c r="AI161"/>
      <c r="AJ161"/>
      <c r="AK161"/>
      <c r="AL161"/>
      <c r="AM161"/>
    </row>
    <row r="162" spans="1:39" ht="15" x14ac:dyDescent="0.25">
      <c r="A162" s="2"/>
      <c r="B162"/>
      <c r="C162"/>
      <c r="D162"/>
      <c r="E162"/>
      <c r="K162">
        <v>137</v>
      </c>
      <c r="L162">
        <v>6.9813810225325158E-3</v>
      </c>
      <c r="M162">
        <v>-7.5808564994588696E-3</v>
      </c>
      <c r="N162"/>
      <c r="O162"/>
      <c r="P162"/>
      <c r="Q162"/>
      <c r="R162"/>
      <c r="S162"/>
      <c r="U162">
        <v>137</v>
      </c>
      <c r="V162">
        <v>6.3379937829126992E-3</v>
      </c>
      <c r="W162">
        <v>5.2164908414796289E-3</v>
      </c>
      <c r="X162"/>
      <c r="Y162"/>
      <c r="Z162"/>
      <c r="AA162"/>
      <c r="AB162"/>
      <c r="AC162"/>
      <c r="AE162">
        <v>137</v>
      </c>
      <c r="AF162">
        <v>7.6573858409206396E-3</v>
      </c>
      <c r="AG162">
        <v>-5.7662316735856683E-3</v>
      </c>
      <c r="AH162"/>
      <c r="AI162"/>
      <c r="AJ162"/>
      <c r="AK162"/>
      <c r="AL162"/>
      <c r="AM162"/>
    </row>
    <row r="163" spans="1:39" ht="15" x14ac:dyDescent="0.25">
      <c r="E163"/>
      <c r="K163">
        <v>138</v>
      </c>
      <c r="L163">
        <v>7.7834087233445608E-3</v>
      </c>
      <c r="M163">
        <v>2.2849166242926875E-3</v>
      </c>
      <c r="N163"/>
      <c r="O163"/>
      <c r="P163"/>
      <c r="Q163"/>
      <c r="R163"/>
      <c r="S163"/>
      <c r="U163">
        <v>138</v>
      </c>
      <c r="V163">
        <v>7.1323188760587476E-3</v>
      </c>
      <c r="W163">
        <v>-4.1181247741545243E-3</v>
      </c>
      <c r="X163"/>
      <c r="Y163"/>
      <c r="Z163"/>
      <c r="AA163"/>
      <c r="AB163"/>
      <c r="AC163"/>
      <c r="AE163">
        <v>138</v>
      </c>
      <c r="AF163">
        <v>8.6527789521274254E-3</v>
      </c>
      <c r="AG163">
        <v>2.0823474719473243E-2</v>
      </c>
      <c r="AH163"/>
      <c r="AI163"/>
      <c r="AJ163"/>
      <c r="AK163"/>
      <c r="AL163"/>
      <c r="AM163"/>
    </row>
    <row r="164" spans="1:39" ht="15" x14ac:dyDescent="0.25">
      <c r="K164">
        <v>139</v>
      </c>
      <c r="L164">
        <v>1.6744766842442763E-3</v>
      </c>
      <c r="M164">
        <v>7.043716695895823E-3</v>
      </c>
      <c r="N164"/>
      <c r="O164"/>
      <c r="P164"/>
      <c r="Q164"/>
      <c r="R164"/>
      <c r="S164"/>
      <c r="U164">
        <v>139</v>
      </c>
      <c r="V164">
        <v>1.0820565147112221E-3</v>
      </c>
      <c r="W164">
        <v>3.5887055527686115E-3</v>
      </c>
      <c r="X164"/>
      <c r="Y164"/>
      <c r="Z164"/>
      <c r="AA164"/>
      <c r="AB164"/>
      <c r="AC164"/>
      <c r="AE164">
        <v>139</v>
      </c>
      <c r="AF164">
        <v>1.0710098157321272E-3</v>
      </c>
      <c r="AG164">
        <v>-2.2393339991455048E-2</v>
      </c>
      <c r="AH164"/>
      <c r="AI164"/>
      <c r="AJ164"/>
      <c r="AK164"/>
      <c r="AL164"/>
      <c r="AM164"/>
    </row>
    <row r="165" spans="1:39" ht="15.75" thickBot="1" x14ac:dyDescent="0.3">
      <c r="K165" s="8">
        <v>140</v>
      </c>
      <c r="L165" s="8">
        <v>-1.3471657611180054E-2</v>
      </c>
      <c r="M165" s="8">
        <v>8.0871710633545844E-3</v>
      </c>
      <c r="N165"/>
      <c r="O165"/>
      <c r="P165"/>
      <c r="Q165"/>
      <c r="R165"/>
      <c r="S165"/>
      <c r="U165" s="8">
        <v>140</v>
      </c>
      <c r="V165" s="8">
        <v>-1.3918615560373295E-2</v>
      </c>
      <c r="W165" s="8">
        <v>-5.1511827545197147E-3</v>
      </c>
      <c r="X165"/>
      <c r="Y165"/>
      <c r="Z165"/>
      <c r="AA165"/>
      <c r="AB165"/>
      <c r="AC165"/>
      <c r="AE165" s="8">
        <v>140</v>
      </c>
      <c r="AF165" s="8">
        <v>-1.7726791960707214E-2</v>
      </c>
      <c r="AG165" s="8">
        <v>1.1565214323892074E-2</v>
      </c>
      <c r="AH165"/>
      <c r="AI165"/>
      <c r="AJ165"/>
      <c r="AK165"/>
      <c r="AL165"/>
      <c r="AM165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DB1E-5A17-41A5-9E58-4FAB8DFFC2B1}">
  <sheetPr>
    <tabColor rgb="FF741C00"/>
  </sheetPr>
  <dimension ref="A1:Y163"/>
  <sheetViews>
    <sheetView topLeftCell="E1" zoomScale="85" zoomScaleNormal="85" workbookViewId="0">
      <selection activeCell="I31" sqref="I31"/>
    </sheetView>
  </sheetViews>
  <sheetFormatPr baseColWidth="10" defaultColWidth="11.42578125" defaultRowHeight="12.75" x14ac:dyDescent="0.2"/>
  <cols>
    <col min="1" max="1" width="11.42578125" style="1"/>
    <col min="2" max="2" width="16.28515625" style="1" bestFit="1" customWidth="1"/>
    <col min="3" max="4" width="16.42578125" style="1" bestFit="1" customWidth="1"/>
    <col min="5" max="5" width="27.28515625" style="1" customWidth="1"/>
    <col min="6" max="16" width="11.42578125" style="1"/>
    <col min="17" max="17" width="19.42578125" style="1" customWidth="1"/>
    <col min="18" max="20" width="11.42578125" style="1"/>
    <col min="21" max="21" width="14.7109375" style="1" bestFit="1" customWidth="1"/>
    <col min="22" max="22" width="12" style="1" bestFit="1" customWidth="1"/>
    <col min="23" max="203" width="11.42578125" style="1"/>
    <col min="204" max="204" width="16.28515625" style="1" bestFit="1" customWidth="1"/>
    <col min="205" max="205" width="16.42578125" style="1" bestFit="1" customWidth="1"/>
    <col min="206" max="206" width="13.5703125" style="1" bestFit="1" customWidth="1"/>
    <col min="207" max="207" width="10.5703125" style="1" bestFit="1" customWidth="1"/>
    <col min="208" max="459" width="11.42578125" style="1"/>
    <col min="460" max="460" width="16.28515625" style="1" bestFit="1" customWidth="1"/>
    <col min="461" max="461" width="16.42578125" style="1" bestFit="1" customWidth="1"/>
    <col min="462" max="462" width="13.5703125" style="1" bestFit="1" customWidth="1"/>
    <col min="463" max="463" width="10.5703125" style="1" bestFit="1" customWidth="1"/>
    <col min="464" max="715" width="11.42578125" style="1"/>
    <col min="716" max="716" width="16.28515625" style="1" bestFit="1" customWidth="1"/>
    <col min="717" max="717" width="16.42578125" style="1" bestFit="1" customWidth="1"/>
    <col min="718" max="718" width="13.5703125" style="1" bestFit="1" customWidth="1"/>
    <col min="719" max="719" width="10.5703125" style="1" bestFit="1" customWidth="1"/>
    <col min="720" max="971" width="11.42578125" style="1"/>
    <col min="972" max="972" width="16.28515625" style="1" bestFit="1" customWidth="1"/>
    <col min="973" max="973" width="16.42578125" style="1" bestFit="1" customWidth="1"/>
    <col min="974" max="974" width="13.5703125" style="1" bestFit="1" customWidth="1"/>
    <col min="975" max="975" width="10.5703125" style="1" bestFit="1" customWidth="1"/>
    <col min="976" max="1227" width="11.42578125" style="1"/>
    <col min="1228" max="1228" width="16.28515625" style="1" bestFit="1" customWidth="1"/>
    <col min="1229" max="1229" width="16.42578125" style="1" bestFit="1" customWidth="1"/>
    <col min="1230" max="1230" width="13.5703125" style="1" bestFit="1" customWidth="1"/>
    <col min="1231" max="1231" width="10.5703125" style="1" bestFit="1" customWidth="1"/>
    <col min="1232" max="1483" width="11.42578125" style="1"/>
    <col min="1484" max="1484" width="16.28515625" style="1" bestFit="1" customWidth="1"/>
    <col min="1485" max="1485" width="16.42578125" style="1" bestFit="1" customWidth="1"/>
    <col min="1486" max="1486" width="13.5703125" style="1" bestFit="1" customWidth="1"/>
    <col min="1487" max="1487" width="10.5703125" style="1" bestFit="1" customWidth="1"/>
    <col min="1488" max="1739" width="11.42578125" style="1"/>
    <col min="1740" max="1740" width="16.28515625" style="1" bestFit="1" customWidth="1"/>
    <col min="1741" max="1741" width="16.42578125" style="1" bestFit="1" customWidth="1"/>
    <col min="1742" max="1742" width="13.5703125" style="1" bestFit="1" customWidth="1"/>
    <col min="1743" max="1743" width="10.5703125" style="1" bestFit="1" customWidth="1"/>
    <col min="1744" max="1995" width="11.42578125" style="1"/>
    <col min="1996" max="1996" width="16.28515625" style="1" bestFit="1" customWidth="1"/>
    <col min="1997" max="1997" width="16.42578125" style="1" bestFit="1" customWidth="1"/>
    <col min="1998" max="1998" width="13.5703125" style="1" bestFit="1" customWidth="1"/>
    <col min="1999" max="1999" width="10.5703125" style="1" bestFit="1" customWidth="1"/>
    <col min="2000" max="2251" width="11.42578125" style="1"/>
    <col min="2252" max="2252" width="16.28515625" style="1" bestFit="1" customWidth="1"/>
    <col min="2253" max="2253" width="16.42578125" style="1" bestFit="1" customWidth="1"/>
    <col min="2254" max="2254" width="13.5703125" style="1" bestFit="1" customWidth="1"/>
    <col min="2255" max="2255" width="10.5703125" style="1" bestFit="1" customWidth="1"/>
    <col min="2256" max="2507" width="11.42578125" style="1"/>
    <col min="2508" max="2508" width="16.28515625" style="1" bestFit="1" customWidth="1"/>
    <col min="2509" max="2509" width="16.42578125" style="1" bestFit="1" customWidth="1"/>
    <col min="2510" max="2510" width="13.5703125" style="1" bestFit="1" customWidth="1"/>
    <col min="2511" max="2511" width="10.5703125" style="1" bestFit="1" customWidth="1"/>
    <col min="2512" max="2763" width="11.42578125" style="1"/>
    <col min="2764" max="2764" width="16.28515625" style="1" bestFit="1" customWidth="1"/>
    <col min="2765" max="2765" width="16.42578125" style="1" bestFit="1" customWidth="1"/>
    <col min="2766" max="2766" width="13.5703125" style="1" bestFit="1" customWidth="1"/>
    <col min="2767" max="2767" width="10.5703125" style="1" bestFit="1" customWidth="1"/>
    <col min="2768" max="3019" width="11.42578125" style="1"/>
    <col min="3020" max="3020" width="16.28515625" style="1" bestFit="1" customWidth="1"/>
    <col min="3021" max="3021" width="16.42578125" style="1" bestFit="1" customWidth="1"/>
    <col min="3022" max="3022" width="13.5703125" style="1" bestFit="1" customWidth="1"/>
    <col min="3023" max="3023" width="10.5703125" style="1" bestFit="1" customWidth="1"/>
    <col min="3024" max="3275" width="11.42578125" style="1"/>
    <col min="3276" max="3276" width="16.28515625" style="1" bestFit="1" customWidth="1"/>
    <col min="3277" max="3277" width="16.42578125" style="1" bestFit="1" customWidth="1"/>
    <col min="3278" max="3278" width="13.5703125" style="1" bestFit="1" customWidth="1"/>
    <col min="3279" max="3279" width="10.5703125" style="1" bestFit="1" customWidth="1"/>
    <col min="3280" max="3531" width="11.42578125" style="1"/>
    <col min="3532" max="3532" width="16.28515625" style="1" bestFit="1" customWidth="1"/>
    <col min="3533" max="3533" width="16.42578125" style="1" bestFit="1" customWidth="1"/>
    <col min="3534" max="3534" width="13.5703125" style="1" bestFit="1" customWidth="1"/>
    <col min="3535" max="3535" width="10.5703125" style="1" bestFit="1" customWidth="1"/>
    <col min="3536" max="3787" width="11.42578125" style="1"/>
    <col min="3788" max="3788" width="16.28515625" style="1" bestFit="1" customWidth="1"/>
    <col min="3789" max="3789" width="16.42578125" style="1" bestFit="1" customWidth="1"/>
    <col min="3790" max="3790" width="13.5703125" style="1" bestFit="1" customWidth="1"/>
    <col min="3791" max="3791" width="10.5703125" style="1" bestFit="1" customWidth="1"/>
    <col min="3792" max="4043" width="11.42578125" style="1"/>
    <col min="4044" max="4044" width="16.28515625" style="1" bestFit="1" customWidth="1"/>
    <col min="4045" max="4045" width="16.42578125" style="1" bestFit="1" customWidth="1"/>
    <col min="4046" max="4046" width="13.5703125" style="1" bestFit="1" customWidth="1"/>
    <col min="4047" max="4047" width="10.5703125" style="1" bestFit="1" customWidth="1"/>
    <col min="4048" max="4299" width="11.42578125" style="1"/>
    <col min="4300" max="4300" width="16.28515625" style="1" bestFit="1" customWidth="1"/>
    <col min="4301" max="4301" width="16.42578125" style="1" bestFit="1" customWidth="1"/>
    <col min="4302" max="4302" width="13.5703125" style="1" bestFit="1" customWidth="1"/>
    <col min="4303" max="4303" width="10.5703125" style="1" bestFit="1" customWidth="1"/>
    <col min="4304" max="4555" width="11.42578125" style="1"/>
    <col min="4556" max="4556" width="16.28515625" style="1" bestFit="1" customWidth="1"/>
    <col min="4557" max="4557" width="16.42578125" style="1" bestFit="1" customWidth="1"/>
    <col min="4558" max="4558" width="13.5703125" style="1" bestFit="1" customWidth="1"/>
    <col min="4559" max="4559" width="10.5703125" style="1" bestFit="1" customWidth="1"/>
    <col min="4560" max="4811" width="11.42578125" style="1"/>
    <col min="4812" max="4812" width="16.28515625" style="1" bestFit="1" customWidth="1"/>
    <col min="4813" max="4813" width="16.42578125" style="1" bestFit="1" customWidth="1"/>
    <col min="4814" max="4814" width="13.5703125" style="1" bestFit="1" customWidth="1"/>
    <col min="4815" max="4815" width="10.5703125" style="1" bestFit="1" customWidth="1"/>
    <col min="4816" max="5067" width="11.42578125" style="1"/>
    <col min="5068" max="5068" width="16.28515625" style="1" bestFit="1" customWidth="1"/>
    <col min="5069" max="5069" width="16.42578125" style="1" bestFit="1" customWidth="1"/>
    <col min="5070" max="5070" width="13.5703125" style="1" bestFit="1" customWidth="1"/>
    <col min="5071" max="5071" width="10.5703125" style="1" bestFit="1" customWidth="1"/>
    <col min="5072" max="5323" width="11.42578125" style="1"/>
    <col min="5324" max="5324" width="16.28515625" style="1" bestFit="1" customWidth="1"/>
    <col min="5325" max="5325" width="16.42578125" style="1" bestFit="1" customWidth="1"/>
    <col min="5326" max="5326" width="13.5703125" style="1" bestFit="1" customWidth="1"/>
    <col min="5327" max="5327" width="10.5703125" style="1" bestFit="1" customWidth="1"/>
    <col min="5328" max="5579" width="11.42578125" style="1"/>
    <col min="5580" max="5580" width="16.28515625" style="1" bestFit="1" customWidth="1"/>
    <col min="5581" max="5581" width="16.42578125" style="1" bestFit="1" customWidth="1"/>
    <col min="5582" max="5582" width="13.5703125" style="1" bestFit="1" customWidth="1"/>
    <col min="5583" max="5583" width="10.5703125" style="1" bestFit="1" customWidth="1"/>
    <col min="5584" max="5835" width="11.42578125" style="1"/>
    <col min="5836" max="5836" width="16.28515625" style="1" bestFit="1" customWidth="1"/>
    <col min="5837" max="5837" width="16.42578125" style="1" bestFit="1" customWidth="1"/>
    <col min="5838" max="5838" width="13.5703125" style="1" bestFit="1" customWidth="1"/>
    <col min="5839" max="5839" width="10.5703125" style="1" bestFit="1" customWidth="1"/>
    <col min="5840" max="6091" width="11.42578125" style="1"/>
    <col min="6092" max="6092" width="16.28515625" style="1" bestFit="1" customWidth="1"/>
    <col min="6093" max="6093" width="16.42578125" style="1" bestFit="1" customWidth="1"/>
    <col min="6094" max="6094" width="13.5703125" style="1" bestFit="1" customWidth="1"/>
    <col min="6095" max="6095" width="10.5703125" style="1" bestFit="1" customWidth="1"/>
    <col min="6096" max="6347" width="11.42578125" style="1"/>
    <col min="6348" max="6348" width="16.28515625" style="1" bestFit="1" customWidth="1"/>
    <col min="6349" max="6349" width="16.42578125" style="1" bestFit="1" customWidth="1"/>
    <col min="6350" max="6350" width="13.5703125" style="1" bestFit="1" customWidth="1"/>
    <col min="6351" max="6351" width="10.5703125" style="1" bestFit="1" customWidth="1"/>
    <col min="6352" max="6603" width="11.42578125" style="1"/>
    <col min="6604" max="6604" width="16.28515625" style="1" bestFit="1" customWidth="1"/>
    <col min="6605" max="6605" width="16.42578125" style="1" bestFit="1" customWidth="1"/>
    <col min="6606" max="6606" width="13.5703125" style="1" bestFit="1" customWidth="1"/>
    <col min="6607" max="6607" width="10.5703125" style="1" bestFit="1" customWidth="1"/>
    <col min="6608" max="6859" width="11.42578125" style="1"/>
    <col min="6860" max="6860" width="16.28515625" style="1" bestFit="1" customWidth="1"/>
    <col min="6861" max="6861" width="16.42578125" style="1" bestFit="1" customWidth="1"/>
    <col min="6862" max="6862" width="13.5703125" style="1" bestFit="1" customWidth="1"/>
    <col min="6863" max="6863" width="10.5703125" style="1" bestFit="1" customWidth="1"/>
    <col min="6864" max="7115" width="11.42578125" style="1"/>
    <col min="7116" max="7116" width="16.28515625" style="1" bestFit="1" customWidth="1"/>
    <col min="7117" max="7117" width="16.42578125" style="1" bestFit="1" customWidth="1"/>
    <col min="7118" max="7118" width="13.5703125" style="1" bestFit="1" customWidth="1"/>
    <col min="7119" max="7119" width="10.5703125" style="1" bestFit="1" customWidth="1"/>
    <col min="7120" max="7371" width="11.42578125" style="1"/>
    <col min="7372" max="7372" width="16.28515625" style="1" bestFit="1" customWidth="1"/>
    <col min="7373" max="7373" width="16.42578125" style="1" bestFit="1" customWidth="1"/>
    <col min="7374" max="7374" width="13.5703125" style="1" bestFit="1" customWidth="1"/>
    <col min="7375" max="7375" width="10.5703125" style="1" bestFit="1" customWidth="1"/>
    <col min="7376" max="7627" width="11.42578125" style="1"/>
    <col min="7628" max="7628" width="16.28515625" style="1" bestFit="1" customWidth="1"/>
    <col min="7629" max="7629" width="16.42578125" style="1" bestFit="1" customWidth="1"/>
    <col min="7630" max="7630" width="13.5703125" style="1" bestFit="1" customWidth="1"/>
    <col min="7631" max="7631" width="10.5703125" style="1" bestFit="1" customWidth="1"/>
    <col min="7632" max="7883" width="11.42578125" style="1"/>
    <col min="7884" max="7884" width="16.28515625" style="1" bestFit="1" customWidth="1"/>
    <col min="7885" max="7885" width="16.42578125" style="1" bestFit="1" customWidth="1"/>
    <col min="7886" max="7886" width="13.5703125" style="1" bestFit="1" customWidth="1"/>
    <col min="7887" max="7887" width="10.5703125" style="1" bestFit="1" customWidth="1"/>
    <col min="7888" max="8139" width="11.42578125" style="1"/>
    <col min="8140" max="8140" width="16.28515625" style="1" bestFit="1" customWidth="1"/>
    <col min="8141" max="8141" width="16.42578125" style="1" bestFit="1" customWidth="1"/>
    <col min="8142" max="8142" width="13.5703125" style="1" bestFit="1" customWidth="1"/>
    <col min="8143" max="8143" width="10.5703125" style="1" bestFit="1" customWidth="1"/>
    <col min="8144" max="8395" width="11.42578125" style="1"/>
    <col min="8396" max="8396" width="16.28515625" style="1" bestFit="1" customWidth="1"/>
    <col min="8397" max="8397" width="16.42578125" style="1" bestFit="1" customWidth="1"/>
    <col min="8398" max="8398" width="13.5703125" style="1" bestFit="1" customWidth="1"/>
    <col min="8399" max="8399" width="10.5703125" style="1" bestFit="1" customWidth="1"/>
    <col min="8400" max="8651" width="11.42578125" style="1"/>
    <col min="8652" max="8652" width="16.28515625" style="1" bestFit="1" customWidth="1"/>
    <col min="8653" max="8653" width="16.42578125" style="1" bestFit="1" customWidth="1"/>
    <col min="8654" max="8654" width="13.5703125" style="1" bestFit="1" customWidth="1"/>
    <col min="8655" max="8655" width="10.5703125" style="1" bestFit="1" customWidth="1"/>
    <col min="8656" max="8907" width="11.42578125" style="1"/>
    <col min="8908" max="8908" width="16.28515625" style="1" bestFit="1" customWidth="1"/>
    <col min="8909" max="8909" width="16.42578125" style="1" bestFit="1" customWidth="1"/>
    <col min="8910" max="8910" width="13.5703125" style="1" bestFit="1" customWidth="1"/>
    <col min="8911" max="8911" width="10.5703125" style="1" bestFit="1" customWidth="1"/>
    <col min="8912" max="9163" width="11.42578125" style="1"/>
    <col min="9164" max="9164" width="16.28515625" style="1" bestFit="1" customWidth="1"/>
    <col min="9165" max="9165" width="16.42578125" style="1" bestFit="1" customWidth="1"/>
    <col min="9166" max="9166" width="13.5703125" style="1" bestFit="1" customWidth="1"/>
    <col min="9167" max="9167" width="10.5703125" style="1" bestFit="1" customWidth="1"/>
    <col min="9168" max="9419" width="11.42578125" style="1"/>
    <col min="9420" max="9420" width="16.28515625" style="1" bestFit="1" customWidth="1"/>
    <col min="9421" max="9421" width="16.42578125" style="1" bestFit="1" customWidth="1"/>
    <col min="9422" max="9422" width="13.5703125" style="1" bestFit="1" customWidth="1"/>
    <col min="9423" max="9423" width="10.5703125" style="1" bestFit="1" customWidth="1"/>
    <col min="9424" max="9675" width="11.42578125" style="1"/>
    <col min="9676" max="9676" width="16.28515625" style="1" bestFit="1" customWidth="1"/>
    <col min="9677" max="9677" width="16.42578125" style="1" bestFit="1" customWidth="1"/>
    <col min="9678" max="9678" width="13.5703125" style="1" bestFit="1" customWidth="1"/>
    <col min="9679" max="9679" width="10.5703125" style="1" bestFit="1" customWidth="1"/>
    <col min="9680" max="9931" width="11.42578125" style="1"/>
    <col min="9932" max="9932" width="16.28515625" style="1" bestFit="1" customWidth="1"/>
    <col min="9933" max="9933" width="16.42578125" style="1" bestFit="1" customWidth="1"/>
    <col min="9934" max="9934" width="13.5703125" style="1" bestFit="1" customWidth="1"/>
    <col min="9935" max="9935" width="10.5703125" style="1" bestFit="1" customWidth="1"/>
    <col min="9936" max="10187" width="11.42578125" style="1"/>
    <col min="10188" max="10188" width="16.28515625" style="1" bestFit="1" customWidth="1"/>
    <col min="10189" max="10189" width="16.42578125" style="1" bestFit="1" customWidth="1"/>
    <col min="10190" max="10190" width="13.5703125" style="1" bestFit="1" customWidth="1"/>
    <col min="10191" max="10191" width="10.5703125" style="1" bestFit="1" customWidth="1"/>
    <col min="10192" max="10443" width="11.42578125" style="1"/>
    <col min="10444" max="10444" width="16.28515625" style="1" bestFit="1" customWidth="1"/>
    <col min="10445" max="10445" width="16.42578125" style="1" bestFit="1" customWidth="1"/>
    <col min="10446" max="10446" width="13.5703125" style="1" bestFit="1" customWidth="1"/>
    <col min="10447" max="10447" width="10.5703125" style="1" bestFit="1" customWidth="1"/>
    <col min="10448" max="10699" width="11.42578125" style="1"/>
    <col min="10700" max="10700" width="16.28515625" style="1" bestFit="1" customWidth="1"/>
    <col min="10701" max="10701" width="16.42578125" style="1" bestFit="1" customWidth="1"/>
    <col min="10702" max="10702" width="13.5703125" style="1" bestFit="1" customWidth="1"/>
    <col min="10703" max="10703" width="10.5703125" style="1" bestFit="1" customWidth="1"/>
    <col min="10704" max="10955" width="11.42578125" style="1"/>
    <col min="10956" max="10956" width="16.28515625" style="1" bestFit="1" customWidth="1"/>
    <col min="10957" max="10957" width="16.42578125" style="1" bestFit="1" customWidth="1"/>
    <col min="10958" max="10958" width="13.5703125" style="1" bestFit="1" customWidth="1"/>
    <col min="10959" max="10959" width="10.5703125" style="1" bestFit="1" customWidth="1"/>
    <col min="10960" max="11211" width="11.42578125" style="1"/>
    <col min="11212" max="11212" width="16.28515625" style="1" bestFit="1" customWidth="1"/>
    <col min="11213" max="11213" width="16.42578125" style="1" bestFit="1" customWidth="1"/>
    <col min="11214" max="11214" width="13.5703125" style="1" bestFit="1" customWidth="1"/>
    <col min="11215" max="11215" width="10.5703125" style="1" bestFit="1" customWidth="1"/>
    <col min="11216" max="11467" width="11.42578125" style="1"/>
    <col min="11468" max="11468" width="16.28515625" style="1" bestFit="1" customWidth="1"/>
    <col min="11469" max="11469" width="16.42578125" style="1" bestFit="1" customWidth="1"/>
    <col min="11470" max="11470" width="13.5703125" style="1" bestFit="1" customWidth="1"/>
    <col min="11471" max="11471" width="10.5703125" style="1" bestFit="1" customWidth="1"/>
    <col min="11472" max="11723" width="11.42578125" style="1"/>
    <col min="11724" max="11724" width="16.28515625" style="1" bestFit="1" customWidth="1"/>
    <col min="11725" max="11725" width="16.42578125" style="1" bestFit="1" customWidth="1"/>
    <col min="11726" max="11726" width="13.5703125" style="1" bestFit="1" customWidth="1"/>
    <col min="11727" max="11727" width="10.5703125" style="1" bestFit="1" customWidth="1"/>
    <col min="11728" max="11979" width="11.42578125" style="1"/>
    <col min="11980" max="11980" width="16.28515625" style="1" bestFit="1" customWidth="1"/>
    <col min="11981" max="11981" width="16.42578125" style="1" bestFit="1" customWidth="1"/>
    <col min="11982" max="11982" width="13.5703125" style="1" bestFit="1" customWidth="1"/>
    <col min="11983" max="11983" width="10.5703125" style="1" bestFit="1" customWidth="1"/>
    <col min="11984" max="12235" width="11.42578125" style="1"/>
    <col min="12236" max="12236" width="16.28515625" style="1" bestFit="1" customWidth="1"/>
    <col min="12237" max="12237" width="16.42578125" style="1" bestFit="1" customWidth="1"/>
    <col min="12238" max="12238" width="13.5703125" style="1" bestFit="1" customWidth="1"/>
    <col min="12239" max="12239" width="10.5703125" style="1" bestFit="1" customWidth="1"/>
    <col min="12240" max="12491" width="11.42578125" style="1"/>
    <col min="12492" max="12492" width="16.28515625" style="1" bestFit="1" customWidth="1"/>
    <col min="12493" max="12493" width="16.42578125" style="1" bestFit="1" customWidth="1"/>
    <col min="12494" max="12494" width="13.5703125" style="1" bestFit="1" customWidth="1"/>
    <col min="12495" max="12495" width="10.5703125" style="1" bestFit="1" customWidth="1"/>
    <col min="12496" max="12747" width="11.42578125" style="1"/>
    <col min="12748" max="12748" width="16.28515625" style="1" bestFit="1" customWidth="1"/>
    <col min="12749" max="12749" width="16.42578125" style="1" bestFit="1" customWidth="1"/>
    <col min="12750" max="12750" width="13.5703125" style="1" bestFit="1" customWidth="1"/>
    <col min="12751" max="12751" width="10.5703125" style="1" bestFit="1" customWidth="1"/>
    <col min="12752" max="13003" width="11.42578125" style="1"/>
    <col min="13004" max="13004" width="16.28515625" style="1" bestFit="1" customWidth="1"/>
    <col min="13005" max="13005" width="16.42578125" style="1" bestFit="1" customWidth="1"/>
    <col min="13006" max="13006" width="13.5703125" style="1" bestFit="1" customWidth="1"/>
    <col min="13007" max="13007" width="10.5703125" style="1" bestFit="1" customWidth="1"/>
    <col min="13008" max="13259" width="11.42578125" style="1"/>
    <col min="13260" max="13260" width="16.28515625" style="1" bestFit="1" customWidth="1"/>
    <col min="13261" max="13261" width="16.42578125" style="1" bestFit="1" customWidth="1"/>
    <col min="13262" max="13262" width="13.5703125" style="1" bestFit="1" customWidth="1"/>
    <col min="13263" max="13263" width="10.5703125" style="1" bestFit="1" customWidth="1"/>
    <col min="13264" max="13515" width="11.42578125" style="1"/>
    <col min="13516" max="13516" width="16.28515625" style="1" bestFit="1" customWidth="1"/>
    <col min="13517" max="13517" width="16.42578125" style="1" bestFit="1" customWidth="1"/>
    <col min="13518" max="13518" width="13.5703125" style="1" bestFit="1" customWidth="1"/>
    <col min="13519" max="13519" width="10.5703125" style="1" bestFit="1" customWidth="1"/>
    <col min="13520" max="13771" width="11.42578125" style="1"/>
    <col min="13772" max="13772" width="16.28515625" style="1" bestFit="1" customWidth="1"/>
    <col min="13773" max="13773" width="16.42578125" style="1" bestFit="1" customWidth="1"/>
    <col min="13774" max="13774" width="13.5703125" style="1" bestFit="1" customWidth="1"/>
    <col min="13775" max="13775" width="10.5703125" style="1" bestFit="1" customWidth="1"/>
    <col min="13776" max="14027" width="11.42578125" style="1"/>
    <col min="14028" max="14028" width="16.28515625" style="1" bestFit="1" customWidth="1"/>
    <col min="14029" max="14029" width="16.42578125" style="1" bestFit="1" customWidth="1"/>
    <col min="14030" max="14030" width="13.5703125" style="1" bestFit="1" customWidth="1"/>
    <col min="14031" max="14031" width="10.5703125" style="1" bestFit="1" customWidth="1"/>
    <col min="14032" max="14283" width="11.42578125" style="1"/>
    <col min="14284" max="14284" width="16.28515625" style="1" bestFit="1" customWidth="1"/>
    <col min="14285" max="14285" width="16.42578125" style="1" bestFit="1" customWidth="1"/>
    <col min="14286" max="14286" width="13.5703125" style="1" bestFit="1" customWidth="1"/>
    <col min="14287" max="14287" width="10.5703125" style="1" bestFit="1" customWidth="1"/>
    <col min="14288" max="14539" width="11.42578125" style="1"/>
    <col min="14540" max="14540" width="16.28515625" style="1" bestFit="1" customWidth="1"/>
    <col min="14541" max="14541" width="16.42578125" style="1" bestFit="1" customWidth="1"/>
    <col min="14542" max="14542" width="13.5703125" style="1" bestFit="1" customWidth="1"/>
    <col min="14543" max="14543" width="10.5703125" style="1" bestFit="1" customWidth="1"/>
    <col min="14544" max="14795" width="11.42578125" style="1"/>
    <col min="14796" max="14796" width="16.28515625" style="1" bestFit="1" customWidth="1"/>
    <col min="14797" max="14797" width="16.42578125" style="1" bestFit="1" customWidth="1"/>
    <col min="14798" max="14798" width="13.5703125" style="1" bestFit="1" customWidth="1"/>
    <col min="14799" max="14799" width="10.5703125" style="1" bestFit="1" customWidth="1"/>
    <col min="14800" max="15051" width="11.42578125" style="1"/>
    <col min="15052" max="15052" width="16.28515625" style="1" bestFit="1" customWidth="1"/>
    <col min="15053" max="15053" width="16.42578125" style="1" bestFit="1" customWidth="1"/>
    <col min="15054" max="15054" width="13.5703125" style="1" bestFit="1" customWidth="1"/>
    <col min="15055" max="15055" width="10.5703125" style="1" bestFit="1" customWidth="1"/>
    <col min="15056" max="15307" width="11.42578125" style="1"/>
    <col min="15308" max="15308" width="16.28515625" style="1" bestFit="1" customWidth="1"/>
    <col min="15309" max="15309" width="16.42578125" style="1" bestFit="1" customWidth="1"/>
    <col min="15310" max="15310" width="13.5703125" style="1" bestFit="1" customWidth="1"/>
    <col min="15311" max="15311" width="10.5703125" style="1" bestFit="1" customWidth="1"/>
    <col min="15312" max="15563" width="11.42578125" style="1"/>
    <col min="15564" max="15564" width="16.28515625" style="1" bestFit="1" customWidth="1"/>
    <col min="15565" max="15565" width="16.42578125" style="1" bestFit="1" customWidth="1"/>
    <col min="15566" max="15566" width="13.5703125" style="1" bestFit="1" customWidth="1"/>
    <col min="15567" max="15567" width="10.5703125" style="1" bestFit="1" customWidth="1"/>
    <col min="15568" max="15819" width="11.42578125" style="1"/>
    <col min="15820" max="15820" width="16.28515625" style="1" bestFit="1" customWidth="1"/>
    <col min="15821" max="15821" width="16.42578125" style="1" bestFit="1" customWidth="1"/>
    <col min="15822" max="15822" width="13.5703125" style="1" bestFit="1" customWidth="1"/>
    <col min="15823" max="15823" width="10.5703125" style="1" bestFit="1" customWidth="1"/>
    <col min="15824" max="16075" width="11.42578125" style="1"/>
    <col min="16076" max="16076" width="16.28515625" style="1" bestFit="1" customWidth="1"/>
    <col min="16077" max="16077" width="16.42578125" style="1" bestFit="1" customWidth="1"/>
    <col min="16078" max="16078" width="13.5703125" style="1" bestFit="1" customWidth="1"/>
    <col min="16079" max="16079" width="10.5703125" style="1" bestFit="1" customWidth="1"/>
    <col min="16080" max="16384" width="11.42578125" style="1"/>
  </cols>
  <sheetData>
    <row r="1" spans="1:25" ht="31.5" x14ac:dyDescent="0.2">
      <c r="A1" s="5" t="s">
        <v>1</v>
      </c>
      <c r="B1" s="5" t="s">
        <v>5</v>
      </c>
      <c r="C1" s="5" t="s">
        <v>6</v>
      </c>
      <c r="D1" s="5" t="s">
        <v>2</v>
      </c>
      <c r="E1" s="6" t="s">
        <v>7</v>
      </c>
    </row>
    <row r="2" spans="1:25" ht="15" x14ac:dyDescent="0.25">
      <c r="A2" s="2">
        <v>44736</v>
      </c>
      <c r="B2">
        <v>141.66</v>
      </c>
      <c r="C2">
        <v>267.7</v>
      </c>
      <c r="D2">
        <v>116.46</v>
      </c>
      <c r="E2">
        <v>11607.62</v>
      </c>
      <c r="F2" s="1" t="s">
        <v>8</v>
      </c>
      <c r="G2" s="1" t="s">
        <v>41</v>
      </c>
      <c r="H2" s="1" t="s">
        <v>42</v>
      </c>
      <c r="I2" s="1" t="s">
        <v>9</v>
      </c>
      <c r="K2" s="1" t="s">
        <v>46</v>
      </c>
      <c r="L2" s="1" t="s">
        <v>47</v>
      </c>
      <c r="M2" s="1" t="s">
        <v>48</v>
      </c>
      <c r="N2" s="1" t="s">
        <v>49</v>
      </c>
      <c r="Q2" t="s">
        <v>10</v>
      </c>
      <c r="R2"/>
      <c r="S2"/>
      <c r="T2"/>
      <c r="U2"/>
      <c r="V2"/>
      <c r="W2"/>
      <c r="X2"/>
      <c r="Y2"/>
    </row>
    <row r="3" spans="1:25" ht="15.75" thickBot="1" x14ac:dyDescent="0.3">
      <c r="A3" s="2">
        <v>44739</v>
      </c>
      <c r="B3">
        <v>141.66</v>
      </c>
      <c r="C3">
        <v>264.89</v>
      </c>
      <c r="D3">
        <v>113.22</v>
      </c>
      <c r="E3">
        <v>11524.55</v>
      </c>
      <c r="F3" s="7">
        <f>LN(B3/B2)</f>
        <v>0</v>
      </c>
      <c r="G3" s="7">
        <f>LN(C3/C2)</f>
        <v>-1.0552305055210758E-2</v>
      </c>
      <c r="H3" s="7">
        <f>LN(D3/D2)</f>
        <v>-2.8215037800460006E-2</v>
      </c>
      <c r="I3" s="7">
        <f>+LN(E3/E2)</f>
        <v>-7.1822364346739607E-3</v>
      </c>
      <c r="J3" s="7"/>
      <c r="K3" s="12">
        <v>0.3</v>
      </c>
      <c r="L3" s="12">
        <v>0.5</v>
      </c>
      <c r="M3" s="12">
        <v>0.2</v>
      </c>
      <c r="N3" s="7">
        <f>+SUMPRODUCT(K3:M3,F3:H3)</f>
        <v>-1.0919160087697381E-2</v>
      </c>
      <c r="O3" s="7"/>
      <c r="Q3"/>
      <c r="R3"/>
      <c r="S3"/>
      <c r="T3"/>
      <c r="U3"/>
      <c r="V3"/>
      <c r="W3"/>
      <c r="X3"/>
      <c r="Y3"/>
    </row>
    <row r="4" spans="1:25" ht="15" x14ac:dyDescent="0.25">
      <c r="A4" s="2">
        <v>44740</v>
      </c>
      <c r="B4">
        <v>137.44</v>
      </c>
      <c r="C4">
        <v>256.48</v>
      </c>
      <c r="D4">
        <v>107.4</v>
      </c>
      <c r="E4">
        <v>11181.54</v>
      </c>
      <c r="F4" s="7">
        <f t="shared" ref="F4:H67" si="0">LN(B4/B3)</f>
        <v>-3.0242362089531329E-2</v>
      </c>
      <c r="G4" s="7">
        <f t="shared" si="0"/>
        <v>-3.2263956609853053E-2</v>
      </c>
      <c r="H4" s="7">
        <f t="shared" si="0"/>
        <v>-5.2772646533749419E-2</v>
      </c>
      <c r="I4" s="7">
        <f t="shared" ref="I4:I67" si="1">+LN(E4/E3)</f>
        <v>-3.0215338351466652E-2</v>
      </c>
      <c r="J4" s="7"/>
      <c r="K4" s="12">
        <v>0.3</v>
      </c>
      <c r="L4" s="12">
        <v>0.5</v>
      </c>
      <c r="M4" s="12">
        <v>0.2</v>
      </c>
      <c r="N4" s="7">
        <f t="shared" ref="N4:N67" si="2">+SUMPRODUCT(K4:M4,F4:H4)</f>
        <v>-3.5759216238535806E-2</v>
      </c>
      <c r="O4" s="7"/>
      <c r="Q4" s="10" t="s">
        <v>11</v>
      </c>
      <c r="R4" s="10"/>
      <c r="S4"/>
      <c r="T4"/>
      <c r="U4"/>
      <c r="V4"/>
      <c r="W4"/>
      <c r="X4"/>
      <c r="Y4"/>
    </row>
    <row r="5" spans="1:25" ht="15" x14ac:dyDescent="0.25">
      <c r="A5" s="2">
        <v>44741</v>
      </c>
      <c r="B5">
        <v>139.22999999999999</v>
      </c>
      <c r="C5">
        <v>260.26</v>
      </c>
      <c r="D5">
        <v>108.92</v>
      </c>
      <c r="E5">
        <v>11177.89</v>
      </c>
      <c r="F5" s="7">
        <f t="shared" si="0"/>
        <v>1.2939783685248842E-2</v>
      </c>
      <c r="G5" s="7">
        <f t="shared" si="0"/>
        <v>1.4630442487368323E-2</v>
      </c>
      <c r="H5" s="7">
        <f t="shared" si="0"/>
        <v>1.4053485730794412E-2</v>
      </c>
      <c r="I5" s="7">
        <f t="shared" si="1"/>
        <v>-3.2648417534999699E-4</v>
      </c>
      <c r="J5" s="7"/>
      <c r="K5" s="12">
        <v>0.3</v>
      </c>
      <c r="L5" s="12">
        <v>0.5</v>
      </c>
      <c r="M5" s="12">
        <v>0.2</v>
      </c>
      <c r="N5" s="7">
        <f t="shared" si="2"/>
        <v>1.4007853495417697E-2</v>
      </c>
      <c r="O5" s="7"/>
      <c r="Q5" t="s">
        <v>12</v>
      </c>
      <c r="R5">
        <v>0.95016471009191661</v>
      </c>
      <c r="S5"/>
      <c r="T5"/>
      <c r="U5"/>
      <c r="V5"/>
      <c r="W5"/>
      <c r="X5"/>
      <c r="Y5"/>
    </row>
    <row r="6" spans="1:25" ht="15" x14ac:dyDescent="0.25">
      <c r="A6" s="2">
        <v>44742</v>
      </c>
      <c r="B6">
        <v>136.72</v>
      </c>
      <c r="C6">
        <v>256.83</v>
      </c>
      <c r="D6">
        <v>106.21</v>
      </c>
      <c r="E6">
        <v>11028.74</v>
      </c>
      <c r="F6" s="7">
        <f t="shared" si="0"/>
        <v>-1.8192203113858621E-2</v>
      </c>
      <c r="G6" s="7">
        <f t="shared" si="0"/>
        <v>-1.3266743926107254E-2</v>
      </c>
      <c r="H6" s="7">
        <f t="shared" si="0"/>
        <v>-2.5195401472110624E-2</v>
      </c>
      <c r="I6" s="7">
        <f t="shared" si="1"/>
        <v>-1.3433127207756312E-2</v>
      </c>
      <c r="J6" s="7"/>
      <c r="K6" s="12">
        <v>0.3</v>
      </c>
      <c r="L6" s="12">
        <v>0.5</v>
      </c>
      <c r="M6" s="12">
        <v>0.2</v>
      </c>
      <c r="N6" s="7">
        <f t="shared" si="2"/>
        <v>-1.7130113191633337E-2</v>
      </c>
      <c r="O6" s="7"/>
      <c r="Q6" t="s">
        <v>13</v>
      </c>
      <c r="R6">
        <v>0.90281297630405599</v>
      </c>
      <c r="S6"/>
      <c r="T6"/>
      <c r="U6"/>
      <c r="V6"/>
      <c r="W6"/>
      <c r="X6"/>
      <c r="Y6"/>
    </row>
    <row r="7" spans="1:25" ht="15" x14ac:dyDescent="0.25">
      <c r="A7" s="2">
        <v>44743</v>
      </c>
      <c r="B7">
        <v>138.93</v>
      </c>
      <c r="C7">
        <v>259.58</v>
      </c>
      <c r="D7">
        <v>109.56</v>
      </c>
      <c r="E7">
        <v>11127.84</v>
      </c>
      <c r="F7" s="7">
        <f t="shared" si="0"/>
        <v>1.6035170353434821E-2</v>
      </c>
      <c r="G7" s="7">
        <f t="shared" si="0"/>
        <v>1.0650552837108888E-2</v>
      </c>
      <c r="H7" s="7">
        <f t="shared" si="0"/>
        <v>3.1054078061429149E-2</v>
      </c>
      <c r="I7" s="7">
        <f t="shared" si="1"/>
        <v>8.9454835398595067E-3</v>
      </c>
      <c r="J7" s="7"/>
      <c r="K7" s="12">
        <v>0.3</v>
      </c>
      <c r="L7" s="12">
        <v>0.5</v>
      </c>
      <c r="M7" s="12">
        <v>0.2</v>
      </c>
      <c r="N7" s="7">
        <f t="shared" si="2"/>
        <v>1.6346643136870721E-2</v>
      </c>
      <c r="O7" s="7"/>
      <c r="Q7" t="s">
        <v>14</v>
      </c>
      <c r="R7">
        <v>0.90210872250915786</v>
      </c>
      <c r="S7"/>
      <c r="T7"/>
      <c r="U7"/>
      <c r="V7"/>
      <c r="W7"/>
      <c r="X7"/>
      <c r="Y7"/>
    </row>
    <row r="8" spans="1:25" ht="15" x14ac:dyDescent="0.25">
      <c r="A8" s="2">
        <v>44747</v>
      </c>
      <c r="B8">
        <v>141.56</v>
      </c>
      <c r="C8">
        <v>262.85000000000002</v>
      </c>
      <c r="D8">
        <v>113.5</v>
      </c>
      <c r="E8">
        <v>11322.24</v>
      </c>
      <c r="F8" s="7">
        <f t="shared" si="0"/>
        <v>1.8753446316492256E-2</v>
      </c>
      <c r="G8" s="7">
        <f t="shared" si="0"/>
        <v>1.2518587005844331E-2</v>
      </c>
      <c r="H8" s="7">
        <f t="shared" si="0"/>
        <v>3.5330492526579917E-2</v>
      </c>
      <c r="I8" s="7">
        <f t="shared" si="1"/>
        <v>1.7318856685501292E-2</v>
      </c>
      <c r="J8" s="7"/>
      <c r="K8" s="12">
        <v>0.3</v>
      </c>
      <c r="L8" s="12">
        <v>0.5</v>
      </c>
      <c r="M8" s="12">
        <v>0.2</v>
      </c>
      <c r="N8" s="7">
        <f t="shared" si="2"/>
        <v>1.8951425903185826E-2</v>
      </c>
      <c r="O8" s="7"/>
      <c r="Q8" t="s">
        <v>15</v>
      </c>
      <c r="R8">
        <v>6.7401258658256998E-3</v>
      </c>
      <c r="S8"/>
      <c r="T8"/>
      <c r="U8"/>
      <c r="V8"/>
      <c r="W8"/>
      <c r="X8"/>
      <c r="Y8"/>
    </row>
    <row r="9" spans="1:25" ht="15.75" thickBot="1" x14ac:dyDescent="0.3">
      <c r="A9" s="2">
        <v>44748</v>
      </c>
      <c r="B9">
        <v>142.91999999999999</v>
      </c>
      <c r="C9">
        <v>266.20999999999998</v>
      </c>
      <c r="D9">
        <v>114.33</v>
      </c>
      <c r="E9">
        <v>11361.85</v>
      </c>
      <c r="F9" s="7">
        <f t="shared" si="0"/>
        <v>9.5613776779463096E-3</v>
      </c>
      <c r="G9" s="7">
        <f t="shared" si="0"/>
        <v>1.2701943730024361E-2</v>
      </c>
      <c r="H9" s="7">
        <f t="shared" si="0"/>
        <v>7.2861666324212336E-3</v>
      </c>
      <c r="I9" s="7">
        <f t="shared" si="1"/>
        <v>3.4923190886583274E-3</v>
      </c>
      <c r="J9" s="7"/>
      <c r="K9" s="12">
        <v>0.3</v>
      </c>
      <c r="L9" s="12">
        <v>0.5</v>
      </c>
      <c r="M9" s="12">
        <v>0.2</v>
      </c>
      <c r="N9" s="7">
        <f t="shared" si="2"/>
        <v>1.067661849488032E-2</v>
      </c>
      <c r="O9" s="7"/>
      <c r="Q9" s="8" t="s">
        <v>16</v>
      </c>
      <c r="R9" s="8">
        <v>140</v>
      </c>
      <c r="S9"/>
      <c r="T9"/>
      <c r="U9"/>
      <c r="V9"/>
      <c r="W9"/>
      <c r="X9"/>
      <c r="Y9"/>
    </row>
    <row r="10" spans="1:25" ht="15" x14ac:dyDescent="0.25">
      <c r="A10" s="2">
        <v>44749</v>
      </c>
      <c r="B10">
        <v>146.35</v>
      </c>
      <c r="C10">
        <v>268.39999999999998</v>
      </c>
      <c r="D10">
        <v>116.33</v>
      </c>
      <c r="E10">
        <v>11621.35</v>
      </c>
      <c r="F10" s="7">
        <f t="shared" si="0"/>
        <v>2.3715979982685924E-2</v>
      </c>
      <c r="G10" s="7">
        <f t="shared" si="0"/>
        <v>8.192934102045038E-3</v>
      </c>
      <c r="H10" s="7">
        <f t="shared" si="0"/>
        <v>1.7341976274796462E-2</v>
      </c>
      <c r="I10" s="7">
        <f t="shared" si="1"/>
        <v>2.2582671530513233E-2</v>
      </c>
      <c r="J10" s="7"/>
      <c r="K10" s="12">
        <v>0.3</v>
      </c>
      <c r="L10" s="12">
        <v>0.5</v>
      </c>
      <c r="M10" s="12">
        <v>0.2</v>
      </c>
      <c r="N10" s="7">
        <f t="shared" si="2"/>
        <v>1.4679656300787589E-2</v>
      </c>
      <c r="O10" s="7"/>
      <c r="Q10"/>
      <c r="R10"/>
      <c r="S10"/>
      <c r="T10"/>
      <c r="U10"/>
      <c r="V10"/>
      <c r="W10"/>
      <c r="X10"/>
      <c r="Y10"/>
    </row>
    <row r="11" spans="1:25" ht="15.75" thickBot="1" x14ac:dyDescent="0.3">
      <c r="A11" s="2">
        <v>44750</v>
      </c>
      <c r="B11">
        <v>147.04</v>
      </c>
      <c r="C11">
        <v>267.66000000000003</v>
      </c>
      <c r="D11">
        <v>115.54</v>
      </c>
      <c r="E11">
        <v>11635.31</v>
      </c>
      <c r="F11" s="7">
        <f t="shared" si="0"/>
        <v>4.7036454694819856E-3</v>
      </c>
      <c r="G11" s="7">
        <f t="shared" si="0"/>
        <v>-2.7608867292982044E-3</v>
      </c>
      <c r="H11" s="7">
        <f t="shared" si="0"/>
        <v>-6.814189475555503E-3</v>
      </c>
      <c r="I11" s="7">
        <f t="shared" si="1"/>
        <v>1.2005164694019956E-3</v>
      </c>
      <c r="J11" s="7"/>
      <c r="K11" s="12">
        <v>0.3</v>
      </c>
      <c r="L11" s="12">
        <v>0.5</v>
      </c>
      <c r="M11" s="12">
        <v>0.2</v>
      </c>
      <c r="N11" s="7">
        <f t="shared" si="2"/>
        <v>-1.3321876189156072E-3</v>
      </c>
      <c r="O11" s="7"/>
      <c r="Q11" t="s">
        <v>17</v>
      </c>
      <c r="R11"/>
      <c r="S11"/>
      <c r="T11"/>
      <c r="U11"/>
      <c r="V11"/>
      <c r="W11"/>
      <c r="X11"/>
      <c r="Y11"/>
    </row>
    <row r="12" spans="1:25" ht="15" x14ac:dyDescent="0.25">
      <c r="A12" s="2">
        <v>44753</v>
      </c>
      <c r="B12">
        <v>144.87</v>
      </c>
      <c r="C12">
        <v>264.51</v>
      </c>
      <c r="D12">
        <v>111.75</v>
      </c>
      <c r="E12">
        <v>11372.6</v>
      </c>
      <c r="F12" s="7">
        <f t="shared" si="0"/>
        <v>-1.4867870053816581E-2</v>
      </c>
      <c r="G12" s="7">
        <f t="shared" si="0"/>
        <v>-1.1838460601183144E-2</v>
      </c>
      <c r="H12" s="7">
        <f t="shared" si="0"/>
        <v>-3.3352556859441364E-2</v>
      </c>
      <c r="I12" s="7">
        <f t="shared" si="1"/>
        <v>-2.2837486581918386E-2</v>
      </c>
      <c r="J12" s="7"/>
      <c r="K12" s="12">
        <v>0.3</v>
      </c>
      <c r="L12" s="12">
        <v>0.5</v>
      </c>
      <c r="M12" s="12">
        <v>0.2</v>
      </c>
      <c r="N12" s="7">
        <f t="shared" si="2"/>
        <v>-1.7050102688624821E-2</v>
      </c>
      <c r="O12" s="7"/>
      <c r="Q12" s="9"/>
      <c r="R12" s="9" t="s">
        <v>22</v>
      </c>
      <c r="S12" s="9" t="s">
        <v>23</v>
      </c>
      <c r="T12" s="9" t="s">
        <v>24</v>
      </c>
      <c r="U12" s="9" t="s">
        <v>25</v>
      </c>
      <c r="V12" s="9" t="s">
        <v>26</v>
      </c>
      <c r="W12"/>
      <c r="X12"/>
      <c r="Y12"/>
    </row>
    <row r="13" spans="1:25" ht="15" x14ac:dyDescent="0.25">
      <c r="A13" s="2">
        <v>44754</v>
      </c>
      <c r="B13">
        <v>145.86000000000001</v>
      </c>
      <c r="C13">
        <v>253.67</v>
      </c>
      <c r="D13">
        <v>109.22</v>
      </c>
      <c r="E13">
        <v>11264.73</v>
      </c>
      <c r="F13" s="7">
        <f t="shared" si="0"/>
        <v>6.8104690025268793E-3</v>
      </c>
      <c r="G13" s="7">
        <f t="shared" si="0"/>
        <v>-4.1844848055338411E-2</v>
      </c>
      <c r="H13" s="7">
        <f t="shared" si="0"/>
        <v>-2.2900036769670597E-2</v>
      </c>
      <c r="I13" s="7">
        <f t="shared" si="1"/>
        <v>-9.5303480103526676E-3</v>
      </c>
      <c r="J13" s="7"/>
      <c r="K13" s="12">
        <v>0.3</v>
      </c>
      <c r="L13" s="12">
        <v>0.5</v>
      </c>
      <c r="M13" s="12">
        <v>0.2</v>
      </c>
      <c r="N13" s="7">
        <f t="shared" si="2"/>
        <v>-2.3459290680845259E-2</v>
      </c>
      <c r="O13" s="7"/>
      <c r="Q13" t="s">
        <v>18</v>
      </c>
      <c r="R13">
        <v>1</v>
      </c>
      <c r="S13">
        <v>5.8237752995676961E-2</v>
      </c>
      <c r="T13">
        <v>5.8237752995676961E-2</v>
      </c>
      <c r="U13">
        <v>1281.9426502836639</v>
      </c>
      <c r="V13">
        <v>9.9552697142625555E-72</v>
      </c>
      <c r="W13"/>
      <c r="X13"/>
      <c r="Y13"/>
    </row>
    <row r="14" spans="1:25" ht="15" x14ac:dyDescent="0.25">
      <c r="A14" s="2">
        <v>44755</v>
      </c>
      <c r="B14">
        <v>145.49</v>
      </c>
      <c r="C14">
        <v>252.72</v>
      </c>
      <c r="D14">
        <v>110.4</v>
      </c>
      <c r="E14">
        <v>11247.58</v>
      </c>
      <c r="F14" s="7">
        <f t="shared" si="0"/>
        <v>-2.5399018287897129E-3</v>
      </c>
      <c r="G14" s="7">
        <f t="shared" si="0"/>
        <v>-3.7520532178771529E-3</v>
      </c>
      <c r="H14" s="7">
        <f t="shared" si="0"/>
        <v>1.0745937118987284E-2</v>
      </c>
      <c r="I14" s="7">
        <f t="shared" si="1"/>
        <v>-1.5236111547552659E-3</v>
      </c>
      <c r="J14" s="7"/>
      <c r="K14" s="12">
        <v>0.3</v>
      </c>
      <c r="L14" s="12">
        <v>0.5</v>
      </c>
      <c r="M14" s="12">
        <v>0.2</v>
      </c>
      <c r="N14" s="7">
        <f t="shared" si="2"/>
        <v>-4.8880973377803333E-4</v>
      </c>
      <c r="O14" s="7"/>
      <c r="Q14" t="s">
        <v>19</v>
      </c>
      <c r="R14">
        <v>138</v>
      </c>
      <c r="S14">
        <v>6.2692429428298242E-3</v>
      </c>
      <c r="T14">
        <v>4.5429296687172641E-5</v>
      </c>
      <c r="U14"/>
      <c r="V14"/>
      <c r="W14"/>
      <c r="X14"/>
      <c r="Y14"/>
    </row>
    <row r="15" spans="1:25" ht="15.75" thickBot="1" x14ac:dyDescent="0.3">
      <c r="A15" s="2">
        <v>44756</v>
      </c>
      <c r="B15">
        <v>148.47</v>
      </c>
      <c r="C15">
        <v>254.08</v>
      </c>
      <c r="D15">
        <v>110.63</v>
      </c>
      <c r="E15">
        <v>11251.19</v>
      </c>
      <c r="F15" s="7">
        <f t="shared" si="0"/>
        <v>2.0275561904607046E-2</v>
      </c>
      <c r="G15" s="7">
        <f t="shared" si="0"/>
        <v>5.3670215649412687E-3</v>
      </c>
      <c r="H15" s="7">
        <f t="shared" si="0"/>
        <v>2.0811662038244493E-3</v>
      </c>
      <c r="I15" s="7">
        <f t="shared" si="1"/>
        <v>3.2090643452772823E-4</v>
      </c>
      <c r="J15" s="7"/>
      <c r="K15" s="12">
        <v>0.3</v>
      </c>
      <c r="L15" s="12">
        <v>0.5</v>
      </c>
      <c r="M15" s="12">
        <v>0.2</v>
      </c>
      <c r="N15" s="7">
        <f t="shared" si="2"/>
        <v>9.1824125946176373E-3</v>
      </c>
      <c r="O15" s="7"/>
      <c r="Q15" s="8" t="s">
        <v>20</v>
      </c>
      <c r="R15" s="8">
        <v>139</v>
      </c>
      <c r="S15" s="8">
        <v>6.4506995938506784E-2</v>
      </c>
      <c r="T15" s="8"/>
      <c r="U15" s="8"/>
      <c r="V15" s="8"/>
      <c r="W15"/>
      <c r="X15"/>
      <c r="Y15"/>
    </row>
    <row r="16" spans="1:25" ht="15.75" thickBot="1" x14ac:dyDescent="0.3">
      <c r="A16" s="2">
        <v>44757</v>
      </c>
      <c r="B16">
        <v>150.16999999999999</v>
      </c>
      <c r="C16">
        <v>256.72000000000003</v>
      </c>
      <c r="D16">
        <v>113.55</v>
      </c>
      <c r="E16">
        <v>11452.42</v>
      </c>
      <c r="F16" s="7">
        <f t="shared" si="0"/>
        <v>1.1385068060284869E-2</v>
      </c>
      <c r="G16" s="7">
        <f t="shared" si="0"/>
        <v>1.0336818742830604E-2</v>
      </c>
      <c r="H16" s="7">
        <f t="shared" si="0"/>
        <v>2.6051968504748002E-2</v>
      </c>
      <c r="I16" s="7">
        <f t="shared" si="1"/>
        <v>1.7727160545857625E-2</v>
      </c>
      <c r="J16" s="7"/>
      <c r="K16" s="12">
        <v>0.3</v>
      </c>
      <c r="L16" s="12">
        <v>0.5</v>
      </c>
      <c r="M16" s="12">
        <v>0.2</v>
      </c>
      <c r="N16" s="7">
        <f t="shared" si="2"/>
        <v>1.3794323490450363E-2</v>
      </c>
      <c r="O16" s="7"/>
      <c r="Q16"/>
      <c r="R16"/>
      <c r="S16"/>
      <c r="T16"/>
      <c r="U16"/>
      <c r="V16"/>
      <c r="W16"/>
      <c r="X16"/>
      <c r="Y16"/>
    </row>
    <row r="17" spans="1:25" ht="15" x14ac:dyDescent="0.25">
      <c r="A17" s="2">
        <v>44760</v>
      </c>
      <c r="B17">
        <v>147.07</v>
      </c>
      <c r="C17">
        <v>254.25</v>
      </c>
      <c r="D17">
        <v>113.76</v>
      </c>
      <c r="E17">
        <v>11360.05</v>
      </c>
      <c r="F17" s="7">
        <f t="shared" si="0"/>
        <v>-2.0859321779966928E-2</v>
      </c>
      <c r="G17" s="7">
        <f t="shared" si="0"/>
        <v>-9.6679618729322448E-3</v>
      </c>
      <c r="H17" s="7">
        <f t="shared" si="0"/>
        <v>1.8476975033634034E-3</v>
      </c>
      <c r="I17" s="7">
        <f t="shared" si="1"/>
        <v>-8.0982466882201717E-3</v>
      </c>
      <c r="J17" s="7"/>
      <c r="K17" s="12">
        <v>0.3</v>
      </c>
      <c r="L17" s="12">
        <v>0.5</v>
      </c>
      <c r="M17" s="12">
        <v>0.2</v>
      </c>
      <c r="N17" s="7">
        <f t="shared" si="2"/>
        <v>-1.072223796978352E-2</v>
      </c>
      <c r="O17" s="7"/>
      <c r="Q17" s="9"/>
      <c r="R17" s="9" t="s">
        <v>27</v>
      </c>
      <c r="S17" s="9" t="s">
        <v>15</v>
      </c>
      <c r="T17" s="9" t="s">
        <v>28</v>
      </c>
      <c r="U17" s="9" t="s">
        <v>29</v>
      </c>
      <c r="V17" s="9" t="s">
        <v>30</v>
      </c>
      <c r="W17" s="9" t="s">
        <v>31</v>
      </c>
      <c r="X17" s="9" t="s">
        <v>32</v>
      </c>
      <c r="Y17" s="9" t="s">
        <v>33</v>
      </c>
    </row>
    <row r="18" spans="1:25" ht="15" x14ac:dyDescent="0.25">
      <c r="A18" s="2">
        <v>44761</v>
      </c>
      <c r="B18">
        <v>151</v>
      </c>
      <c r="C18">
        <v>259.52999999999997</v>
      </c>
      <c r="D18">
        <v>118.21</v>
      </c>
      <c r="E18">
        <v>11713.15</v>
      </c>
      <c r="F18" s="7">
        <f t="shared" si="0"/>
        <v>2.6371172902702068E-2</v>
      </c>
      <c r="G18" s="7">
        <f t="shared" si="0"/>
        <v>2.0554267931723158E-2</v>
      </c>
      <c r="H18" s="7">
        <f t="shared" si="0"/>
        <v>3.837173770735483E-2</v>
      </c>
      <c r="I18" s="7">
        <f t="shared" si="1"/>
        <v>3.0609327597584515E-2</v>
      </c>
      <c r="J18" s="7"/>
      <c r="K18" s="12">
        <v>0.3</v>
      </c>
      <c r="L18" s="12">
        <v>0.5</v>
      </c>
      <c r="M18" s="12">
        <v>0.2</v>
      </c>
      <c r="N18" s="7">
        <f t="shared" si="2"/>
        <v>2.5862833378143168E-2</v>
      </c>
      <c r="O18" s="7"/>
      <c r="Q18" t="s">
        <v>21</v>
      </c>
      <c r="R18">
        <v>-3.7060720852431149E-4</v>
      </c>
      <c r="S18">
        <v>5.6979347029989329E-4</v>
      </c>
      <c r="T18">
        <v>-0.65042375499539118</v>
      </c>
      <c r="U18">
        <v>0.51649993324310839</v>
      </c>
      <c r="V18">
        <v>-1.4972618555725197E-3</v>
      </c>
      <c r="W18">
        <v>7.5604743852389659E-4</v>
      </c>
      <c r="X18">
        <v>-1.4972618555725197E-3</v>
      </c>
      <c r="Y18">
        <v>7.5604743852389659E-4</v>
      </c>
    </row>
    <row r="19" spans="1:25" ht="15.75" thickBot="1" x14ac:dyDescent="0.3">
      <c r="A19" s="2">
        <v>44762</v>
      </c>
      <c r="B19">
        <v>153.04</v>
      </c>
      <c r="C19">
        <v>262.27</v>
      </c>
      <c r="D19">
        <v>122.77</v>
      </c>
      <c r="E19">
        <v>11897.65</v>
      </c>
      <c r="F19" s="7">
        <f t="shared" si="0"/>
        <v>1.3419488317073009E-2</v>
      </c>
      <c r="G19" s="7">
        <f t="shared" si="0"/>
        <v>1.050220461585271E-2</v>
      </c>
      <c r="H19" s="7">
        <f t="shared" si="0"/>
        <v>3.7849982430463031E-2</v>
      </c>
      <c r="I19" s="7">
        <f t="shared" si="1"/>
        <v>1.5628759334989129E-2</v>
      </c>
      <c r="J19" s="7"/>
      <c r="K19" s="12">
        <v>0.3</v>
      </c>
      <c r="L19" s="12">
        <v>0.5</v>
      </c>
      <c r="M19" s="12">
        <v>0.2</v>
      </c>
      <c r="N19" s="7">
        <f t="shared" si="2"/>
        <v>1.6846945289140863E-2</v>
      </c>
      <c r="O19" s="7"/>
      <c r="Q19" s="8" t="s">
        <v>9</v>
      </c>
      <c r="R19" s="8">
        <v>1.1317776279699221</v>
      </c>
      <c r="S19" s="8">
        <v>3.1610168183342113E-2</v>
      </c>
      <c r="T19" s="8">
        <v>35.804226709756797</v>
      </c>
      <c r="U19" s="8">
        <v>9.9552697142631205E-72</v>
      </c>
      <c r="V19" s="8">
        <v>1.0692747304569099</v>
      </c>
      <c r="W19" s="8">
        <v>1.1942805254829343</v>
      </c>
      <c r="X19" s="8">
        <v>1.0692747304569099</v>
      </c>
      <c r="Y19" s="8">
        <v>1.1942805254829343</v>
      </c>
    </row>
    <row r="20" spans="1:25" ht="15" x14ac:dyDescent="0.25">
      <c r="A20" s="2">
        <v>44763</v>
      </c>
      <c r="B20">
        <v>155.35</v>
      </c>
      <c r="C20">
        <v>264.83999999999997</v>
      </c>
      <c r="D20">
        <v>124.63</v>
      </c>
      <c r="E20">
        <v>12059.61</v>
      </c>
      <c r="F20" s="7">
        <f t="shared" si="0"/>
        <v>1.4981310707059077E-2</v>
      </c>
      <c r="G20" s="7">
        <f t="shared" si="0"/>
        <v>9.7513625803999828E-3</v>
      </c>
      <c r="H20" s="7">
        <f t="shared" si="0"/>
        <v>1.503666164553695E-2</v>
      </c>
      <c r="I20" s="7">
        <f t="shared" si="1"/>
        <v>1.352095084334381E-2</v>
      </c>
      <c r="J20" s="7"/>
      <c r="K20" s="12">
        <v>0.3</v>
      </c>
      <c r="L20" s="12">
        <v>0.5</v>
      </c>
      <c r="M20" s="12">
        <v>0.2</v>
      </c>
      <c r="N20" s="7">
        <f t="shared" si="2"/>
        <v>1.2377406831425105E-2</v>
      </c>
      <c r="O20" s="7"/>
      <c r="Q20"/>
      <c r="R20"/>
      <c r="S20"/>
      <c r="T20"/>
      <c r="U20"/>
      <c r="V20"/>
      <c r="W20"/>
      <c r="X20"/>
      <c r="Y20"/>
    </row>
    <row r="21" spans="1:25" ht="15" x14ac:dyDescent="0.25">
      <c r="A21" s="2">
        <v>44764</v>
      </c>
      <c r="B21">
        <v>154.09</v>
      </c>
      <c r="C21">
        <v>260.36</v>
      </c>
      <c r="D21">
        <v>122.42</v>
      </c>
      <c r="E21">
        <v>11834.11</v>
      </c>
      <c r="F21" s="7">
        <f t="shared" si="0"/>
        <v>-8.1437885452943191E-3</v>
      </c>
      <c r="G21" s="7">
        <f t="shared" si="0"/>
        <v>-1.7060581352458623E-2</v>
      </c>
      <c r="H21" s="7">
        <f t="shared" si="0"/>
        <v>-1.7891592415361712E-2</v>
      </c>
      <c r="I21" s="7">
        <f t="shared" si="1"/>
        <v>-1.8875813005413758E-2</v>
      </c>
      <c r="J21" s="7"/>
      <c r="K21" s="12">
        <v>0.3</v>
      </c>
      <c r="L21" s="12">
        <v>0.5</v>
      </c>
      <c r="M21" s="12">
        <v>0.2</v>
      </c>
      <c r="N21" s="7">
        <f t="shared" si="2"/>
        <v>-1.4551745722889951E-2</v>
      </c>
      <c r="O21" s="7"/>
      <c r="Q21"/>
      <c r="R21"/>
      <c r="S21"/>
      <c r="T21"/>
      <c r="U21"/>
      <c r="V21"/>
      <c r="W21"/>
      <c r="X21"/>
      <c r="Y21"/>
    </row>
    <row r="22" spans="1:25" ht="15" x14ac:dyDescent="0.25">
      <c r="A22" s="2">
        <v>44767</v>
      </c>
      <c r="B22">
        <v>152.94999999999999</v>
      </c>
      <c r="C22">
        <v>258.83</v>
      </c>
      <c r="D22">
        <v>121.14</v>
      </c>
      <c r="E22">
        <v>11782.67</v>
      </c>
      <c r="F22" s="7">
        <f t="shared" si="0"/>
        <v>-7.4257766968496503E-3</v>
      </c>
      <c r="G22" s="7">
        <f t="shared" si="0"/>
        <v>-5.8938131665450463E-3</v>
      </c>
      <c r="H22" s="7">
        <f t="shared" si="0"/>
        <v>-1.0510853870122612E-2</v>
      </c>
      <c r="I22" s="7">
        <f t="shared" si="1"/>
        <v>-4.3562315732280947E-3</v>
      </c>
      <c r="J22" s="7"/>
      <c r="K22" s="12">
        <v>0.3</v>
      </c>
      <c r="L22" s="12">
        <v>0.5</v>
      </c>
      <c r="M22" s="12">
        <v>0.2</v>
      </c>
      <c r="N22" s="7">
        <f t="shared" si="2"/>
        <v>-7.27681036635194E-3</v>
      </c>
      <c r="O22" s="7"/>
      <c r="Q22" s="16" t="s">
        <v>46</v>
      </c>
      <c r="R22" s="16" t="s">
        <v>47</v>
      </c>
      <c r="S22" s="16" t="s">
        <v>48</v>
      </c>
      <c r="T22"/>
      <c r="U22"/>
      <c r="V22"/>
      <c r="W22"/>
      <c r="X22"/>
      <c r="Y22"/>
    </row>
    <row r="23" spans="1:25" ht="15" x14ac:dyDescent="0.25">
      <c r="A23" s="2">
        <v>44768</v>
      </c>
      <c r="B23">
        <v>151.6</v>
      </c>
      <c r="C23">
        <v>251.9</v>
      </c>
      <c r="D23">
        <v>114.81</v>
      </c>
      <c r="E23">
        <v>11562.57</v>
      </c>
      <c r="F23" s="7">
        <f t="shared" si="0"/>
        <v>-8.8655973886411672E-3</v>
      </c>
      <c r="G23" s="7">
        <f t="shared" si="0"/>
        <v>-2.7139292179077037E-2</v>
      </c>
      <c r="H23" s="7">
        <f t="shared" si="0"/>
        <v>-5.3668313447080583E-2</v>
      </c>
      <c r="I23" s="7">
        <f t="shared" si="1"/>
        <v>-1.885665101477358E-2</v>
      </c>
      <c r="J23" s="7"/>
      <c r="K23" s="12">
        <v>0.3</v>
      </c>
      <c r="L23" s="12">
        <v>0.5</v>
      </c>
      <c r="M23" s="12">
        <v>0.2</v>
      </c>
      <c r="N23" s="7">
        <f t="shared" si="2"/>
        <v>-2.6962987995546986E-2</v>
      </c>
      <c r="O23" s="7"/>
      <c r="Q23" s="17">
        <v>0.3</v>
      </c>
      <c r="R23" s="17">
        <v>0.5</v>
      </c>
      <c r="S23" s="17">
        <v>0.2</v>
      </c>
    </row>
    <row r="24" spans="1:25" ht="15" x14ac:dyDescent="0.25">
      <c r="A24" s="2">
        <v>44769</v>
      </c>
      <c r="B24">
        <v>156.79</v>
      </c>
      <c r="C24">
        <v>268.74</v>
      </c>
      <c r="D24">
        <v>120.97</v>
      </c>
      <c r="E24">
        <v>12032.42</v>
      </c>
      <c r="F24" s="7">
        <f t="shared" si="0"/>
        <v>3.3661857164087886E-2</v>
      </c>
      <c r="G24" s="7">
        <f t="shared" si="0"/>
        <v>6.4712186088699289E-2</v>
      </c>
      <c r="H24" s="7">
        <f t="shared" si="0"/>
        <v>5.2263992866036314E-2</v>
      </c>
      <c r="I24" s="7">
        <f t="shared" si="1"/>
        <v>3.9831516638873625E-2</v>
      </c>
      <c r="J24" s="7"/>
      <c r="K24" s="12">
        <v>0.3</v>
      </c>
      <c r="L24" s="12">
        <v>0.5</v>
      </c>
      <c r="M24" s="12">
        <v>0.2</v>
      </c>
      <c r="N24" s="7">
        <f t="shared" si="2"/>
        <v>5.2907448766783279E-2</v>
      </c>
      <c r="O24" s="7"/>
      <c r="Q24" s="18">
        <f>+'PUNTO I'!L19</f>
        <v>1.0846837233058986</v>
      </c>
      <c r="R24" s="18">
        <f>+'PUNTO I'!V19</f>
        <v>1.0742665105913514</v>
      </c>
      <c r="S24" s="18">
        <f>+'PUNTO I'!AF19</f>
        <v>1.3461962784123871</v>
      </c>
      <c r="U24" s="16" t="s">
        <v>74</v>
      </c>
      <c r="V24" s="16" t="s">
        <v>75</v>
      </c>
    </row>
    <row r="25" spans="1:25" ht="15" x14ac:dyDescent="0.25">
      <c r="A25" s="2">
        <v>44770</v>
      </c>
      <c r="B25">
        <v>157.35</v>
      </c>
      <c r="C25">
        <v>276.41000000000003</v>
      </c>
      <c r="D25">
        <v>122.28</v>
      </c>
      <c r="E25">
        <v>12162.59</v>
      </c>
      <c r="F25" s="7">
        <f t="shared" si="0"/>
        <v>3.5652931380568201E-3</v>
      </c>
      <c r="G25" s="7">
        <f t="shared" si="0"/>
        <v>2.8140901241863057E-2</v>
      </c>
      <c r="H25" s="7">
        <f t="shared" si="0"/>
        <v>1.0770916050876961E-2</v>
      </c>
      <c r="I25" s="7">
        <f t="shared" si="1"/>
        <v>1.076017376604985E-2</v>
      </c>
      <c r="J25" s="7"/>
      <c r="K25" s="12">
        <v>0.3</v>
      </c>
      <c r="L25" s="12">
        <v>0.5</v>
      </c>
      <c r="M25" s="12">
        <v>0.2</v>
      </c>
      <c r="N25" s="7">
        <f t="shared" si="2"/>
        <v>1.7294221772523967E-2</v>
      </c>
      <c r="O25" s="7"/>
      <c r="Q25" s="19" t="s">
        <v>37</v>
      </c>
      <c r="R25" s="19" t="s">
        <v>38</v>
      </c>
      <c r="S25" s="19" t="s">
        <v>73</v>
      </c>
      <c r="U25" s="18">
        <f>SUMPRODUCT(Q24:S24,Q23:S23)</f>
        <v>1.1317776279699228</v>
      </c>
      <c r="V25" s="18">
        <f>+R19</f>
        <v>1.1317776279699221</v>
      </c>
    </row>
    <row r="26" spans="1:25" ht="15" x14ac:dyDescent="0.25">
      <c r="A26" s="2">
        <v>44771</v>
      </c>
      <c r="B26">
        <v>162.51</v>
      </c>
      <c r="C26">
        <v>280.74</v>
      </c>
      <c r="D26">
        <v>134.94999999999999</v>
      </c>
      <c r="E26">
        <v>12390.69</v>
      </c>
      <c r="F26" s="7">
        <f t="shared" si="0"/>
        <v>3.2266914827501381E-2</v>
      </c>
      <c r="G26" s="7">
        <f t="shared" si="0"/>
        <v>1.5543703417053157E-2</v>
      </c>
      <c r="H26" s="7">
        <f t="shared" si="0"/>
        <v>9.8590842441379806E-2</v>
      </c>
      <c r="I26" s="7">
        <f t="shared" si="1"/>
        <v>1.8580536883860563E-2</v>
      </c>
      <c r="J26" s="7"/>
      <c r="K26" s="12">
        <v>0.3</v>
      </c>
      <c r="L26" s="12">
        <v>0.5</v>
      </c>
      <c r="M26" s="12">
        <v>0.2</v>
      </c>
      <c r="N26" s="7">
        <f t="shared" si="2"/>
        <v>3.7170094645052956E-2</v>
      </c>
      <c r="O26" s="7"/>
    </row>
    <row r="27" spans="1:25" ht="15" x14ac:dyDescent="0.25">
      <c r="A27" s="2">
        <v>44774</v>
      </c>
      <c r="B27">
        <v>161.51</v>
      </c>
      <c r="C27">
        <v>278.01</v>
      </c>
      <c r="D27">
        <v>135.38999999999999</v>
      </c>
      <c r="E27">
        <v>12368.98</v>
      </c>
      <c r="F27" s="7">
        <f t="shared" si="0"/>
        <v>-6.1724780874954453E-3</v>
      </c>
      <c r="G27" s="7">
        <f t="shared" si="0"/>
        <v>-9.7718898394702214E-3</v>
      </c>
      <c r="H27" s="7">
        <f t="shared" si="0"/>
        <v>3.2551630430057918E-3</v>
      </c>
      <c r="I27" s="7">
        <f t="shared" si="1"/>
        <v>-1.7536587170802792E-3</v>
      </c>
      <c r="J27" s="7"/>
      <c r="K27" s="12">
        <v>0.3</v>
      </c>
      <c r="L27" s="12">
        <v>0.5</v>
      </c>
      <c r="M27" s="12">
        <v>0.2</v>
      </c>
      <c r="N27" s="7">
        <f t="shared" si="2"/>
        <v>-6.0866557373825854E-3</v>
      </c>
      <c r="O27" s="7"/>
    </row>
    <row r="28" spans="1:25" ht="15" x14ac:dyDescent="0.25">
      <c r="A28" s="2">
        <v>44775</v>
      </c>
      <c r="B28">
        <v>160.01</v>
      </c>
      <c r="C28">
        <v>274.82</v>
      </c>
      <c r="D28">
        <v>134.16</v>
      </c>
      <c r="E28">
        <v>12348.76</v>
      </c>
      <c r="F28" s="7">
        <f t="shared" si="0"/>
        <v>-9.3307469696385405E-3</v>
      </c>
      <c r="G28" s="7">
        <f t="shared" si="0"/>
        <v>-1.1540746363081363E-2</v>
      </c>
      <c r="H28" s="7">
        <f t="shared" si="0"/>
        <v>-9.1263849920660348E-3</v>
      </c>
      <c r="I28" s="7">
        <f t="shared" si="1"/>
        <v>-1.6360722711942039E-3</v>
      </c>
      <c r="J28" s="7"/>
      <c r="K28" s="12">
        <v>0.3</v>
      </c>
      <c r="L28" s="12">
        <v>0.5</v>
      </c>
      <c r="M28" s="12">
        <v>0.2</v>
      </c>
      <c r="N28" s="7">
        <f t="shared" si="2"/>
        <v>-1.039487427084545E-2</v>
      </c>
      <c r="O28" s="7"/>
      <c r="Q28" s="20" t="s">
        <v>76</v>
      </c>
      <c r="R28" s="16" t="s">
        <v>77</v>
      </c>
    </row>
    <row r="29" spans="1:25" ht="15" x14ac:dyDescent="0.25">
      <c r="A29" s="2">
        <v>44776</v>
      </c>
      <c r="B29">
        <v>166.13</v>
      </c>
      <c r="C29">
        <v>282.47000000000003</v>
      </c>
      <c r="D29">
        <v>139.52000000000001</v>
      </c>
      <c r="E29">
        <v>12668.16</v>
      </c>
      <c r="F29" s="7">
        <f t="shared" si="0"/>
        <v>3.7534301117603995E-2</v>
      </c>
      <c r="G29" s="7">
        <f t="shared" si="0"/>
        <v>2.7456012353546548E-2</v>
      </c>
      <c r="H29" s="7">
        <f t="shared" si="0"/>
        <v>3.9174842645716093E-2</v>
      </c>
      <c r="I29" s="7">
        <f t="shared" si="1"/>
        <v>2.5536105671298499E-2</v>
      </c>
      <c r="J29" s="7"/>
      <c r="K29" s="12">
        <v>0.3</v>
      </c>
      <c r="L29" s="12">
        <v>0.5</v>
      </c>
      <c r="M29" s="12">
        <v>0.2</v>
      </c>
      <c r="N29" s="7">
        <f t="shared" si="2"/>
        <v>3.2823265041197688E-2</v>
      </c>
      <c r="O29" s="7"/>
      <c r="Q29" s="18" t="s">
        <v>52</v>
      </c>
      <c r="R29" s="18">
        <f>1-R5</f>
        <v>4.9835289908083391E-2</v>
      </c>
    </row>
    <row r="30" spans="1:25" ht="15" x14ac:dyDescent="0.25">
      <c r="A30" s="2">
        <v>44777</v>
      </c>
      <c r="B30">
        <v>165.81</v>
      </c>
      <c r="C30">
        <v>283.64999999999998</v>
      </c>
      <c r="D30">
        <v>142.57</v>
      </c>
      <c r="E30">
        <v>12720.58</v>
      </c>
      <c r="F30" s="7">
        <f t="shared" si="0"/>
        <v>-1.9280598851060776E-3</v>
      </c>
      <c r="G30" s="7">
        <f t="shared" si="0"/>
        <v>4.1687335154011835E-3</v>
      </c>
      <c r="H30" s="7">
        <f t="shared" si="0"/>
        <v>2.1625147005199932E-2</v>
      </c>
      <c r="I30" s="7">
        <f t="shared" si="1"/>
        <v>4.129395510639353E-3</v>
      </c>
      <c r="J30" s="7"/>
      <c r="K30" s="12">
        <v>0.3</v>
      </c>
      <c r="L30" s="12">
        <v>0.5</v>
      </c>
      <c r="M30" s="12">
        <v>0.2</v>
      </c>
      <c r="N30" s="7">
        <f t="shared" si="2"/>
        <v>5.8309781932087551E-3</v>
      </c>
      <c r="O30" s="7"/>
      <c r="Q30" s="1" t="s">
        <v>51</v>
      </c>
    </row>
    <row r="31" spans="1:25" ht="15" x14ac:dyDescent="0.25">
      <c r="A31" s="2">
        <v>44778</v>
      </c>
      <c r="B31">
        <v>165.35</v>
      </c>
      <c r="C31">
        <v>282.91000000000003</v>
      </c>
      <c r="D31">
        <v>140.80000000000001</v>
      </c>
      <c r="E31">
        <v>12657.55</v>
      </c>
      <c r="F31" s="7">
        <f t="shared" si="0"/>
        <v>-2.7781150854795243E-3</v>
      </c>
      <c r="G31" s="7">
        <f t="shared" si="0"/>
        <v>-2.6122579102179923E-3</v>
      </c>
      <c r="H31" s="7">
        <f t="shared" si="0"/>
        <v>-1.2492663441927459E-2</v>
      </c>
      <c r="I31" s="7">
        <f t="shared" si="1"/>
        <v>-4.9672792754560102E-3</v>
      </c>
      <c r="J31" s="7"/>
      <c r="K31" s="12">
        <v>0.3</v>
      </c>
      <c r="L31" s="12">
        <v>0.5</v>
      </c>
      <c r="M31" s="12">
        <v>0.2</v>
      </c>
      <c r="N31" s="7">
        <f t="shared" si="2"/>
        <v>-4.6380961691383452E-3</v>
      </c>
      <c r="O31" s="7"/>
    </row>
    <row r="32" spans="1:25" ht="15" x14ac:dyDescent="0.25">
      <c r="A32" s="2">
        <v>44781</v>
      </c>
      <c r="B32">
        <v>164.87</v>
      </c>
      <c r="C32">
        <v>280.32</v>
      </c>
      <c r="D32">
        <v>139.41</v>
      </c>
      <c r="E32">
        <v>12644.46</v>
      </c>
      <c r="F32" s="7">
        <f t="shared" si="0"/>
        <v>-2.9071548547145764E-3</v>
      </c>
      <c r="G32" s="7">
        <f t="shared" si="0"/>
        <v>-9.1970181143315923E-3</v>
      </c>
      <c r="H32" s="7">
        <f t="shared" si="0"/>
        <v>-9.9212119589455073E-3</v>
      </c>
      <c r="I32" s="7">
        <f t="shared" si="1"/>
        <v>-1.034700497537749E-3</v>
      </c>
      <c r="J32" s="7"/>
      <c r="K32" s="12">
        <v>0.3</v>
      </c>
      <c r="L32" s="12">
        <v>0.5</v>
      </c>
      <c r="M32" s="12">
        <v>0.2</v>
      </c>
      <c r="N32" s="7">
        <f t="shared" si="2"/>
        <v>-7.4548979053692711E-3</v>
      </c>
      <c r="O32" s="7"/>
    </row>
    <row r="33" spans="1:15" ht="15" x14ac:dyDescent="0.25">
      <c r="A33" s="2">
        <v>44782</v>
      </c>
      <c r="B33">
        <v>164.92</v>
      </c>
      <c r="C33">
        <v>282.3</v>
      </c>
      <c r="D33">
        <v>137.83000000000001</v>
      </c>
      <c r="E33">
        <v>12493.93</v>
      </c>
      <c r="F33" s="7">
        <f t="shared" si="0"/>
        <v>3.0322326561203414E-4</v>
      </c>
      <c r="G33" s="7">
        <f t="shared" si="0"/>
        <v>7.0385275114170451E-3</v>
      </c>
      <c r="H33" s="7">
        <f t="shared" si="0"/>
        <v>-1.1398190058649052E-2</v>
      </c>
      <c r="I33" s="7">
        <f t="shared" si="1"/>
        <v>-1.1976248217333188E-2</v>
      </c>
      <c r="J33" s="7"/>
      <c r="K33" s="12">
        <v>0.3</v>
      </c>
      <c r="L33" s="12">
        <v>0.5</v>
      </c>
      <c r="M33" s="12">
        <v>0.2</v>
      </c>
      <c r="N33" s="7">
        <f t="shared" si="2"/>
        <v>1.3305927236623226E-3</v>
      </c>
      <c r="O33" s="7"/>
    </row>
    <row r="34" spans="1:15" ht="15" x14ac:dyDescent="0.25">
      <c r="A34" s="2">
        <v>44783</v>
      </c>
      <c r="B34">
        <v>169.24</v>
      </c>
      <c r="C34">
        <v>289.16000000000003</v>
      </c>
      <c r="D34">
        <v>142.69</v>
      </c>
      <c r="E34">
        <v>12854.8</v>
      </c>
      <c r="F34" s="7">
        <f t="shared" si="0"/>
        <v>2.5857318013167582E-2</v>
      </c>
      <c r="G34" s="7">
        <f t="shared" si="0"/>
        <v>2.4009832872652865E-2</v>
      </c>
      <c r="H34" s="7">
        <f t="shared" si="0"/>
        <v>3.4653403236136235E-2</v>
      </c>
      <c r="I34" s="7">
        <f t="shared" si="1"/>
        <v>2.8474356081850987E-2</v>
      </c>
      <c r="J34" s="7"/>
      <c r="K34" s="12">
        <v>0.3</v>
      </c>
      <c r="L34" s="12">
        <v>0.5</v>
      </c>
      <c r="M34" s="12">
        <v>0.2</v>
      </c>
      <c r="N34" s="7">
        <f t="shared" si="2"/>
        <v>2.6692792487503954E-2</v>
      </c>
      <c r="O34" s="7"/>
    </row>
    <row r="35" spans="1:15" ht="15" x14ac:dyDescent="0.25">
      <c r="A35" s="2">
        <v>44784</v>
      </c>
      <c r="B35">
        <v>168.49</v>
      </c>
      <c r="C35">
        <v>287.02</v>
      </c>
      <c r="D35">
        <v>140.63999999999999</v>
      </c>
      <c r="E35">
        <v>12779.91</v>
      </c>
      <c r="F35" s="7">
        <f t="shared" si="0"/>
        <v>-4.4414250015728943E-3</v>
      </c>
      <c r="G35" s="7">
        <f t="shared" si="0"/>
        <v>-7.4282683893107391E-3</v>
      </c>
      <c r="H35" s="7">
        <f t="shared" si="0"/>
        <v>-1.4471011005617072E-2</v>
      </c>
      <c r="I35" s="7">
        <f t="shared" si="1"/>
        <v>-5.8428757771723698E-3</v>
      </c>
      <c r="J35" s="7"/>
      <c r="K35" s="12">
        <v>0.3</v>
      </c>
      <c r="L35" s="12">
        <v>0.5</v>
      </c>
      <c r="M35" s="12">
        <v>0.2</v>
      </c>
      <c r="N35" s="7">
        <f t="shared" si="2"/>
        <v>-7.9407638962506518E-3</v>
      </c>
      <c r="O35" s="7"/>
    </row>
    <row r="36" spans="1:15" ht="15" x14ac:dyDescent="0.25">
      <c r="A36" s="2">
        <v>44785</v>
      </c>
      <c r="B36">
        <v>172.1</v>
      </c>
      <c r="C36">
        <v>291.91000000000003</v>
      </c>
      <c r="D36">
        <v>143.55000000000001</v>
      </c>
      <c r="E36">
        <v>13047.19</v>
      </c>
      <c r="F36" s="7">
        <f t="shared" si="0"/>
        <v>2.1199302367199691E-2</v>
      </c>
      <c r="G36" s="7">
        <f t="shared" si="0"/>
        <v>1.6893635838120518E-2</v>
      </c>
      <c r="H36" s="7">
        <f t="shared" si="0"/>
        <v>2.0479972630206299E-2</v>
      </c>
      <c r="I36" s="7">
        <f t="shared" si="1"/>
        <v>2.0698378241233051E-2</v>
      </c>
      <c r="J36" s="7"/>
      <c r="K36" s="12">
        <v>0.3</v>
      </c>
      <c r="L36" s="12">
        <v>0.5</v>
      </c>
      <c r="M36" s="12">
        <v>0.2</v>
      </c>
      <c r="N36" s="7">
        <f t="shared" si="2"/>
        <v>1.8902603155261426E-2</v>
      </c>
      <c r="O36" s="7"/>
    </row>
    <row r="37" spans="1:15" ht="15" x14ac:dyDescent="0.25">
      <c r="A37" s="2">
        <v>44788</v>
      </c>
      <c r="B37">
        <v>173.19</v>
      </c>
      <c r="C37">
        <v>293.47000000000003</v>
      </c>
      <c r="D37">
        <v>143.18</v>
      </c>
      <c r="E37">
        <v>13128.05</v>
      </c>
      <c r="F37" s="7">
        <f t="shared" si="0"/>
        <v>6.3135545234581569E-3</v>
      </c>
      <c r="G37" s="7">
        <f t="shared" si="0"/>
        <v>5.3298838122049679E-3</v>
      </c>
      <c r="H37" s="7">
        <f t="shared" si="0"/>
        <v>-2.5808265990340759E-3</v>
      </c>
      <c r="I37" s="7">
        <f t="shared" si="1"/>
        <v>6.178377521493336E-3</v>
      </c>
      <c r="J37" s="7"/>
      <c r="K37" s="12">
        <v>0.3</v>
      </c>
      <c r="L37" s="12">
        <v>0.5</v>
      </c>
      <c r="M37" s="12">
        <v>0.2</v>
      </c>
      <c r="N37" s="7">
        <f t="shared" si="2"/>
        <v>4.0428429433331152E-3</v>
      </c>
      <c r="O37" s="7"/>
    </row>
    <row r="38" spans="1:15" ht="15" x14ac:dyDescent="0.25">
      <c r="A38" s="2">
        <v>44789</v>
      </c>
      <c r="B38">
        <v>173.03</v>
      </c>
      <c r="C38">
        <v>292.70999999999998</v>
      </c>
      <c r="D38">
        <v>144.78</v>
      </c>
      <c r="E38">
        <v>13102.55</v>
      </c>
      <c r="F38" s="7">
        <f t="shared" si="0"/>
        <v>-9.2426787239483659E-4</v>
      </c>
      <c r="G38" s="7">
        <f t="shared" si="0"/>
        <v>-2.5930616051429507E-3</v>
      </c>
      <c r="H38" s="7">
        <f t="shared" si="0"/>
        <v>1.1112768896956383E-2</v>
      </c>
      <c r="I38" s="7">
        <f t="shared" si="1"/>
        <v>-1.9442946812575944E-3</v>
      </c>
      <c r="J38" s="7"/>
      <c r="K38" s="12">
        <v>0.3</v>
      </c>
      <c r="L38" s="12">
        <v>0.5</v>
      </c>
      <c r="M38" s="12">
        <v>0.2</v>
      </c>
      <c r="N38" s="7">
        <f t="shared" si="2"/>
        <v>6.4874261510135039E-4</v>
      </c>
      <c r="O38" s="7"/>
    </row>
    <row r="39" spans="1:15" ht="15" x14ac:dyDescent="0.25">
      <c r="A39" s="2">
        <v>44790</v>
      </c>
      <c r="B39">
        <v>174.55</v>
      </c>
      <c r="C39">
        <v>291.32</v>
      </c>
      <c r="D39">
        <v>142.1</v>
      </c>
      <c r="E39">
        <v>12938.12</v>
      </c>
      <c r="F39" s="7">
        <f t="shared" si="0"/>
        <v>8.7462436824881726E-3</v>
      </c>
      <c r="G39" s="7">
        <f t="shared" si="0"/>
        <v>-4.7600384382539178E-3</v>
      </c>
      <c r="H39" s="7">
        <f t="shared" si="0"/>
        <v>-1.8684313761940453E-2</v>
      </c>
      <c r="I39" s="7">
        <f t="shared" si="1"/>
        <v>-1.2628875169893613E-2</v>
      </c>
      <c r="J39" s="7"/>
      <c r="K39" s="12">
        <v>0.3</v>
      </c>
      <c r="L39" s="12">
        <v>0.5</v>
      </c>
      <c r="M39" s="12">
        <v>0.2</v>
      </c>
      <c r="N39" s="7">
        <f t="shared" si="2"/>
        <v>-3.493008866768598E-3</v>
      </c>
      <c r="O39" s="7"/>
    </row>
    <row r="40" spans="1:15" ht="15" x14ac:dyDescent="0.25">
      <c r="A40" s="2">
        <v>44791</v>
      </c>
      <c r="B40">
        <v>174.15</v>
      </c>
      <c r="C40">
        <v>290.17</v>
      </c>
      <c r="D40">
        <v>142.30000000000001</v>
      </c>
      <c r="E40">
        <v>12965.34</v>
      </c>
      <c r="F40" s="7">
        <f t="shared" si="0"/>
        <v>-2.294236739034867E-3</v>
      </c>
      <c r="G40" s="7">
        <f t="shared" si="0"/>
        <v>-3.9553612247874006E-3</v>
      </c>
      <c r="H40" s="7">
        <f t="shared" si="0"/>
        <v>1.406469992751825E-3</v>
      </c>
      <c r="I40" s="7">
        <f t="shared" si="1"/>
        <v>2.1016505145706309E-3</v>
      </c>
      <c r="J40" s="7"/>
      <c r="K40" s="12">
        <v>0.3</v>
      </c>
      <c r="L40" s="12">
        <v>0.5</v>
      </c>
      <c r="M40" s="12">
        <v>0.2</v>
      </c>
      <c r="N40" s="7">
        <f t="shared" si="2"/>
        <v>-2.3846576355537955E-3</v>
      </c>
      <c r="O40" s="7"/>
    </row>
    <row r="41" spans="1:15" ht="15" x14ac:dyDescent="0.25">
      <c r="A41" s="2">
        <v>44792</v>
      </c>
      <c r="B41">
        <v>171.52</v>
      </c>
      <c r="C41">
        <v>286.14999999999998</v>
      </c>
      <c r="D41">
        <v>138.22999999999999</v>
      </c>
      <c r="E41">
        <v>12705.21</v>
      </c>
      <c r="F41" s="7">
        <f t="shared" si="0"/>
        <v>-1.5217118929572997E-2</v>
      </c>
      <c r="G41" s="7">
        <f t="shared" si="0"/>
        <v>-1.3950809269815763E-2</v>
      </c>
      <c r="H41" s="7">
        <f t="shared" si="0"/>
        <v>-2.9018540619540935E-2</v>
      </c>
      <c r="I41" s="7">
        <f t="shared" si="1"/>
        <v>-2.0267497536070392E-2</v>
      </c>
      <c r="J41" s="7"/>
      <c r="K41" s="12">
        <v>0.3</v>
      </c>
      <c r="L41" s="12">
        <v>0.5</v>
      </c>
      <c r="M41" s="12">
        <v>0.2</v>
      </c>
      <c r="N41" s="7">
        <f t="shared" si="2"/>
        <v>-1.7344248437687969E-2</v>
      </c>
      <c r="O41" s="7"/>
    </row>
    <row r="42" spans="1:15" ht="15" x14ac:dyDescent="0.25">
      <c r="A42" s="2">
        <v>44795</v>
      </c>
      <c r="B42">
        <v>167.57</v>
      </c>
      <c r="C42">
        <v>277.75</v>
      </c>
      <c r="D42">
        <v>133.22</v>
      </c>
      <c r="E42">
        <v>12381.57</v>
      </c>
      <c r="F42" s="7">
        <f t="shared" si="0"/>
        <v>-2.3298703469804533E-2</v>
      </c>
      <c r="G42" s="7">
        <f t="shared" si="0"/>
        <v>-2.9794720335371786E-2</v>
      </c>
      <c r="H42" s="7">
        <f t="shared" si="0"/>
        <v>-3.6917067491232441E-2</v>
      </c>
      <c r="I42" s="7">
        <f t="shared" si="1"/>
        <v>-2.5803068897852673E-2</v>
      </c>
      <c r="J42" s="7"/>
      <c r="K42" s="12">
        <v>0.3</v>
      </c>
      <c r="L42" s="12">
        <v>0.5</v>
      </c>
      <c r="M42" s="12">
        <v>0.2</v>
      </c>
      <c r="N42" s="7">
        <f t="shared" si="2"/>
        <v>-2.927038470687374E-2</v>
      </c>
      <c r="O42" s="7"/>
    </row>
    <row r="43" spans="1:15" ht="15" x14ac:dyDescent="0.25">
      <c r="A43" s="2">
        <v>44796</v>
      </c>
      <c r="B43">
        <v>167.23</v>
      </c>
      <c r="C43">
        <v>276.44</v>
      </c>
      <c r="D43">
        <v>133.62</v>
      </c>
      <c r="E43">
        <v>12381.3</v>
      </c>
      <c r="F43" s="7">
        <f t="shared" si="0"/>
        <v>-2.031064019601298E-3</v>
      </c>
      <c r="G43" s="7">
        <f t="shared" si="0"/>
        <v>-4.7276292965457867E-3</v>
      </c>
      <c r="H43" s="7">
        <f t="shared" si="0"/>
        <v>2.9980535122979177E-3</v>
      </c>
      <c r="I43" s="7">
        <f t="shared" si="1"/>
        <v>-2.1806842261146808E-5</v>
      </c>
      <c r="J43" s="7"/>
      <c r="K43" s="12">
        <v>0.3</v>
      </c>
      <c r="L43" s="12">
        <v>0.5</v>
      </c>
      <c r="M43" s="12">
        <v>0.2</v>
      </c>
      <c r="N43" s="7">
        <f t="shared" si="2"/>
        <v>-2.373523151693699E-3</v>
      </c>
      <c r="O43" s="7"/>
    </row>
    <row r="44" spans="1:15" ht="15" x14ac:dyDescent="0.25">
      <c r="A44" s="2">
        <v>44797</v>
      </c>
      <c r="B44">
        <v>167.53</v>
      </c>
      <c r="C44">
        <v>275.79000000000002</v>
      </c>
      <c r="D44">
        <v>133.80000000000001</v>
      </c>
      <c r="E44">
        <v>12431.53</v>
      </c>
      <c r="F44" s="7">
        <f t="shared" si="0"/>
        <v>1.7923293124096336E-3</v>
      </c>
      <c r="G44" s="7">
        <f t="shared" si="0"/>
        <v>-2.3540926794204851E-3</v>
      </c>
      <c r="H44" s="7">
        <f t="shared" si="0"/>
        <v>1.346197196796827E-3</v>
      </c>
      <c r="I44" s="7">
        <f t="shared" si="1"/>
        <v>4.0487174268017991E-3</v>
      </c>
      <c r="J44" s="7"/>
      <c r="K44" s="12">
        <v>0.3</v>
      </c>
      <c r="L44" s="12">
        <v>0.5</v>
      </c>
      <c r="M44" s="12">
        <v>0.2</v>
      </c>
      <c r="N44" s="7">
        <f t="shared" si="2"/>
        <v>-3.7010810662798711E-4</v>
      </c>
      <c r="O44" s="7"/>
    </row>
    <row r="45" spans="1:15" ht="15" x14ac:dyDescent="0.25">
      <c r="A45" s="2">
        <v>44798</v>
      </c>
      <c r="B45">
        <v>170.03</v>
      </c>
      <c r="C45">
        <v>278.85000000000002</v>
      </c>
      <c r="D45">
        <v>137.28</v>
      </c>
      <c r="E45">
        <v>12639.27</v>
      </c>
      <c r="F45" s="7">
        <f t="shared" si="0"/>
        <v>1.4812452363953522E-2</v>
      </c>
      <c r="G45" s="7">
        <f t="shared" si="0"/>
        <v>1.1034296291789666E-2</v>
      </c>
      <c r="H45" s="7">
        <f t="shared" si="0"/>
        <v>2.5676488045524061E-2</v>
      </c>
      <c r="I45" s="7">
        <f t="shared" si="1"/>
        <v>1.6572646638542365E-2</v>
      </c>
      <c r="J45" s="7"/>
      <c r="K45" s="12">
        <v>0.3</v>
      </c>
      <c r="L45" s="12">
        <v>0.5</v>
      </c>
      <c r="M45" s="12">
        <v>0.2</v>
      </c>
      <c r="N45" s="7">
        <f t="shared" si="2"/>
        <v>1.50961814641857E-2</v>
      </c>
      <c r="O45" s="7"/>
    </row>
    <row r="46" spans="1:15" ht="15" x14ac:dyDescent="0.25">
      <c r="A46" s="2">
        <v>44799</v>
      </c>
      <c r="B46">
        <v>163.62</v>
      </c>
      <c r="C46">
        <v>268.08999999999997</v>
      </c>
      <c r="D46">
        <v>130.75</v>
      </c>
      <c r="E46">
        <v>12141.71</v>
      </c>
      <c r="F46" s="7">
        <f t="shared" si="0"/>
        <v>-3.8428225983842268E-2</v>
      </c>
      <c r="G46" s="7">
        <f t="shared" si="0"/>
        <v>-3.935125780439977E-2</v>
      </c>
      <c r="H46" s="7">
        <f t="shared" si="0"/>
        <v>-4.8735532794619868E-2</v>
      </c>
      <c r="I46" s="7">
        <f t="shared" si="1"/>
        <v>-4.0162001502235506E-2</v>
      </c>
      <c r="J46" s="7"/>
      <c r="K46" s="12">
        <v>0.3</v>
      </c>
      <c r="L46" s="12">
        <v>0.5</v>
      </c>
      <c r="M46" s="12">
        <v>0.2</v>
      </c>
      <c r="N46" s="7">
        <f t="shared" si="2"/>
        <v>-4.095120325627654E-2</v>
      </c>
      <c r="O46" s="7"/>
    </row>
    <row r="47" spans="1:15" ht="15" x14ac:dyDescent="0.25">
      <c r="A47" s="2">
        <v>44802</v>
      </c>
      <c r="B47">
        <v>161.38</v>
      </c>
      <c r="C47">
        <v>265.23</v>
      </c>
      <c r="D47">
        <v>129.79</v>
      </c>
      <c r="E47">
        <v>12017.67</v>
      </c>
      <c r="F47" s="7">
        <f t="shared" si="0"/>
        <v>-1.3784833665191665E-2</v>
      </c>
      <c r="G47" s="7">
        <f t="shared" si="0"/>
        <v>-1.0725370945340151E-2</v>
      </c>
      <c r="H47" s="7">
        <f t="shared" si="0"/>
        <v>-7.3693432453647324E-3</v>
      </c>
      <c r="I47" s="7">
        <f t="shared" si="1"/>
        <v>-1.0268565661186904E-2</v>
      </c>
      <c r="J47" s="7"/>
      <c r="K47" s="12">
        <v>0.3</v>
      </c>
      <c r="L47" s="12">
        <v>0.5</v>
      </c>
      <c r="M47" s="12">
        <v>0.2</v>
      </c>
      <c r="N47" s="7">
        <f t="shared" si="2"/>
        <v>-1.0972004221300522E-2</v>
      </c>
      <c r="O47" s="7"/>
    </row>
    <row r="48" spans="1:15" ht="15" x14ac:dyDescent="0.25">
      <c r="A48" s="2">
        <v>44803</v>
      </c>
      <c r="B48">
        <v>158.91</v>
      </c>
      <c r="C48">
        <v>262.97000000000003</v>
      </c>
      <c r="D48">
        <v>128.72999999999999</v>
      </c>
      <c r="E48">
        <v>11883.14</v>
      </c>
      <c r="F48" s="7">
        <f t="shared" si="0"/>
        <v>-1.5423828195815451E-2</v>
      </c>
      <c r="G48" s="7">
        <f t="shared" si="0"/>
        <v>-8.5574168554222486E-3</v>
      </c>
      <c r="H48" s="7">
        <f t="shared" si="0"/>
        <v>-8.2005720281245371E-3</v>
      </c>
      <c r="I48" s="7">
        <f t="shared" si="1"/>
        <v>-1.125747794781734E-2</v>
      </c>
      <c r="J48" s="7"/>
      <c r="K48" s="12">
        <v>0.3</v>
      </c>
      <c r="L48" s="12">
        <v>0.5</v>
      </c>
      <c r="M48" s="12">
        <v>0.2</v>
      </c>
      <c r="N48" s="7">
        <f t="shared" si="2"/>
        <v>-1.0545971292080666E-2</v>
      </c>
      <c r="O48" s="7"/>
    </row>
    <row r="49" spans="1:15" ht="15" x14ac:dyDescent="0.25">
      <c r="A49" s="2">
        <v>44804</v>
      </c>
      <c r="B49">
        <v>157.22</v>
      </c>
      <c r="C49">
        <v>261.47000000000003</v>
      </c>
      <c r="D49">
        <v>126.77</v>
      </c>
      <c r="E49">
        <v>11816.2</v>
      </c>
      <c r="F49" s="7">
        <f t="shared" si="0"/>
        <v>-1.0691905858934557E-2</v>
      </c>
      <c r="G49" s="7">
        <f t="shared" si="0"/>
        <v>-5.7204030599273571E-3</v>
      </c>
      <c r="H49" s="7">
        <f t="shared" si="0"/>
        <v>-1.5342766720907609E-2</v>
      </c>
      <c r="I49" s="7">
        <f t="shared" si="1"/>
        <v>-5.6491174875439943E-3</v>
      </c>
      <c r="J49" s="7"/>
      <c r="K49" s="12">
        <v>0.3</v>
      </c>
      <c r="L49" s="12">
        <v>0.5</v>
      </c>
      <c r="M49" s="12">
        <v>0.2</v>
      </c>
      <c r="N49" s="7">
        <f t="shared" si="2"/>
        <v>-9.1363266318255677E-3</v>
      </c>
      <c r="O49" s="7"/>
    </row>
    <row r="50" spans="1:15" ht="15" x14ac:dyDescent="0.25">
      <c r="A50" s="2">
        <v>44805</v>
      </c>
      <c r="B50">
        <v>157.96</v>
      </c>
      <c r="C50">
        <v>260.39999999999998</v>
      </c>
      <c r="D50">
        <v>127.82</v>
      </c>
      <c r="E50">
        <v>11785.13</v>
      </c>
      <c r="F50" s="7">
        <f t="shared" si="0"/>
        <v>4.6957380528382456E-3</v>
      </c>
      <c r="G50" s="7">
        <f t="shared" si="0"/>
        <v>-4.1006438360591075E-3</v>
      </c>
      <c r="H50" s="7">
        <f t="shared" si="0"/>
        <v>8.248603271500312E-3</v>
      </c>
      <c r="I50" s="7">
        <f t="shared" si="1"/>
        <v>-2.6329039887648233E-3</v>
      </c>
      <c r="J50" s="7"/>
      <c r="K50" s="12">
        <v>0.3</v>
      </c>
      <c r="L50" s="12">
        <v>0.5</v>
      </c>
      <c r="M50" s="12">
        <v>0.2</v>
      </c>
      <c r="N50" s="7">
        <f t="shared" si="2"/>
        <v>1.0081201521219823E-3</v>
      </c>
      <c r="O50" s="7"/>
    </row>
    <row r="51" spans="1:15" ht="15" x14ac:dyDescent="0.25">
      <c r="A51" s="2">
        <v>44806</v>
      </c>
      <c r="B51">
        <v>155.81</v>
      </c>
      <c r="C51">
        <v>256.06</v>
      </c>
      <c r="D51">
        <v>127.51</v>
      </c>
      <c r="E51">
        <v>11630.86</v>
      </c>
      <c r="F51" s="7">
        <f t="shared" si="0"/>
        <v>-1.3704520189185528E-2</v>
      </c>
      <c r="G51" s="7">
        <f t="shared" si="0"/>
        <v>-1.6807118316381174E-2</v>
      </c>
      <c r="H51" s="7">
        <f t="shared" si="0"/>
        <v>-2.4282313266850921E-3</v>
      </c>
      <c r="I51" s="7">
        <f t="shared" si="1"/>
        <v>-1.317665681258043E-2</v>
      </c>
      <c r="J51" s="7"/>
      <c r="K51" s="12">
        <v>0.3</v>
      </c>
      <c r="L51" s="12">
        <v>0.5</v>
      </c>
      <c r="M51" s="12">
        <v>0.2</v>
      </c>
      <c r="N51" s="7">
        <f t="shared" si="2"/>
        <v>-1.3000561480283265E-2</v>
      </c>
      <c r="O51" s="7"/>
    </row>
    <row r="52" spans="1:15" ht="15" x14ac:dyDescent="0.25">
      <c r="A52" s="2">
        <v>44810</v>
      </c>
      <c r="B52">
        <v>154.53</v>
      </c>
      <c r="C52">
        <v>253.25</v>
      </c>
      <c r="D52">
        <v>126.11</v>
      </c>
      <c r="E52">
        <v>11544.91</v>
      </c>
      <c r="F52" s="7">
        <f t="shared" si="0"/>
        <v>-8.249063983659639E-3</v>
      </c>
      <c r="G52" s="7">
        <f t="shared" si="0"/>
        <v>-1.103464888924017E-2</v>
      </c>
      <c r="H52" s="7">
        <f t="shared" si="0"/>
        <v>-1.1040250927667521E-2</v>
      </c>
      <c r="I52" s="7">
        <f t="shared" si="1"/>
        <v>-7.4172632926776125E-3</v>
      </c>
      <c r="J52" s="7"/>
      <c r="K52" s="12">
        <v>0.3</v>
      </c>
      <c r="L52" s="12">
        <v>0.5</v>
      </c>
      <c r="M52" s="12">
        <v>0.2</v>
      </c>
      <c r="N52" s="7">
        <f t="shared" si="2"/>
        <v>-1.0200093825251482E-2</v>
      </c>
      <c r="O52" s="7"/>
    </row>
    <row r="53" spans="1:15" ht="15" x14ac:dyDescent="0.25">
      <c r="A53" s="2">
        <v>44811</v>
      </c>
      <c r="B53">
        <v>155.96</v>
      </c>
      <c r="C53">
        <v>258.08999999999997</v>
      </c>
      <c r="D53">
        <v>129.47999999999999</v>
      </c>
      <c r="E53">
        <v>11791.9</v>
      </c>
      <c r="F53" s="7">
        <f t="shared" si="0"/>
        <v>9.2113118687931188E-3</v>
      </c>
      <c r="G53" s="7">
        <f t="shared" si="0"/>
        <v>1.8931218172573695E-2</v>
      </c>
      <c r="H53" s="7">
        <f t="shared" si="0"/>
        <v>2.6371887090260313E-2</v>
      </c>
      <c r="I53" s="7">
        <f t="shared" si="1"/>
        <v>2.1168207891808427E-2</v>
      </c>
      <c r="J53" s="7"/>
      <c r="K53" s="12">
        <v>0.3</v>
      </c>
      <c r="L53" s="12">
        <v>0.5</v>
      </c>
      <c r="M53" s="12">
        <v>0.2</v>
      </c>
      <c r="N53" s="7">
        <f t="shared" si="2"/>
        <v>1.7503380064976846E-2</v>
      </c>
      <c r="O53" s="7"/>
    </row>
    <row r="54" spans="1:15" ht="15" x14ac:dyDescent="0.25">
      <c r="A54" s="2">
        <v>44812</v>
      </c>
      <c r="B54">
        <v>154.46</v>
      </c>
      <c r="C54">
        <v>258.52</v>
      </c>
      <c r="D54">
        <v>129.82</v>
      </c>
      <c r="E54">
        <v>11862.13</v>
      </c>
      <c r="F54" s="7">
        <f t="shared" si="0"/>
        <v>-9.6644009732787771E-3</v>
      </c>
      <c r="G54" s="7">
        <f t="shared" si="0"/>
        <v>1.6646990933283736E-3</v>
      </c>
      <c r="H54" s="7">
        <f t="shared" si="0"/>
        <v>2.6224465472790498E-3</v>
      </c>
      <c r="I54" s="7">
        <f t="shared" si="1"/>
        <v>5.9381176371460526E-3</v>
      </c>
      <c r="J54" s="7"/>
      <c r="K54" s="12">
        <v>0.3</v>
      </c>
      <c r="L54" s="12">
        <v>0.5</v>
      </c>
      <c r="M54" s="12">
        <v>0.2</v>
      </c>
      <c r="N54" s="7">
        <f t="shared" si="2"/>
        <v>-1.5424814358636365E-3</v>
      </c>
      <c r="O54" s="7"/>
    </row>
    <row r="55" spans="1:15" ht="15" x14ac:dyDescent="0.25">
      <c r="A55" s="2">
        <v>44813</v>
      </c>
      <c r="B55">
        <v>157.37</v>
      </c>
      <c r="C55">
        <v>264.45999999999998</v>
      </c>
      <c r="D55">
        <v>133.27000000000001</v>
      </c>
      <c r="E55">
        <v>12112.31</v>
      </c>
      <c r="F55" s="7">
        <f t="shared" si="0"/>
        <v>1.8664557471655165E-2</v>
      </c>
      <c r="G55" s="7">
        <f t="shared" si="0"/>
        <v>2.2716950733982184E-2</v>
      </c>
      <c r="H55" s="7">
        <f t="shared" si="0"/>
        <v>2.6228269986313193E-2</v>
      </c>
      <c r="I55" s="7">
        <f t="shared" si="1"/>
        <v>2.0871318096819625E-2</v>
      </c>
      <c r="J55" s="7"/>
      <c r="K55" s="12">
        <v>0.3</v>
      </c>
      <c r="L55" s="12">
        <v>0.5</v>
      </c>
      <c r="M55" s="12">
        <v>0.2</v>
      </c>
      <c r="N55" s="7">
        <f t="shared" si="2"/>
        <v>2.2203496605750283E-2</v>
      </c>
      <c r="O55" s="7"/>
    </row>
    <row r="56" spans="1:15" ht="15" x14ac:dyDescent="0.25">
      <c r="A56" s="2">
        <v>44816</v>
      </c>
      <c r="B56">
        <v>163.43</v>
      </c>
      <c r="C56">
        <v>266.64999999999998</v>
      </c>
      <c r="D56">
        <v>136.44999999999999</v>
      </c>
      <c r="E56">
        <v>12266.41</v>
      </c>
      <c r="F56" s="7">
        <f t="shared" si="0"/>
        <v>3.7785043492193478E-2</v>
      </c>
      <c r="G56" s="7">
        <f t="shared" si="0"/>
        <v>8.2469259179344546E-3</v>
      </c>
      <c r="H56" s="7">
        <f t="shared" si="0"/>
        <v>2.3581101562711638E-2</v>
      </c>
      <c r="I56" s="7">
        <f t="shared" si="1"/>
        <v>1.2642341555480092E-2</v>
      </c>
      <c r="J56" s="7"/>
      <c r="K56" s="12">
        <v>0.3</v>
      </c>
      <c r="L56" s="12">
        <v>0.5</v>
      </c>
      <c r="M56" s="12">
        <v>0.2</v>
      </c>
      <c r="N56" s="7">
        <f t="shared" si="2"/>
        <v>2.0175196319167598E-2</v>
      </c>
      <c r="O56" s="7"/>
    </row>
    <row r="57" spans="1:15" ht="15" x14ac:dyDescent="0.25">
      <c r="A57" s="2">
        <v>44817</v>
      </c>
      <c r="B57">
        <v>153.84</v>
      </c>
      <c r="C57">
        <v>251.99</v>
      </c>
      <c r="D57">
        <v>126.82</v>
      </c>
      <c r="E57">
        <v>11633.57</v>
      </c>
      <c r="F57" s="7">
        <f t="shared" si="0"/>
        <v>-6.0471662824442329E-2</v>
      </c>
      <c r="G57" s="7">
        <f t="shared" si="0"/>
        <v>-5.6547532862243129E-2</v>
      </c>
      <c r="H57" s="7">
        <f t="shared" si="0"/>
        <v>-7.3189488882461906E-2</v>
      </c>
      <c r="I57" s="7">
        <f t="shared" si="1"/>
        <v>-5.296974820194373E-2</v>
      </c>
      <c r="J57" s="7"/>
      <c r="K57" s="12">
        <v>0.3</v>
      </c>
      <c r="L57" s="12">
        <v>0.5</v>
      </c>
      <c r="M57" s="12">
        <v>0.2</v>
      </c>
      <c r="N57" s="7">
        <f t="shared" si="2"/>
        <v>-6.1053163054946645E-2</v>
      </c>
      <c r="O57" s="7"/>
    </row>
    <row r="58" spans="1:15" ht="15" x14ac:dyDescent="0.25">
      <c r="A58" s="2">
        <v>44818</v>
      </c>
      <c r="B58">
        <v>155.31</v>
      </c>
      <c r="C58">
        <v>252.22</v>
      </c>
      <c r="D58">
        <v>128.55000000000001</v>
      </c>
      <c r="E58">
        <v>11719.68</v>
      </c>
      <c r="F58" s="7">
        <f t="shared" si="0"/>
        <v>9.5100183013952858E-3</v>
      </c>
      <c r="G58" s="7">
        <f t="shared" si="0"/>
        <v>9.1231834336034001E-4</v>
      </c>
      <c r="H58" s="7">
        <f t="shared" si="0"/>
        <v>1.3549175440013082E-2</v>
      </c>
      <c r="I58" s="7">
        <f t="shared" si="1"/>
        <v>7.3745958489658025E-3</v>
      </c>
      <c r="J58" s="7"/>
      <c r="K58" s="12">
        <v>0.3</v>
      </c>
      <c r="L58" s="12">
        <v>0.5</v>
      </c>
      <c r="M58" s="12">
        <v>0.2</v>
      </c>
      <c r="N58" s="7">
        <f t="shared" si="2"/>
        <v>6.0189997501013722E-3</v>
      </c>
      <c r="O58" s="7"/>
    </row>
    <row r="59" spans="1:15" ht="15" x14ac:dyDescent="0.25">
      <c r="A59" s="2">
        <v>44819</v>
      </c>
      <c r="B59">
        <v>152.37</v>
      </c>
      <c r="C59">
        <v>245.38</v>
      </c>
      <c r="D59">
        <v>126.28</v>
      </c>
      <c r="E59">
        <v>11552.36</v>
      </c>
      <c r="F59" s="7">
        <f t="shared" si="0"/>
        <v>-1.9111346100656311E-2</v>
      </c>
      <c r="G59" s="7">
        <f t="shared" si="0"/>
        <v>-2.7493693164691652E-2</v>
      </c>
      <c r="H59" s="7">
        <f t="shared" si="0"/>
        <v>-1.7816270022107675E-2</v>
      </c>
      <c r="I59" s="7">
        <f t="shared" si="1"/>
        <v>-1.4379734922042316E-2</v>
      </c>
      <c r="J59" s="7"/>
      <c r="K59" s="12">
        <v>0.3</v>
      </c>
      <c r="L59" s="12">
        <v>0.5</v>
      </c>
      <c r="M59" s="12">
        <v>0.2</v>
      </c>
      <c r="N59" s="7">
        <f t="shared" si="2"/>
        <v>-2.3043504416964254E-2</v>
      </c>
      <c r="O59" s="7"/>
    </row>
    <row r="60" spans="1:15" ht="15" x14ac:dyDescent="0.25">
      <c r="A60" s="2">
        <v>44820</v>
      </c>
      <c r="B60">
        <v>150.69999999999999</v>
      </c>
      <c r="C60">
        <v>244.74</v>
      </c>
      <c r="D60">
        <v>123.53</v>
      </c>
      <c r="E60">
        <v>11448.4</v>
      </c>
      <c r="F60" s="7">
        <f t="shared" si="0"/>
        <v>-1.1020667848813703E-2</v>
      </c>
      <c r="G60" s="7">
        <f t="shared" si="0"/>
        <v>-2.6116068055146244E-3</v>
      </c>
      <c r="H60" s="7">
        <f t="shared" si="0"/>
        <v>-2.2017622141068536E-2</v>
      </c>
      <c r="I60" s="7">
        <f t="shared" si="1"/>
        <v>-9.039762855084307E-3</v>
      </c>
      <c r="J60" s="7"/>
      <c r="K60" s="12">
        <v>0.3</v>
      </c>
      <c r="L60" s="12">
        <v>0.5</v>
      </c>
      <c r="M60" s="12">
        <v>0.2</v>
      </c>
      <c r="N60" s="7">
        <f t="shared" si="2"/>
        <v>-9.0155281856151293E-3</v>
      </c>
      <c r="O60" s="7"/>
    </row>
    <row r="61" spans="1:15" ht="15" x14ac:dyDescent="0.25">
      <c r="A61" s="2">
        <v>44823</v>
      </c>
      <c r="B61">
        <v>154.47999999999999</v>
      </c>
      <c r="C61">
        <v>244.52</v>
      </c>
      <c r="D61">
        <v>124.66</v>
      </c>
      <c r="E61">
        <v>11535.02</v>
      </c>
      <c r="F61" s="7">
        <f t="shared" si="0"/>
        <v>2.477353248780928E-2</v>
      </c>
      <c r="G61" s="7">
        <f t="shared" si="0"/>
        <v>-8.9931739699737915E-4</v>
      </c>
      <c r="H61" s="7">
        <f t="shared" si="0"/>
        <v>9.1059898319821083E-3</v>
      </c>
      <c r="I61" s="7">
        <f t="shared" si="1"/>
        <v>7.5376432329838658E-3</v>
      </c>
      <c r="J61" s="7"/>
      <c r="K61" s="12">
        <v>0.3</v>
      </c>
      <c r="L61" s="12">
        <v>0.5</v>
      </c>
      <c r="M61" s="12">
        <v>0.2</v>
      </c>
      <c r="N61" s="7">
        <f t="shared" si="2"/>
        <v>8.8035990142405155E-3</v>
      </c>
      <c r="O61" s="7"/>
    </row>
    <row r="62" spans="1:15" ht="15" x14ac:dyDescent="0.25">
      <c r="A62" s="2">
        <v>44824</v>
      </c>
      <c r="B62">
        <v>156.9</v>
      </c>
      <c r="C62">
        <v>242.45</v>
      </c>
      <c r="D62">
        <v>122.19</v>
      </c>
      <c r="E62">
        <v>11425.05</v>
      </c>
      <c r="F62" s="7">
        <f t="shared" si="0"/>
        <v>1.5544021618728036E-2</v>
      </c>
      <c r="G62" s="7">
        <f t="shared" si="0"/>
        <v>-8.5016016091634724E-3</v>
      </c>
      <c r="H62" s="7">
        <f t="shared" si="0"/>
        <v>-2.0012821052273675E-2</v>
      </c>
      <c r="I62" s="7">
        <f t="shared" si="1"/>
        <v>-9.5793123393963786E-3</v>
      </c>
      <c r="J62" s="7"/>
      <c r="K62" s="12">
        <v>0.3</v>
      </c>
      <c r="L62" s="12">
        <v>0.5</v>
      </c>
      <c r="M62" s="12">
        <v>0.2</v>
      </c>
      <c r="N62" s="7">
        <f t="shared" si="2"/>
        <v>-3.590158529418061E-3</v>
      </c>
      <c r="O62" s="7"/>
    </row>
    <row r="63" spans="1:15" ht="15" x14ac:dyDescent="0.25">
      <c r="A63" s="2">
        <v>44825</v>
      </c>
      <c r="B63">
        <v>153.72</v>
      </c>
      <c r="C63">
        <v>238.95</v>
      </c>
      <c r="D63">
        <v>118.54</v>
      </c>
      <c r="E63">
        <v>11220.19</v>
      </c>
      <c r="F63" s="7">
        <f t="shared" si="0"/>
        <v>-2.0475894042343717E-2</v>
      </c>
      <c r="G63" s="7">
        <f t="shared" si="0"/>
        <v>-1.4541178527194089E-2</v>
      </c>
      <c r="H63" s="7">
        <f t="shared" si="0"/>
        <v>-3.0326753968738712E-2</v>
      </c>
      <c r="I63" s="7">
        <f t="shared" si="1"/>
        <v>-1.8093479140790202E-2</v>
      </c>
      <c r="J63" s="7"/>
      <c r="K63" s="12">
        <v>0.3</v>
      </c>
      <c r="L63" s="12">
        <v>0.5</v>
      </c>
      <c r="M63" s="12">
        <v>0.2</v>
      </c>
      <c r="N63" s="7">
        <f t="shared" si="2"/>
        <v>-1.9478708270047902E-2</v>
      </c>
      <c r="O63" s="7"/>
    </row>
    <row r="64" spans="1:15" ht="15" x14ac:dyDescent="0.25">
      <c r="A64" s="2">
        <v>44826</v>
      </c>
      <c r="B64">
        <v>152.74</v>
      </c>
      <c r="C64">
        <v>240.98</v>
      </c>
      <c r="D64">
        <v>117.31</v>
      </c>
      <c r="E64">
        <v>11066.8</v>
      </c>
      <c r="F64" s="7">
        <f t="shared" si="0"/>
        <v>-6.3956362364050922E-3</v>
      </c>
      <c r="G64" s="7">
        <f t="shared" si="0"/>
        <v>8.4596174709630455E-3</v>
      </c>
      <c r="H64" s="7">
        <f t="shared" si="0"/>
        <v>-1.0430452842063141E-2</v>
      </c>
      <c r="I64" s="7">
        <f t="shared" si="1"/>
        <v>-1.3765198622991482E-2</v>
      </c>
      <c r="J64" s="7"/>
      <c r="K64" s="12">
        <v>0.3</v>
      </c>
      <c r="L64" s="12">
        <v>0.5</v>
      </c>
      <c r="M64" s="12">
        <v>0.2</v>
      </c>
      <c r="N64" s="7">
        <f t="shared" si="2"/>
        <v>2.2502729614736709E-4</v>
      </c>
      <c r="O64" s="7"/>
    </row>
    <row r="65" spans="1:15" ht="15" x14ac:dyDescent="0.25">
      <c r="A65" s="2">
        <v>44827</v>
      </c>
      <c r="B65">
        <v>150.43</v>
      </c>
      <c r="C65">
        <v>237.92</v>
      </c>
      <c r="D65">
        <v>113.78</v>
      </c>
      <c r="E65">
        <v>10867.93</v>
      </c>
      <c r="F65" s="7">
        <f t="shared" si="0"/>
        <v>-1.5239269750505706E-2</v>
      </c>
      <c r="G65" s="7">
        <f t="shared" si="0"/>
        <v>-1.2779459783285468E-2</v>
      </c>
      <c r="H65" s="7">
        <f t="shared" si="0"/>
        <v>-3.0553244195127616E-2</v>
      </c>
      <c r="I65" s="7">
        <f t="shared" si="1"/>
        <v>-1.8133384758660349E-2</v>
      </c>
      <c r="J65" s="7"/>
      <c r="K65" s="12">
        <v>0.3</v>
      </c>
      <c r="L65" s="12">
        <v>0.5</v>
      </c>
      <c r="M65" s="12">
        <v>0.2</v>
      </c>
      <c r="N65" s="7">
        <f t="shared" si="2"/>
        <v>-1.7072159655819968E-2</v>
      </c>
      <c r="O65" s="7"/>
    </row>
    <row r="66" spans="1:15" ht="15" x14ac:dyDescent="0.25">
      <c r="A66" s="2">
        <v>44830</v>
      </c>
      <c r="B66">
        <v>150.77000000000001</v>
      </c>
      <c r="C66">
        <v>237.45</v>
      </c>
      <c r="D66">
        <v>115.15</v>
      </c>
      <c r="E66">
        <v>10802.92</v>
      </c>
      <c r="F66" s="7">
        <f t="shared" si="0"/>
        <v>2.2576370810946929E-3</v>
      </c>
      <c r="G66" s="7">
        <f t="shared" si="0"/>
        <v>-1.9774077167140861E-3</v>
      </c>
      <c r="H66" s="7">
        <f t="shared" si="0"/>
        <v>1.1968866944192866E-2</v>
      </c>
      <c r="I66" s="7">
        <f t="shared" si="1"/>
        <v>-5.9997826588023594E-3</v>
      </c>
      <c r="J66" s="7"/>
      <c r="K66" s="12">
        <v>0.3</v>
      </c>
      <c r="L66" s="12">
        <v>0.5</v>
      </c>
      <c r="M66" s="12">
        <v>0.2</v>
      </c>
      <c r="N66" s="7">
        <f t="shared" si="2"/>
        <v>2.0823606548099382E-3</v>
      </c>
      <c r="O66" s="7"/>
    </row>
    <row r="67" spans="1:15" ht="15" x14ac:dyDescent="0.25">
      <c r="A67" s="2">
        <v>44831</v>
      </c>
      <c r="B67">
        <v>151.76</v>
      </c>
      <c r="C67">
        <v>236.41</v>
      </c>
      <c r="D67">
        <v>114.41</v>
      </c>
      <c r="E67">
        <v>10829.5</v>
      </c>
      <c r="F67" s="7">
        <f t="shared" si="0"/>
        <v>6.5448288359314733E-3</v>
      </c>
      <c r="G67" s="7">
        <f t="shared" si="0"/>
        <v>-4.3894891734243902E-3</v>
      </c>
      <c r="H67" s="7">
        <f t="shared" si="0"/>
        <v>-6.4471385538417691E-3</v>
      </c>
      <c r="I67" s="7">
        <f t="shared" si="1"/>
        <v>2.4574239383513127E-3</v>
      </c>
      <c r="J67" s="7"/>
      <c r="K67" s="12">
        <v>0.3</v>
      </c>
      <c r="L67" s="12">
        <v>0.5</v>
      </c>
      <c r="M67" s="12">
        <v>0.2</v>
      </c>
      <c r="N67" s="7">
        <f t="shared" si="2"/>
        <v>-1.520723646701107E-3</v>
      </c>
      <c r="O67" s="7"/>
    </row>
    <row r="68" spans="1:15" ht="15" x14ac:dyDescent="0.25">
      <c r="A68" s="2">
        <v>44832</v>
      </c>
      <c r="B68">
        <v>149.84</v>
      </c>
      <c r="C68">
        <v>241.07</v>
      </c>
      <c r="D68">
        <v>118.01</v>
      </c>
      <c r="E68">
        <v>11051.64</v>
      </c>
      <c r="F68" s="7">
        <f t="shared" ref="F68:H131" si="3">LN(B68/B67)</f>
        <v>-1.2732267490925599E-2</v>
      </c>
      <c r="G68" s="7">
        <f t="shared" si="3"/>
        <v>1.9519761926180764E-2</v>
      </c>
      <c r="H68" s="7">
        <f t="shared" si="3"/>
        <v>3.098087892480493E-2</v>
      </c>
      <c r="I68" s="7">
        <f t="shared" ref="I68:I131" si="4">+LN(E68/E67)</f>
        <v>2.0304941345332866E-2</v>
      </c>
      <c r="J68" s="7"/>
      <c r="K68" s="12">
        <v>0.3</v>
      </c>
      <c r="L68" s="12">
        <v>0.5</v>
      </c>
      <c r="M68" s="12">
        <v>0.2</v>
      </c>
      <c r="N68" s="7">
        <f t="shared" ref="N68:N131" si="5">+SUMPRODUCT(K68:M68,F68:H68)</f>
        <v>1.2136376500773689E-2</v>
      </c>
      <c r="O68" s="7"/>
    </row>
    <row r="69" spans="1:15" ht="15" x14ac:dyDescent="0.25">
      <c r="A69" s="2">
        <v>44833</v>
      </c>
      <c r="B69">
        <v>142.47999999999999</v>
      </c>
      <c r="C69">
        <v>237.5</v>
      </c>
      <c r="D69">
        <v>114.8</v>
      </c>
      <c r="E69">
        <v>10737.51</v>
      </c>
      <c r="F69" s="7">
        <f t="shared" si="3"/>
        <v>-5.0366419154426981E-2</v>
      </c>
      <c r="G69" s="7">
        <f t="shared" si="3"/>
        <v>-1.4919724273191366E-2</v>
      </c>
      <c r="H69" s="7">
        <f t="shared" si="3"/>
        <v>-2.757788275219137E-2</v>
      </c>
      <c r="I69" s="7">
        <f t="shared" si="4"/>
        <v>-2.8835614615323364E-2</v>
      </c>
      <c r="J69" s="7"/>
      <c r="K69" s="12">
        <v>0.3</v>
      </c>
      <c r="L69" s="12">
        <v>0.5</v>
      </c>
      <c r="M69" s="12">
        <v>0.2</v>
      </c>
      <c r="N69" s="7">
        <f t="shared" si="5"/>
        <v>-2.8085364433362049E-2</v>
      </c>
      <c r="O69" s="7"/>
    </row>
    <row r="70" spans="1:15" ht="15" x14ac:dyDescent="0.25">
      <c r="A70" s="2">
        <v>44834</v>
      </c>
      <c r="B70">
        <v>138.19999999999999</v>
      </c>
      <c r="C70">
        <v>232.9</v>
      </c>
      <c r="D70">
        <v>113</v>
      </c>
      <c r="E70">
        <v>10575.62</v>
      </c>
      <c r="F70" s="7">
        <f t="shared" si="3"/>
        <v>-3.0499727647836726E-2</v>
      </c>
      <c r="G70" s="7">
        <f t="shared" si="3"/>
        <v>-1.9558446584400601E-2</v>
      </c>
      <c r="H70" s="7">
        <f t="shared" si="3"/>
        <v>-1.5803665173125456E-2</v>
      </c>
      <c r="I70" s="7">
        <f t="shared" si="4"/>
        <v>-1.5191866570077307E-2</v>
      </c>
      <c r="J70" s="7"/>
      <c r="K70" s="12">
        <v>0.3</v>
      </c>
      <c r="L70" s="12">
        <v>0.5</v>
      </c>
      <c r="M70" s="12">
        <v>0.2</v>
      </c>
      <c r="N70" s="7">
        <f t="shared" si="5"/>
        <v>-2.2089874621176411E-2</v>
      </c>
      <c r="O70" s="7"/>
    </row>
    <row r="71" spans="1:15" ht="15" x14ac:dyDescent="0.25">
      <c r="A71" s="2">
        <v>44837</v>
      </c>
      <c r="B71">
        <v>142.44999999999999</v>
      </c>
      <c r="C71">
        <v>240.74</v>
      </c>
      <c r="D71">
        <v>115.88</v>
      </c>
      <c r="E71">
        <v>10815.43</v>
      </c>
      <c r="F71" s="7">
        <f t="shared" si="3"/>
        <v>3.0289149610347722E-2</v>
      </c>
      <c r="G71" s="7">
        <f t="shared" si="3"/>
        <v>3.3108336061293472E-2</v>
      </c>
      <c r="H71" s="7">
        <f t="shared" si="3"/>
        <v>2.5167354188809058E-2</v>
      </c>
      <c r="I71" s="7">
        <f t="shared" si="4"/>
        <v>2.2422466152442099E-2</v>
      </c>
      <c r="J71" s="7"/>
      <c r="K71" s="12">
        <v>0.3</v>
      </c>
      <c r="L71" s="12">
        <v>0.5</v>
      </c>
      <c r="M71" s="12">
        <v>0.2</v>
      </c>
      <c r="N71" s="7">
        <f t="shared" si="5"/>
        <v>3.0674383751512865E-2</v>
      </c>
      <c r="O71" s="7"/>
    </row>
    <row r="72" spans="1:15" ht="15" x14ac:dyDescent="0.25">
      <c r="A72" s="2">
        <v>44838</v>
      </c>
      <c r="B72">
        <v>146.1</v>
      </c>
      <c r="C72">
        <v>248.88</v>
      </c>
      <c r="D72">
        <v>121.09</v>
      </c>
      <c r="E72">
        <v>11176.41</v>
      </c>
      <c r="F72" s="7">
        <f t="shared" si="3"/>
        <v>2.5300257812736527E-2</v>
      </c>
      <c r="G72" s="7">
        <f t="shared" si="3"/>
        <v>3.3253339637792853E-2</v>
      </c>
      <c r="H72" s="7">
        <f t="shared" si="3"/>
        <v>4.3978897865125356E-2</v>
      </c>
      <c r="I72" s="7">
        <f t="shared" si="4"/>
        <v>3.283148882915643E-2</v>
      </c>
      <c r="J72" s="7"/>
      <c r="K72" s="12">
        <v>0.3</v>
      </c>
      <c r="L72" s="12">
        <v>0.5</v>
      </c>
      <c r="M72" s="12">
        <v>0.2</v>
      </c>
      <c r="N72" s="7">
        <f t="shared" si="5"/>
        <v>3.3012526735742453E-2</v>
      </c>
      <c r="O72" s="7"/>
    </row>
    <row r="73" spans="1:15" ht="15" x14ac:dyDescent="0.25">
      <c r="A73" s="2">
        <v>44839</v>
      </c>
      <c r="B73">
        <v>146.4</v>
      </c>
      <c r="C73">
        <v>249.2</v>
      </c>
      <c r="D73">
        <v>120.95</v>
      </c>
      <c r="E73">
        <v>11148.64</v>
      </c>
      <c r="F73" s="7">
        <f t="shared" si="3"/>
        <v>2.0512827705573612E-3</v>
      </c>
      <c r="G73" s="7">
        <f t="shared" si="3"/>
        <v>1.2849343239165513E-3</v>
      </c>
      <c r="H73" s="7">
        <f t="shared" si="3"/>
        <v>-1.156833710238708E-3</v>
      </c>
      <c r="I73" s="7">
        <f t="shared" si="4"/>
        <v>-2.4877896643099463E-3</v>
      </c>
      <c r="J73" s="7"/>
      <c r="K73" s="12">
        <v>0.3</v>
      </c>
      <c r="L73" s="12">
        <v>0.5</v>
      </c>
      <c r="M73" s="12">
        <v>0.2</v>
      </c>
      <c r="N73" s="7">
        <f t="shared" si="5"/>
        <v>1.0264852510777425E-3</v>
      </c>
      <c r="O73" s="7"/>
    </row>
    <row r="74" spans="1:15" ht="15" x14ac:dyDescent="0.25">
      <c r="A74" s="2">
        <v>44840</v>
      </c>
      <c r="B74">
        <v>145.43</v>
      </c>
      <c r="C74">
        <v>246.79</v>
      </c>
      <c r="D74">
        <v>120.3</v>
      </c>
      <c r="E74">
        <v>11073.31</v>
      </c>
      <c r="F74" s="7">
        <f t="shared" si="3"/>
        <v>-6.6477303375923362E-3</v>
      </c>
      <c r="G74" s="7">
        <f t="shared" si="3"/>
        <v>-9.7180143415412246E-3</v>
      </c>
      <c r="H74" s="7">
        <f t="shared" si="3"/>
        <v>-5.3886140754030917E-3</v>
      </c>
      <c r="I74" s="7">
        <f t="shared" si="4"/>
        <v>-6.7798090221742966E-3</v>
      </c>
      <c r="J74" s="7"/>
      <c r="K74" s="12">
        <v>0.3</v>
      </c>
      <c r="L74" s="12">
        <v>0.5</v>
      </c>
      <c r="M74" s="12">
        <v>0.2</v>
      </c>
      <c r="N74" s="7">
        <f t="shared" si="5"/>
        <v>-7.9310490871289316E-3</v>
      </c>
      <c r="O74" s="7"/>
    </row>
    <row r="75" spans="1:15" ht="15" x14ac:dyDescent="0.25">
      <c r="A75" s="2">
        <v>44841</v>
      </c>
      <c r="B75">
        <v>140.09</v>
      </c>
      <c r="C75">
        <v>234.24</v>
      </c>
      <c r="D75">
        <v>114.56</v>
      </c>
      <c r="E75">
        <v>10652.4</v>
      </c>
      <c r="F75" s="7">
        <f t="shared" si="3"/>
        <v>-3.7409797981596236E-2</v>
      </c>
      <c r="G75" s="7">
        <f t="shared" si="3"/>
        <v>-5.2191541798809998E-2</v>
      </c>
      <c r="H75" s="7">
        <f t="shared" si="3"/>
        <v>-4.8889919768297721E-2</v>
      </c>
      <c r="I75" s="7">
        <f t="shared" si="4"/>
        <v>-3.8752489470323288E-2</v>
      </c>
      <c r="J75" s="7"/>
      <c r="K75" s="12">
        <v>0.3</v>
      </c>
      <c r="L75" s="12">
        <v>0.5</v>
      </c>
      <c r="M75" s="12">
        <v>0.2</v>
      </c>
      <c r="N75" s="7">
        <f t="shared" si="5"/>
        <v>-4.7096694247543411E-2</v>
      </c>
      <c r="O75" s="7"/>
    </row>
    <row r="76" spans="1:15" ht="15" x14ac:dyDescent="0.25">
      <c r="A76" s="2">
        <v>44845</v>
      </c>
      <c r="B76">
        <v>138.97999999999999</v>
      </c>
      <c r="C76">
        <v>225.41</v>
      </c>
      <c r="D76">
        <v>112.21</v>
      </c>
      <c r="E76">
        <v>10426.19</v>
      </c>
      <c r="F76" s="7">
        <f t="shared" si="3"/>
        <v>-7.9550353218413566E-3</v>
      </c>
      <c r="G76" s="7">
        <f t="shared" si="3"/>
        <v>-3.8425264579077884E-2</v>
      </c>
      <c r="H76" s="7">
        <f t="shared" si="3"/>
        <v>-2.0726587535560639E-2</v>
      </c>
      <c r="I76" s="7">
        <f t="shared" si="4"/>
        <v>-2.1464309028681475E-2</v>
      </c>
      <c r="J76" s="7"/>
      <c r="K76" s="12">
        <v>0.3</v>
      </c>
      <c r="L76" s="12">
        <v>0.5</v>
      </c>
      <c r="M76" s="12">
        <v>0.2</v>
      </c>
      <c r="N76" s="7">
        <f t="shared" si="5"/>
        <v>-2.5744460393203477E-2</v>
      </c>
      <c r="O76" s="7"/>
    </row>
    <row r="77" spans="1:15" ht="15" x14ac:dyDescent="0.25">
      <c r="A77" s="2">
        <v>44846</v>
      </c>
      <c r="B77">
        <v>138.34</v>
      </c>
      <c r="C77">
        <v>225.75</v>
      </c>
      <c r="D77">
        <v>112.9</v>
      </c>
      <c r="E77">
        <v>10417.1</v>
      </c>
      <c r="F77" s="7">
        <f t="shared" si="3"/>
        <v>-4.6156147137425101E-3</v>
      </c>
      <c r="G77" s="7">
        <f t="shared" si="3"/>
        <v>1.5072261032259987E-3</v>
      </c>
      <c r="H77" s="7">
        <f t="shared" si="3"/>
        <v>6.1303554788416257E-3</v>
      </c>
      <c r="I77" s="7">
        <f t="shared" si="4"/>
        <v>-8.7222320241053016E-4</v>
      </c>
      <c r="J77" s="7"/>
      <c r="K77" s="12">
        <v>0.3</v>
      </c>
      <c r="L77" s="12">
        <v>0.5</v>
      </c>
      <c r="M77" s="12">
        <v>0.2</v>
      </c>
      <c r="N77" s="7">
        <f t="shared" si="5"/>
        <v>5.9499973325857151E-4</v>
      </c>
      <c r="O77" s="7"/>
    </row>
    <row r="78" spans="1:15" ht="15" x14ac:dyDescent="0.25">
      <c r="A78" s="2">
        <v>44847</v>
      </c>
      <c r="B78">
        <v>142.99</v>
      </c>
      <c r="C78">
        <v>234.24</v>
      </c>
      <c r="D78">
        <v>112.53</v>
      </c>
      <c r="E78">
        <v>10649.15</v>
      </c>
      <c r="F78" s="7">
        <f t="shared" si="3"/>
        <v>3.3060274572317201E-2</v>
      </c>
      <c r="G78" s="7">
        <f t="shared" si="3"/>
        <v>3.6918038475852032E-2</v>
      </c>
      <c r="H78" s="7">
        <f t="shared" si="3"/>
        <v>-3.2826183937107096E-3</v>
      </c>
      <c r="I78" s="7">
        <f t="shared" si="4"/>
        <v>2.2031390114652816E-2</v>
      </c>
      <c r="J78" s="7"/>
      <c r="K78" s="12">
        <v>0.3</v>
      </c>
      <c r="L78" s="12">
        <v>0.5</v>
      </c>
      <c r="M78" s="12">
        <v>0.2</v>
      </c>
      <c r="N78" s="7">
        <f t="shared" si="5"/>
        <v>2.7720577930879033E-2</v>
      </c>
      <c r="O78" s="7"/>
    </row>
    <row r="79" spans="1:15" ht="15" x14ac:dyDescent="0.25">
      <c r="A79" s="2">
        <v>44848</v>
      </c>
      <c r="B79">
        <v>138.38</v>
      </c>
      <c r="C79">
        <v>228.56</v>
      </c>
      <c r="D79">
        <v>106.9</v>
      </c>
      <c r="E79">
        <v>10321.39</v>
      </c>
      <c r="F79" s="7">
        <f t="shared" si="3"/>
        <v>-3.2771173674090937E-2</v>
      </c>
      <c r="G79" s="7">
        <f t="shared" si="3"/>
        <v>-2.4547472850429176E-2</v>
      </c>
      <c r="H79" s="7">
        <f t="shared" si="3"/>
        <v>-5.1326034730906037E-2</v>
      </c>
      <c r="I79" s="7">
        <f t="shared" si="4"/>
        <v>-3.1261635857673699E-2</v>
      </c>
      <c r="J79" s="7"/>
      <c r="K79" s="12">
        <v>0.3</v>
      </c>
      <c r="L79" s="12">
        <v>0.5</v>
      </c>
      <c r="M79" s="12">
        <v>0.2</v>
      </c>
      <c r="N79" s="7">
        <f t="shared" si="5"/>
        <v>-3.2370295473623079E-2</v>
      </c>
      <c r="O79" s="7"/>
    </row>
    <row r="80" spans="1:15" ht="15" x14ac:dyDescent="0.25">
      <c r="A80" s="2">
        <v>44851</v>
      </c>
      <c r="B80">
        <v>142.41</v>
      </c>
      <c r="C80">
        <v>237.53</v>
      </c>
      <c r="D80">
        <v>113.79</v>
      </c>
      <c r="E80">
        <v>10675.8</v>
      </c>
      <c r="F80" s="7">
        <f t="shared" si="3"/>
        <v>2.8706697160671407E-2</v>
      </c>
      <c r="G80" s="7">
        <f t="shared" si="3"/>
        <v>3.8495173364484332E-2</v>
      </c>
      <c r="H80" s="7">
        <f t="shared" si="3"/>
        <v>6.2460826337917698E-2</v>
      </c>
      <c r="I80" s="7">
        <f t="shared" si="4"/>
        <v>3.3761056852684511E-2</v>
      </c>
      <c r="J80" s="7"/>
      <c r="K80" s="12">
        <v>0.3</v>
      </c>
      <c r="L80" s="12">
        <v>0.5</v>
      </c>
      <c r="M80" s="12">
        <v>0.2</v>
      </c>
      <c r="N80" s="7">
        <f t="shared" si="5"/>
        <v>4.0351761098027128E-2</v>
      </c>
      <c r="O80" s="7"/>
    </row>
    <row r="81" spans="1:15" ht="15" x14ac:dyDescent="0.25">
      <c r="A81" s="2">
        <v>44852</v>
      </c>
      <c r="B81">
        <v>143.75</v>
      </c>
      <c r="C81">
        <v>238.5</v>
      </c>
      <c r="D81">
        <v>116.36</v>
      </c>
      <c r="E81">
        <v>10772.4</v>
      </c>
      <c r="F81" s="7">
        <f t="shared" si="3"/>
        <v>9.3654584461234282E-3</v>
      </c>
      <c r="G81" s="7">
        <f t="shared" si="3"/>
        <v>4.0753790413938515E-3</v>
      </c>
      <c r="H81" s="7">
        <f t="shared" si="3"/>
        <v>2.2334189258083479E-2</v>
      </c>
      <c r="I81" s="7">
        <f t="shared" si="4"/>
        <v>9.007809809797547E-3</v>
      </c>
      <c r="J81" s="7"/>
      <c r="K81" s="12">
        <v>0.3</v>
      </c>
      <c r="L81" s="12">
        <v>0.5</v>
      </c>
      <c r="M81" s="12">
        <v>0.2</v>
      </c>
      <c r="N81" s="7">
        <f t="shared" si="5"/>
        <v>9.3141649061506508E-3</v>
      </c>
      <c r="O81" s="7"/>
    </row>
    <row r="82" spans="1:15" ht="15" x14ac:dyDescent="0.25">
      <c r="A82" s="2">
        <v>44853</v>
      </c>
      <c r="B82">
        <v>143.86000000000001</v>
      </c>
      <c r="C82">
        <v>236.48</v>
      </c>
      <c r="D82">
        <v>115.07</v>
      </c>
      <c r="E82">
        <v>10680.51</v>
      </c>
      <c r="F82" s="7">
        <f t="shared" si="3"/>
        <v>7.6492476175040759E-4</v>
      </c>
      <c r="G82" s="7">
        <f t="shared" si="3"/>
        <v>-8.5056725685590494E-3</v>
      </c>
      <c r="H82" s="7">
        <f t="shared" si="3"/>
        <v>-1.1148194791633691E-2</v>
      </c>
      <c r="I82" s="7">
        <f t="shared" si="4"/>
        <v>-8.5667223675974929E-3</v>
      </c>
      <c r="J82" s="7"/>
      <c r="K82" s="12">
        <v>0.3</v>
      </c>
      <c r="L82" s="12">
        <v>0.5</v>
      </c>
      <c r="M82" s="12">
        <v>0.2</v>
      </c>
      <c r="N82" s="7">
        <f t="shared" si="5"/>
        <v>-6.2529978140811408E-3</v>
      </c>
      <c r="O82" s="7"/>
    </row>
    <row r="83" spans="1:15" ht="15" x14ac:dyDescent="0.25">
      <c r="A83" s="2">
        <v>44854</v>
      </c>
      <c r="B83">
        <v>143.38999999999999</v>
      </c>
      <c r="C83">
        <v>236.15</v>
      </c>
      <c r="D83">
        <v>115.25</v>
      </c>
      <c r="E83">
        <v>10614.84</v>
      </c>
      <c r="F83" s="7">
        <f t="shared" si="3"/>
        <v>-3.2724137122624765E-3</v>
      </c>
      <c r="G83" s="7">
        <f t="shared" si="3"/>
        <v>-1.3964414177107469E-3</v>
      </c>
      <c r="H83" s="7">
        <f t="shared" si="3"/>
        <v>1.5630430413907993E-3</v>
      </c>
      <c r="I83" s="7">
        <f t="shared" si="4"/>
        <v>-6.1675631691796304E-3</v>
      </c>
      <c r="J83" s="7"/>
      <c r="K83" s="12">
        <v>0.3</v>
      </c>
      <c r="L83" s="12">
        <v>0.5</v>
      </c>
      <c r="M83" s="12">
        <v>0.2</v>
      </c>
      <c r="N83" s="7">
        <f t="shared" si="5"/>
        <v>-1.3673362142559565E-3</v>
      </c>
      <c r="O83" s="7"/>
    </row>
    <row r="84" spans="1:15" ht="15" x14ac:dyDescent="0.25">
      <c r="A84" s="2">
        <v>44855</v>
      </c>
      <c r="B84">
        <v>147.27000000000001</v>
      </c>
      <c r="C84">
        <v>242.12</v>
      </c>
      <c r="D84">
        <v>119.32</v>
      </c>
      <c r="E84">
        <v>10859.72</v>
      </c>
      <c r="F84" s="7">
        <f t="shared" si="3"/>
        <v>2.6699446011123059E-2</v>
      </c>
      <c r="G84" s="7">
        <f t="shared" si="3"/>
        <v>2.4966274681360284E-2</v>
      </c>
      <c r="H84" s="7">
        <f t="shared" si="3"/>
        <v>3.4705277769789759E-2</v>
      </c>
      <c r="I84" s="7">
        <f t="shared" si="4"/>
        <v>2.2807509452915171E-2</v>
      </c>
      <c r="J84" s="7"/>
      <c r="K84" s="12">
        <v>0.3</v>
      </c>
      <c r="L84" s="12">
        <v>0.5</v>
      </c>
      <c r="M84" s="12">
        <v>0.2</v>
      </c>
      <c r="N84" s="7">
        <f t="shared" si="5"/>
        <v>2.7434026697975011E-2</v>
      </c>
      <c r="O84" s="7"/>
    </row>
    <row r="85" spans="1:15" ht="15" x14ac:dyDescent="0.25">
      <c r="A85" s="2">
        <v>44858</v>
      </c>
      <c r="B85">
        <v>149.44999999999999</v>
      </c>
      <c r="C85">
        <v>247.25</v>
      </c>
      <c r="D85">
        <v>119.82</v>
      </c>
      <c r="E85">
        <v>10952.61</v>
      </c>
      <c r="F85" s="7">
        <f t="shared" si="3"/>
        <v>1.4694251991875818E-2</v>
      </c>
      <c r="G85" s="7">
        <f t="shared" si="3"/>
        <v>2.0966499479335061E-2</v>
      </c>
      <c r="H85" s="7">
        <f t="shared" si="3"/>
        <v>4.1816570092310735E-3</v>
      </c>
      <c r="I85" s="7">
        <f t="shared" si="4"/>
        <v>8.5172525399321158E-3</v>
      </c>
      <c r="J85" s="7"/>
      <c r="K85" s="12">
        <v>0.3</v>
      </c>
      <c r="L85" s="12">
        <v>0.5</v>
      </c>
      <c r="M85" s="12">
        <v>0.2</v>
      </c>
      <c r="N85" s="7">
        <f t="shared" si="5"/>
        <v>1.5727856739076489E-2</v>
      </c>
      <c r="O85" s="7"/>
    </row>
    <row r="86" spans="1:15" ht="15" x14ac:dyDescent="0.25">
      <c r="A86" s="2">
        <v>44859</v>
      </c>
      <c r="B86">
        <v>152.34</v>
      </c>
      <c r="C86">
        <v>250.66</v>
      </c>
      <c r="D86">
        <v>120.6</v>
      </c>
      <c r="E86">
        <v>11199.12</v>
      </c>
      <c r="F86" s="7">
        <f t="shared" si="3"/>
        <v>1.9152976214695399E-2</v>
      </c>
      <c r="G86" s="7">
        <f t="shared" si="3"/>
        <v>1.369746868055479E-2</v>
      </c>
      <c r="H86" s="7">
        <f t="shared" si="3"/>
        <v>6.4886676373062694E-3</v>
      </c>
      <c r="I86" s="7">
        <f t="shared" si="4"/>
        <v>2.2257419761005068E-2</v>
      </c>
      <c r="J86" s="7"/>
      <c r="K86" s="12">
        <v>0.3</v>
      </c>
      <c r="L86" s="12">
        <v>0.5</v>
      </c>
      <c r="M86" s="12">
        <v>0.2</v>
      </c>
      <c r="N86" s="7">
        <f t="shared" si="5"/>
        <v>1.3892360732147269E-2</v>
      </c>
      <c r="O86" s="7"/>
    </row>
    <row r="87" spans="1:15" ht="15" x14ac:dyDescent="0.25">
      <c r="A87" s="2">
        <v>44860</v>
      </c>
      <c r="B87">
        <v>149.35</v>
      </c>
      <c r="C87">
        <v>231.32</v>
      </c>
      <c r="D87">
        <v>115.66</v>
      </c>
      <c r="E87">
        <v>10970.99</v>
      </c>
      <c r="F87" s="7">
        <f t="shared" si="3"/>
        <v>-1.9822320282523381E-2</v>
      </c>
      <c r="G87" s="7">
        <f t="shared" si="3"/>
        <v>-8.0295405893358665E-2</v>
      </c>
      <c r="H87" s="7">
        <f t="shared" si="3"/>
        <v>-4.1824431563012805E-2</v>
      </c>
      <c r="I87" s="7">
        <f t="shared" si="4"/>
        <v>-2.0580687444581261E-2</v>
      </c>
      <c r="J87" s="7"/>
      <c r="K87" s="12">
        <v>0.3</v>
      </c>
      <c r="L87" s="12">
        <v>0.5</v>
      </c>
      <c r="M87" s="12">
        <v>0.2</v>
      </c>
      <c r="N87" s="7">
        <f t="shared" si="5"/>
        <v>-5.4459285344038912E-2</v>
      </c>
      <c r="O87" s="7"/>
    </row>
    <row r="88" spans="1:15" ht="15" x14ac:dyDescent="0.25">
      <c r="A88" s="2">
        <v>44861</v>
      </c>
      <c r="B88">
        <v>144.80000000000001</v>
      </c>
      <c r="C88">
        <v>226.75</v>
      </c>
      <c r="D88">
        <v>110.96</v>
      </c>
      <c r="E88">
        <v>10792.67</v>
      </c>
      <c r="F88" s="7">
        <f t="shared" si="3"/>
        <v>-3.0939064710502649E-2</v>
      </c>
      <c r="G88" s="7">
        <f t="shared" si="3"/>
        <v>-1.9953944294771531E-2</v>
      </c>
      <c r="H88" s="7">
        <f t="shared" si="3"/>
        <v>-4.1485076723496071E-2</v>
      </c>
      <c r="I88" s="7">
        <f t="shared" si="4"/>
        <v>-1.6387316338153757E-2</v>
      </c>
      <c r="J88" s="7"/>
      <c r="K88" s="12">
        <v>0.3</v>
      </c>
      <c r="L88" s="12">
        <v>0.5</v>
      </c>
      <c r="M88" s="12">
        <v>0.2</v>
      </c>
      <c r="N88" s="7">
        <f t="shared" si="5"/>
        <v>-2.7555706905235774E-2</v>
      </c>
      <c r="O88" s="7"/>
    </row>
    <row r="89" spans="1:15" ht="15" x14ac:dyDescent="0.25">
      <c r="A89" s="2">
        <v>44862</v>
      </c>
      <c r="B89">
        <v>155.74</v>
      </c>
      <c r="C89">
        <v>235.87</v>
      </c>
      <c r="D89">
        <v>103.41</v>
      </c>
      <c r="E89">
        <v>11102.45</v>
      </c>
      <c r="F89" s="7">
        <f t="shared" si="3"/>
        <v>7.283447019722411E-2</v>
      </c>
      <c r="G89" s="7">
        <f t="shared" si="3"/>
        <v>3.9432716800538108E-2</v>
      </c>
      <c r="H89" s="7">
        <f t="shared" si="3"/>
        <v>-7.0468106809692399E-2</v>
      </c>
      <c r="I89" s="7">
        <f t="shared" si="4"/>
        <v>2.8298604680928513E-2</v>
      </c>
      <c r="J89" s="7"/>
      <c r="K89" s="12">
        <v>0.3</v>
      </c>
      <c r="L89" s="12">
        <v>0.5</v>
      </c>
      <c r="M89" s="12">
        <v>0.2</v>
      </c>
      <c r="N89" s="7">
        <f t="shared" si="5"/>
        <v>2.7473078097497806E-2</v>
      </c>
      <c r="O89" s="7"/>
    </row>
    <row r="90" spans="1:15" ht="15" x14ac:dyDescent="0.25">
      <c r="A90" s="2">
        <v>44865</v>
      </c>
      <c r="B90">
        <v>153.34</v>
      </c>
      <c r="C90">
        <v>232.13</v>
      </c>
      <c r="D90">
        <v>102.44</v>
      </c>
      <c r="E90">
        <v>10988.15</v>
      </c>
      <c r="F90" s="7">
        <f t="shared" si="3"/>
        <v>-1.5530272018091698E-2</v>
      </c>
      <c r="G90" s="7">
        <f t="shared" si="3"/>
        <v>-1.5983246236428595E-2</v>
      </c>
      <c r="H90" s="7">
        <f t="shared" si="3"/>
        <v>-9.4244078655591826E-3</v>
      </c>
      <c r="I90" s="7">
        <f t="shared" si="4"/>
        <v>-1.034838528800933E-2</v>
      </c>
      <c r="J90" s="7"/>
      <c r="K90" s="12">
        <v>0.3</v>
      </c>
      <c r="L90" s="12">
        <v>0.5</v>
      </c>
      <c r="M90" s="12">
        <v>0.2</v>
      </c>
      <c r="N90" s="7">
        <f t="shared" si="5"/>
        <v>-1.4535586296753644E-2</v>
      </c>
      <c r="O90" s="7"/>
    </row>
    <row r="91" spans="1:15" ht="15" x14ac:dyDescent="0.25">
      <c r="A91" s="2">
        <v>44866</v>
      </c>
      <c r="B91">
        <v>150.65</v>
      </c>
      <c r="C91">
        <v>228.17</v>
      </c>
      <c r="D91">
        <v>96.79</v>
      </c>
      <c r="E91">
        <v>10890.85</v>
      </c>
      <c r="F91" s="7">
        <f t="shared" si="3"/>
        <v>-1.7698412554438162E-2</v>
      </c>
      <c r="G91" s="7">
        <f t="shared" si="3"/>
        <v>-1.7206594401876611E-2</v>
      </c>
      <c r="H91" s="7">
        <f t="shared" si="3"/>
        <v>-5.6733578170327224E-2</v>
      </c>
      <c r="I91" s="7">
        <f t="shared" si="4"/>
        <v>-8.8944322370220329E-3</v>
      </c>
      <c r="J91" s="7"/>
      <c r="K91" s="12">
        <v>0.3</v>
      </c>
      <c r="L91" s="12">
        <v>0.5</v>
      </c>
      <c r="M91" s="12">
        <v>0.2</v>
      </c>
      <c r="N91" s="7">
        <f t="shared" si="5"/>
        <v>-2.5259536601335199E-2</v>
      </c>
      <c r="O91" s="7"/>
    </row>
    <row r="92" spans="1:15" ht="15" x14ac:dyDescent="0.25">
      <c r="A92" s="2">
        <v>44867</v>
      </c>
      <c r="B92">
        <v>145.03</v>
      </c>
      <c r="C92">
        <v>220.1</v>
      </c>
      <c r="D92">
        <v>92.12</v>
      </c>
      <c r="E92">
        <v>10524.8</v>
      </c>
      <c r="F92" s="7">
        <f t="shared" si="3"/>
        <v>-3.8018648004151591E-2</v>
      </c>
      <c r="G92" s="7">
        <f t="shared" si="3"/>
        <v>-3.6008976625062902E-2</v>
      </c>
      <c r="H92" s="7">
        <f t="shared" si="3"/>
        <v>-4.9451608208512805E-2</v>
      </c>
      <c r="I92" s="7">
        <f t="shared" si="4"/>
        <v>-3.4188610146142676E-2</v>
      </c>
      <c r="J92" s="7"/>
      <c r="K92" s="12">
        <v>0.3</v>
      </c>
      <c r="L92" s="12">
        <v>0.5</v>
      </c>
      <c r="M92" s="12">
        <v>0.2</v>
      </c>
      <c r="N92" s="7">
        <f t="shared" si="5"/>
        <v>-3.930040435547949E-2</v>
      </c>
      <c r="O92" s="7"/>
    </row>
    <row r="93" spans="1:15" ht="15" x14ac:dyDescent="0.25">
      <c r="A93" s="2">
        <v>44868</v>
      </c>
      <c r="B93">
        <v>138.88</v>
      </c>
      <c r="C93">
        <v>214.25</v>
      </c>
      <c r="D93">
        <v>89.3</v>
      </c>
      <c r="E93">
        <v>10342.94</v>
      </c>
      <c r="F93" s="7">
        <f t="shared" si="3"/>
        <v>-4.3330366660118622E-2</v>
      </c>
      <c r="G93" s="7">
        <f t="shared" si="3"/>
        <v>-2.6938431054526757E-2</v>
      </c>
      <c r="H93" s="7">
        <f t="shared" si="3"/>
        <v>-3.1090587070031119E-2</v>
      </c>
      <c r="I93" s="7">
        <f t="shared" si="4"/>
        <v>-1.7430215658607834E-2</v>
      </c>
      <c r="J93" s="7"/>
      <c r="K93" s="12">
        <v>0.3</v>
      </c>
      <c r="L93" s="12">
        <v>0.5</v>
      </c>
      <c r="M93" s="12">
        <v>0.2</v>
      </c>
      <c r="N93" s="7">
        <f t="shared" si="5"/>
        <v>-3.2686442939305185E-2</v>
      </c>
      <c r="O93" s="7"/>
    </row>
    <row r="94" spans="1:15" ht="15" x14ac:dyDescent="0.25">
      <c r="A94" s="2">
        <v>44869</v>
      </c>
      <c r="B94">
        <v>138.38</v>
      </c>
      <c r="C94">
        <v>221.39</v>
      </c>
      <c r="D94">
        <v>90.98</v>
      </c>
      <c r="E94">
        <v>10475.25</v>
      </c>
      <c r="F94" s="7">
        <f t="shared" si="3"/>
        <v>-3.606726841375038E-3</v>
      </c>
      <c r="G94" s="7">
        <f t="shared" si="3"/>
        <v>3.2782294658244462E-2</v>
      </c>
      <c r="H94" s="7">
        <f t="shared" si="3"/>
        <v>1.8638214259404633E-2</v>
      </c>
      <c r="I94" s="7">
        <f t="shared" si="4"/>
        <v>1.2711170517860373E-2</v>
      </c>
      <c r="J94" s="7"/>
      <c r="K94" s="12">
        <v>0.3</v>
      </c>
      <c r="L94" s="12">
        <v>0.5</v>
      </c>
      <c r="M94" s="12">
        <v>0.2</v>
      </c>
      <c r="N94" s="7">
        <f t="shared" si="5"/>
        <v>1.9036772128590645E-2</v>
      </c>
      <c r="O94" s="7"/>
    </row>
    <row r="95" spans="1:15" ht="15" x14ac:dyDescent="0.25">
      <c r="A95" s="2">
        <v>44872</v>
      </c>
      <c r="B95">
        <v>138.91999999999999</v>
      </c>
      <c r="C95">
        <v>227.87</v>
      </c>
      <c r="D95">
        <v>90.53</v>
      </c>
      <c r="E95">
        <v>10564.52</v>
      </c>
      <c r="F95" s="7">
        <f t="shared" si="3"/>
        <v>3.8947038052081981E-3</v>
      </c>
      <c r="G95" s="7">
        <f t="shared" si="3"/>
        <v>2.8849438767880896E-2</v>
      </c>
      <c r="H95" s="7">
        <f t="shared" si="3"/>
        <v>-4.9584146545090654E-3</v>
      </c>
      <c r="I95" s="7">
        <f t="shared" si="4"/>
        <v>8.4858851304537436E-3</v>
      </c>
      <c r="J95" s="7"/>
      <c r="K95" s="12">
        <v>0.3</v>
      </c>
      <c r="L95" s="12">
        <v>0.5</v>
      </c>
      <c r="M95" s="12">
        <v>0.2</v>
      </c>
      <c r="N95" s="7">
        <f t="shared" si="5"/>
        <v>1.4601447594601094E-2</v>
      </c>
      <c r="O95" s="7"/>
    </row>
    <row r="96" spans="1:15" ht="15" x14ac:dyDescent="0.25">
      <c r="A96" s="2">
        <v>44873</v>
      </c>
      <c r="B96">
        <v>139.5</v>
      </c>
      <c r="C96">
        <v>228.87</v>
      </c>
      <c r="D96">
        <v>89.98</v>
      </c>
      <c r="E96">
        <v>10616.2</v>
      </c>
      <c r="F96" s="7">
        <f t="shared" si="3"/>
        <v>4.166373385547123E-3</v>
      </c>
      <c r="G96" s="7">
        <f t="shared" si="3"/>
        <v>4.3788658662332882E-3</v>
      </c>
      <c r="H96" s="7">
        <f t="shared" si="3"/>
        <v>-6.0938640743227798E-3</v>
      </c>
      <c r="I96" s="7">
        <f t="shared" si="4"/>
        <v>4.8799193377045639E-3</v>
      </c>
      <c r="J96" s="7"/>
      <c r="K96" s="12">
        <v>0.3</v>
      </c>
      <c r="L96" s="12">
        <v>0.5</v>
      </c>
      <c r="M96" s="12">
        <v>0.2</v>
      </c>
      <c r="N96" s="7">
        <f t="shared" si="5"/>
        <v>2.220572133916225E-3</v>
      </c>
      <c r="O96" s="7"/>
    </row>
    <row r="97" spans="1:15" ht="15" x14ac:dyDescent="0.25">
      <c r="A97" s="2">
        <v>44874</v>
      </c>
      <c r="B97">
        <v>134.87</v>
      </c>
      <c r="C97">
        <v>224.51</v>
      </c>
      <c r="D97">
        <v>86.14</v>
      </c>
      <c r="E97">
        <v>10353.17</v>
      </c>
      <c r="F97" s="7">
        <f t="shared" si="3"/>
        <v>-3.3753249732654027E-2</v>
      </c>
      <c r="G97" s="7">
        <f t="shared" si="3"/>
        <v>-1.9233907150123738E-2</v>
      </c>
      <c r="H97" s="7">
        <f t="shared" si="3"/>
        <v>-4.3613543787061802E-2</v>
      </c>
      <c r="I97" s="7">
        <f t="shared" si="4"/>
        <v>-2.5088383329600165E-2</v>
      </c>
      <c r="J97" s="7"/>
      <c r="K97" s="12">
        <v>0.3</v>
      </c>
      <c r="L97" s="12">
        <v>0.5</v>
      </c>
      <c r="M97" s="12">
        <v>0.2</v>
      </c>
      <c r="N97" s="7">
        <f t="shared" si="5"/>
        <v>-2.8465637252270439E-2</v>
      </c>
      <c r="O97" s="7"/>
    </row>
    <row r="98" spans="1:15" ht="15" x14ac:dyDescent="0.25">
      <c r="A98" s="2">
        <v>44875</v>
      </c>
      <c r="B98">
        <v>146.87</v>
      </c>
      <c r="C98">
        <v>242.98</v>
      </c>
      <c r="D98">
        <v>96.63</v>
      </c>
      <c r="E98">
        <v>11114.15</v>
      </c>
      <c r="F98" s="7">
        <f t="shared" si="3"/>
        <v>8.5236490237004775E-2</v>
      </c>
      <c r="G98" s="7">
        <f t="shared" si="3"/>
        <v>7.905888580647201E-2</v>
      </c>
      <c r="H98" s="7">
        <f t="shared" si="3"/>
        <v>0.11491537238525258</v>
      </c>
      <c r="I98" s="7">
        <f t="shared" si="4"/>
        <v>7.0926318247153702E-2</v>
      </c>
      <c r="J98" s="7"/>
      <c r="K98" s="12">
        <v>0.3</v>
      </c>
      <c r="L98" s="12">
        <v>0.5</v>
      </c>
      <c r="M98" s="12">
        <v>0.2</v>
      </c>
      <c r="N98" s="7">
        <f t="shared" si="5"/>
        <v>8.8083464451387955E-2</v>
      </c>
      <c r="O98" s="7"/>
    </row>
    <row r="99" spans="1:15" ht="15" x14ac:dyDescent="0.25">
      <c r="A99" s="2">
        <v>44879</v>
      </c>
      <c r="B99">
        <v>148.28</v>
      </c>
      <c r="C99">
        <v>241.55</v>
      </c>
      <c r="D99">
        <v>98.49</v>
      </c>
      <c r="E99">
        <v>11196.22</v>
      </c>
      <c r="F99" s="7">
        <f t="shared" si="3"/>
        <v>9.5545365167603487E-3</v>
      </c>
      <c r="G99" s="7">
        <f t="shared" si="3"/>
        <v>-5.9026444261803404E-3</v>
      </c>
      <c r="H99" s="7">
        <f t="shared" si="3"/>
        <v>1.9065768170393942E-2</v>
      </c>
      <c r="I99" s="7">
        <f t="shared" si="4"/>
        <v>7.3571500775410307E-3</v>
      </c>
      <c r="J99" s="7"/>
      <c r="K99" s="12">
        <v>0.3</v>
      </c>
      <c r="L99" s="12">
        <v>0.5</v>
      </c>
      <c r="M99" s="12">
        <v>0.2</v>
      </c>
      <c r="N99" s="7">
        <f t="shared" si="5"/>
        <v>3.7281923760167229E-3</v>
      </c>
      <c r="O99" s="7"/>
    </row>
    <row r="100" spans="1:15" ht="15" x14ac:dyDescent="0.25">
      <c r="A100" s="2">
        <v>44880</v>
      </c>
      <c r="B100">
        <v>150.04</v>
      </c>
      <c r="C100">
        <v>241.97</v>
      </c>
      <c r="D100">
        <v>98.94</v>
      </c>
      <c r="E100">
        <v>11358.41</v>
      </c>
      <c r="F100" s="7">
        <f t="shared" si="3"/>
        <v>1.1799546931155031E-2</v>
      </c>
      <c r="G100" s="7">
        <f t="shared" si="3"/>
        <v>1.7372605295854192E-3</v>
      </c>
      <c r="H100" s="7">
        <f t="shared" si="3"/>
        <v>4.558585617951672E-3</v>
      </c>
      <c r="I100" s="7">
        <f t="shared" si="4"/>
        <v>1.4382217373181695E-2</v>
      </c>
      <c r="J100" s="7"/>
      <c r="K100" s="12">
        <v>0.3</v>
      </c>
      <c r="L100" s="12">
        <v>0.5</v>
      </c>
      <c r="M100" s="12">
        <v>0.2</v>
      </c>
      <c r="N100" s="7">
        <f t="shared" si="5"/>
        <v>5.320211467729553E-3</v>
      </c>
      <c r="O100" s="7"/>
    </row>
    <row r="101" spans="1:15" ht="15" x14ac:dyDescent="0.25">
      <c r="A101" s="2">
        <v>44881</v>
      </c>
      <c r="B101">
        <v>148.79</v>
      </c>
      <c r="C101">
        <v>241.73</v>
      </c>
      <c r="D101">
        <v>97.12</v>
      </c>
      <c r="E101">
        <v>11183.66</v>
      </c>
      <c r="F101" s="7">
        <f t="shared" si="3"/>
        <v>-8.3660093740805866E-3</v>
      </c>
      <c r="G101" s="7">
        <f t="shared" si="3"/>
        <v>-9.9235071199171463E-4</v>
      </c>
      <c r="H101" s="7">
        <f t="shared" si="3"/>
        <v>-1.8566278488374336E-2</v>
      </c>
      <c r="I101" s="7">
        <f t="shared" si="4"/>
        <v>-1.5504654251186217E-2</v>
      </c>
      <c r="J101" s="7"/>
      <c r="K101" s="12">
        <v>0.3</v>
      </c>
      <c r="L101" s="12">
        <v>0.5</v>
      </c>
      <c r="M101" s="12">
        <v>0.2</v>
      </c>
      <c r="N101" s="7">
        <f t="shared" si="5"/>
        <v>-6.7192338658949007E-3</v>
      </c>
      <c r="O101" s="7"/>
    </row>
    <row r="102" spans="1:15" ht="15" x14ac:dyDescent="0.25">
      <c r="A102" s="2">
        <v>44882</v>
      </c>
      <c r="B102">
        <v>150.72</v>
      </c>
      <c r="C102">
        <v>241.68</v>
      </c>
      <c r="D102">
        <v>94.85</v>
      </c>
      <c r="E102">
        <v>11144.96</v>
      </c>
      <c r="F102" s="7">
        <f t="shared" si="3"/>
        <v>1.2887894988446974E-2</v>
      </c>
      <c r="G102" s="7">
        <f t="shared" si="3"/>
        <v>-2.068637395928395E-4</v>
      </c>
      <c r="H102" s="7">
        <f t="shared" si="3"/>
        <v>-2.3650630930164979E-2</v>
      </c>
      <c r="I102" s="7">
        <f t="shared" si="4"/>
        <v>-3.4664066790973877E-3</v>
      </c>
      <c r="J102" s="7"/>
      <c r="K102" s="12">
        <v>0.3</v>
      </c>
      <c r="L102" s="12">
        <v>0.5</v>
      </c>
      <c r="M102" s="12">
        <v>0.2</v>
      </c>
      <c r="N102" s="7">
        <f t="shared" si="5"/>
        <v>-9.6718955929532384E-4</v>
      </c>
      <c r="O102" s="7"/>
    </row>
    <row r="103" spans="1:15" ht="15" x14ac:dyDescent="0.25">
      <c r="A103" s="2">
        <v>44883</v>
      </c>
      <c r="B103">
        <v>151.29</v>
      </c>
      <c r="C103">
        <v>241.22</v>
      </c>
      <c r="D103">
        <v>94.14</v>
      </c>
      <c r="E103">
        <v>11146.06</v>
      </c>
      <c r="F103" s="7">
        <f t="shared" si="3"/>
        <v>3.7747139286905761E-3</v>
      </c>
      <c r="G103" s="7">
        <f t="shared" si="3"/>
        <v>-1.9051569233196626E-3</v>
      </c>
      <c r="H103" s="7">
        <f t="shared" si="3"/>
        <v>-7.5136604080269648E-3</v>
      </c>
      <c r="I103" s="7">
        <f t="shared" si="4"/>
        <v>9.8694451926728557E-5</v>
      </c>
      <c r="J103" s="7"/>
      <c r="K103" s="12">
        <v>0.3</v>
      </c>
      <c r="L103" s="12">
        <v>0.5</v>
      </c>
      <c r="M103" s="12">
        <v>0.2</v>
      </c>
      <c r="N103" s="7">
        <f t="shared" si="5"/>
        <v>-1.3228963646580516E-3</v>
      </c>
      <c r="O103" s="7"/>
    </row>
    <row r="104" spans="1:15" ht="15" x14ac:dyDescent="0.25">
      <c r="A104" s="2">
        <v>44886</v>
      </c>
      <c r="B104">
        <v>148.01</v>
      </c>
      <c r="C104">
        <v>242.05</v>
      </c>
      <c r="D104">
        <v>92.46</v>
      </c>
      <c r="E104">
        <v>11024.51</v>
      </c>
      <c r="F104" s="7">
        <f t="shared" si="3"/>
        <v>-2.1918685707646275E-2</v>
      </c>
      <c r="G104" s="7">
        <f t="shared" si="3"/>
        <v>3.4349362306066067E-3</v>
      </c>
      <c r="H104" s="7">
        <f t="shared" si="3"/>
        <v>-1.8006917412916906E-2</v>
      </c>
      <c r="I104" s="7">
        <f t="shared" si="4"/>
        <v>-1.0965096329149252E-2</v>
      </c>
      <c r="J104" s="7"/>
      <c r="K104" s="12">
        <v>0.3</v>
      </c>
      <c r="L104" s="12">
        <v>0.5</v>
      </c>
      <c r="M104" s="12">
        <v>0.2</v>
      </c>
      <c r="N104" s="7">
        <f t="shared" si="5"/>
        <v>-8.4595210795739614E-3</v>
      </c>
      <c r="O104" s="7"/>
    </row>
    <row r="105" spans="1:15" ht="15" x14ac:dyDescent="0.25">
      <c r="A105" s="2">
        <v>44887</v>
      </c>
      <c r="B105">
        <v>150.18</v>
      </c>
      <c r="C105">
        <v>245.03</v>
      </c>
      <c r="D105">
        <v>93.2</v>
      </c>
      <c r="E105">
        <v>11174.41</v>
      </c>
      <c r="F105" s="7">
        <f t="shared" si="3"/>
        <v>1.4554735622640523E-2</v>
      </c>
      <c r="G105" s="7">
        <f t="shared" si="3"/>
        <v>1.2236335642351118E-2</v>
      </c>
      <c r="H105" s="7">
        <f t="shared" si="3"/>
        <v>7.9716031314662778E-3</v>
      </c>
      <c r="I105" s="7">
        <f t="shared" si="4"/>
        <v>1.3505366784489058E-2</v>
      </c>
      <c r="J105" s="7"/>
      <c r="K105" s="12">
        <v>0.3</v>
      </c>
      <c r="L105" s="12">
        <v>0.5</v>
      </c>
      <c r="M105" s="12">
        <v>0.2</v>
      </c>
      <c r="N105" s="7">
        <f t="shared" si="5"/>
        <v>1.2078909134260973E-2</v>
      </c>
      <c r="O105" s="7"/>
    </row>
    <row r="106" spans="1:15" ht="15" x14ac:dyDescent="0.25">
      <c r="A106" s="2">
        <v>44888</v>
      </c>
      <c r="B106">
        <v>151.07</v>
      </c>
      <c r="C106">
        <v>247.58</v>
      </c>
      <c r="D106">
        <v>94.13</v>
      </c>
      <c r="E106">
        <v>11285.32</v>
      </c>
      <c r="F106" s="7">
        <f t="shared" si="3"/>
        <v>5.9087308838956893E-3</v>
      </c>
      <c r="G106" s="7">
        <f t="shared" si="3"/>
        <v>1.0353110075609758E-2</v>
      </c>
      <c r="H106" s="7">
        <f t="shared" si="3"/>
        <v>9.9290838675833038E-3</v>
      </c>
      <c r="I106" s="7">
        <f t="shared" si="4"/>
        <v>9.8764234072755992E-3</v>
      </c>
      <c r="J106" s="7"/>
      <c r="K106" s="12">
        <v>0.3</v>
      </c>
      <c r="L106" s="12">
        <v>0.5</v>
      </c>
      <c r="M106" s="12">
        <v>0.2</v>
      </c>
      <c r="N106" s="7">
        <f t="shared" si="5"/>
        <v>8.9349910764902479E-3</v>
      </c>
      <c r="O106" s="7"/>
    </row>
    <row r="107" spans="1:15" ht="15" x14ac:dyDescent="0.25">
      <c r="A107" s="2">
        <v>44890</v>
      </c>
      <c r="B107">
        <v>148.11000000000001</v>
      </c>
      <c r="C107">
        <v>247.49</v>
      </c>
      <c r="D107">
        <v>93.41</v>
      </c>
      <c r="E107">
        <v>11226.36</v>
      </c>
      <c r="F107" s="7">
        <f t="shared" si="3"/>
        <v>-1.978806461675223E-2</v>
      </c>
      <c r="G107" s="7">
        <f t="shared" si="3"/>
        <v>-3.6358495158850853E-4</v>
      </c>
      <c r="H107" s="7">
        <f t="shared" si="3"/>
        <v>-7.6783996743715575E-3</v>
      </c>
      <c r="I107" s="7">
        <f t="shared" si="4"/>
        <v>-5.238181674105699E-3</v>
      </c>
      <c r="J107" s="7"/>
      <c r="K107" s="12">
        <v>0.3</v>
      </c>
      <c r="L107" s="12">
        <v>0.5</v>
      </c>
      <c r="M107" s="12">
        <v>0.2</v>
      </c>
      <c r="N107" s="7">
        <f t="shared" si="5"/>
        <v>-7.6538917956942339E-3</v>
      </c>
      <c r="O107" s="7"/>
    </row>
    <row r="108" spans="1:15" ht="15" x14ac:dyDescent="0.25">
      <c r="A108" s="2">
        <v>44893</v>
      </c>
      <c r="B108">
        <v>144.22</v>
      </c>
      <c r="C108">
        <v>241.76</v>
      </c>
      <c r="D108">
        <v>93.95</v>
      </c>
      <c r="E108">
        <v>11049.5</v>
      </c>
      <c r="F108" s="7">
        <f t="shared" si="3"/>
        <v>-2.6615329450267837E-2</v>
      </c>
      <c r="G108" s="7">
        <f t="shared" si="3"/>
        <v>-2.3424678627646377E-2</v>
      </c>
      <c r="H108" s="7">
        <f t="shared" si="3"/>
        <v>5.7643199747171494E-3</v>
      </c>
      <c r="I108" s="7">
        <f t="shared" si="4"/>
        <v>-1.5879406347218038E-2</v>
      </c>
      <c r="J108" s="7"/>
      <c r="K108" s="12">
        <v>0.3</v>
      </c>
      <c r="L108" s="12">
        <v>0.5</v>
      </c>
      <c r="M108" s="12">
        <v>0.2</v>
      </c>
      <c r="N108" s="7">
        <f t="shared" si="5"/>
        <v>-1.8544074153960109E-2</v>
      </c>
      <c r="O108" s="7"/>
    </row>
    <row r="109" spans="1:15" ht="15" x14ac:dyDescent="0.25">
      <c r="A109" s="2">
        <v>44894</v>
      </c>
      <c r="B109">
        <v>141.16999999999999</v>
      </c>
      <c r="C109">
        <v>240.33</v>
      </c>
      <c r="D109">
        <v>92.42</v>
      </c>
      <c r="E109">
        <v>10983.78</v>
      </c>
      <c r="F109" s="7">
        <f t="shared" si="3"/>
        <v>-2.1375073592505248E-2</v>
      </c>
      <c r="G109" s="7">
        <f t="shared" si="3"/>
        <v>-5.9325196292942303E-3</v>
      </c>
      <c r="H109" s="7">
        <f t="shared" si="3"/>
        <v>-1.6419320417354059E-2</v>
      </c>
      <c r="I109" s="7">
        <f t="shared" si="4"/>
        <v>-5.965538939423207E-3</v>
      </c>
      <c r="J109" s="7"/>
      <c r="K109" s="12">
        <v>0.3</v>
      </c>
      <c r="L109" s="12">
        <v>0.5</v>
      </c>
      <c r="M109" s="12">
        <v>0.2</v>
      </c>
      <c r="N109" s="7">
        <f t="shared" si="5"/>
        <v>-1.26626459758695E-2</v>
      </c>
      <c r="O109" s="7"/>
    </row>
    <row r="110" spans="1:15" ht="15" x14ac:dyDescent="0.25">
      <c r="A110" s="2">
        <v>44895</v>
      </c>
      <c r="B110">
        <v>148.03</v>
      </c>
      <c r="C110">
        <v>255.14</v>
      </c>
      <c r="D110">
        <v>96.54</v>
      </c>
      <c r="E110">
        <v>11468</v>
      </c>
      <c r="F110" s="7">
        <f t="shared" si="3"/>
        <v>4.7450118029292686E-2</v>
      </c>
      <c r="G110" s="7">
        <f t="shared" si="3"/>
        <v>5.9799435215008703E-2</v>
      </c>
      <c r="H110" s="7">
        <f t="shared" si="3"/>
        <v>4.3614024790226469E-2</v>
      </c>
      <c r="I110" s="7">
        <f t="shared" si="4"/>
        <v>4.3140908889323926E-2</v>
      </c>
      <c r="J110" s="7"/>
      <c r="K110" s="12">
        <v>0.3</v>
      </c>
      <c r="L110" s="12">
        <v>0.5</v>
      </c>
      <c r="M110" s="12">
        <v>0.2</v>
      </c>
      <c r="N110" s="7">
        <f t="shared" si="5"/>
        <v>5.2857557974337457E-2</v>
      </c>
      <c r="O110" s="7"/>
    </row>
    <row r="111" spans="1:15" ht="15" x14ac:dyDescent="0.25">
      <c r="A111" s="2">
        <v>44896</v>
      </c>
      <c r="B111">
        <v>148.31</v>
      </c>
      <c r="C111">
        <v>254.69</v>
      </c>
      <c r="D111">
        <v>95.5</v>
      </c>
      <c r="E111">
        <v>11482.45</v>
      </c>
      <c r="F111" s="7">
        <f t="shared" si="3"/>
        <v>1.889721828470323E-3</v>
      </c>
      <c r="G111" s="7">
        <f t="shared" si="3"/>
        <v>-1.7652947722180106E-3</v>
      </c>
      <c r="H111" s="7">
        <f t="shared" si="3"/>
        <v>-1.0831182745662351E-2</v>
      </c>
      <c r="I111" s="7">
        <f t="shared" si="4"/>
        <v>1.2592347347799219E-3</v>
      </c>
      <c r="J111" s="7"/>
      <c r="K111" s="12">
        <v>0.3</v>
      </c>
      <c r="L111" s="12">
        <v>0.5</v>
      </c>
      <c r="M111" s="12">
        <v>0.2</v>
      </c>
      <c r="N111" s="7">
        <f t="shared" si="5"/>
        <v>-2.4819673867003786E-3</v>
      </c>
      <c r="O111" s="7"/>
    </row>
    <row r="112" spans="1:15" ht="15" x14ac:dyDescent="0.25">
      <c r="A112" s="2">
        <v>44897</v>
      </c>
      <c r="B112">
        <v>147.81</v>
      </c>
      <c r="C112">
        <v>255.02</v>
      </c>
      <c r="D112">
        <v>94.13</v>
      </c>
      <c r="E112">
        <v>11461.5</v>
      </c>
      <c r="F112" s="7">
        <f t="shared" si="3"/>
        <v>-3.3770125298897519E-3</v>
      </c>
      <c r="G112" s="7">
        <f t="shared" si="3"/>
        <v>1.2948541174699357E-3</v>
      </c>
      <c r="H112" s="7">
        <f t="shared" si="3"/>
        <v>-1.4449441927555805E-2</v>
      </c>
      <c r="I112" s="7">
        <f t="shared" si="4"/>
        <v>-1.8261899823092819E-3</v>
      </c>
      <c r="J112" s="7"/>
      <c r="K112" s="12">
        <v>0.3</v>
      </c>
      <c r="L112" s="12">
        <v>0.5</v>
      </c>
      <c r="M112" s="12">
        <v>0.2</v>
      </c>
      <c r="N112" s="7">
        <f t="shared" si="5"/>
        <v>-3.255565085743119E-3</v>
      </c>
      <c r="O112" s="7"/>
    </row>
    <row r="113" spans="1:15" ht="15" x14ac:dyDescent="0.25">
      <c r="A113" s="2">
        <v>44900</v>
      </c>
      <c r="B113">
        <v>146.63</v>
      </c>
      <c r="C113">
        <v>250.2</v>
      </c>
      <c r="D113">
        <v>91.01</v>
      </c>
      <c r="E113">
        <v>11239.94</v>
      </c>
      <c r="F113" s="7">
        <f t="shared" si="3"/>
        <v>-8.0152582349936156E-3</v>
      </c>
      <c r="G113" s="7">
        <f t="shared" si="3"/>
        <v>-1.9081375422585214E-2</v>
      </c>
      <c r="H113" s="7">
        <f t="shared" si="3"/>
        <v>-3.3707414969864471E-2</v>
      </c>
      <c r="I113" s="7">
        <f t="shared" si="4"/>
        <v>-1.9520086400588332E-2</v>
      </c>
      <c r="J113" s="7"/>
      <c r="K113" s="12">
        <v>0.3</v>
      </c>
      <c r="L113" s="12">
        <v>0.5</v>
      </c>
      <c r="M113" s="12">
        <v>0.2</v>
      </c>
      <c r="N113" s="7">
        <f t="shared" si="5"/>
        <v>-1.8686748175763587E-2</v>
      </c>
      <c r="O113" s="7"/>
    </row>
    <row r="114" spans="1:15" ht="15" x14ac:dyDescent="0.25">
      <c r="A114" s="2">
        <v>44901</v>
      </c>
      <c r="B114">
        <v>142.91</v>
      </c>
      <c r="C114">
        <v>245.12</v>
      </c>
      <c r="D114">
        <v>88.25</v>
      </c>
      <c r="E114">
        <v>11014.89</v>
      </c>
      <c r="F114" s="7">
        <f t="shared" si="3"/>
        <v>-2.5697345495284404E-2</v>
      </c>
      <c r="G114" s="7">
        <f t="shared" si="3"/>
        <v>-2.0512711480584263E-2</v>
      </c>
      <c r="H114" s="7">
        <f t="shared" si="3"/>
        <v>-3.0795694775858289E-2</v>
      </c>
      <c r="I114" s="7">
        <f t="shared" si="4"/>
        <v>-2.0225512550769601E-2</v>
      </c>
      <c r="J114" s="7"/>
      <c r="K114" s="12">
        <v>0.3</v>
      </c>
      <c r="L114" s="12">
        <v>0.5</v>
      </c>
      <c r="M114" s="12">
        <v>0.2</v>
      </c>
      <c r="N114" s="7">
        <f t="shared" si="5"/>
        <v>-2.4124698344049109E-2</v>
      </c>
      <c r="O114" s="7"/>
    </row>
    <row r="115" spans="1:15" ht="15" x14ac:dyDescent="0.25">
      <c r="A115" s="2">
        <v>44902</v>
      </c>
      <c r="B115">
        <v>140.94</v>
      </c>
      <c r="C115">
        <v>244.37</v>
      </c>
      <c r="D115">
        <v>88.46</v>
      </c>
      <c r="E115">
        <v>10958.55</v>
      </c>
      <c r="F115" s="7">
        <f t="shared" si="3"/>
        <v>-1.3880793594827006E-2</v>
      </c>
      <c r="G115" s="7">
        <f t="shared" si="3"/>
        <v>-3.0644163799684937E-3</v>
      </c>
      <c r="H115" s="7">
        <f t="shared" si="3"/>
        <v>2.376776626774563E-3</v>
      </c>
      <c r="I115" s="7">
        <f t="shared" si="4"/>
        <v>-5.1280203247600865E-3</v>
      </c>
      <c r="J115" s="7"/>
      <c r="K115" s="12">
        <v>0.3</v>
      </c>
      <c r="L115" s="12">
        <v>0.5</v>
      </c>
      <c r="M115" s="12">
        <v>0.2</v>
      </c>
      <c r="N115" s="7">
        <f t="shared" si="5"/>
        <v>-5.2210909430774359E-3</v>
      </c>
      <c r="O115" s="7"/>
    </row>
    <row r="116" spans="1:15" ht="15" x14ac:dyDescent="0.25">
      <c r="A116" s="2">
        <v>44903</v>
      </c>
      <c r="B116">
        <v>142.65</v>
      </c>
      <c r="C116">
        <v>247.4</v>
      </c>
      <c r="D116">
        <v>90.35</v>
      </c>
      <c r="E116">
        <v>11082</v>
      </c>
      <c r="F116" s="7">
        <f t="shared" si="3"/>
        <v>1.2059809760632532E-2</v>
      </c>
      <c r="G116" s="7">
        <f t="shared" si="3"/>
        <v>1.2322989786129564E-2</v>
      </c>
      <c r="H116" s="7">
        <f t="shared" si="3"/>
        <v>2.1140544598056709E-2</v>
      </c>
      <c r="I116" s="7">
        <f t="shared" si="4"/>
        <v>1.1202196947681851E-2</v>
      </c>
      <c r="J116" s="7"/>
      <c r="K116" s="12">
        <v>0.3</v>
      </c>
      <c r="L116" s="12">
        <v>0.5</v>
      </c>
      <c r="M116" s="12">
        <v>0.2</v>
      </c>
      <c r="N116" s="7">
        <f t="shared" si="5"/>
        <v>1.4007546740865885E-2</v>
      </c>
      <c r="O116" s="7"/>
    </row>
    <row r="117" spans="1:15" ht="15" x14ac:dyDescent="0.25">
      <c r="A117" s="2">
        <v>44904</v>
      </c>
      <c r="B117">
        <v>142.16</v>
      </c>
      <c r="C117">
        <v>245.42</v>
      </c>
      <c r="D117">
        <v>89.09</v>
      </c>
      <c r="E117">
        <v>11004.62</v>
      </c>
      <c r="F117" s="7">
        <f t="shared" si="3"/>
        <v>-3.4408938131132074E-3</v>
      </c>
      <c r="G117" s="7">
        <f t="shared" si="3"/>
        <v>-8.0354314099858049E-3</v>
      </c>
      <c r="H117" s="7">
        <f t="shared" si="3"/>
        <v>-1.4043922305685019E-2</v>
      </c>
      <c r="I117" s="7">
        <f t="shared" si="4"/>
        <v>-7.0069858220991044E-3</v>
      </c>
      <c r="J117" s="7"/>
      <c r="K117" s="12">
        <v>0.3</v>
      </c>
      <c r="L117" s="12">
        <v>0.5</v>
      </c>
      <c r="M117" s="12">
        <v>0.2</v>
      </c>
      <c r="N117" s="7">
        <f t="shared" si="5"/>
        <v>-7.858768310063869E-3</v>
      </c>
      <c r="O117" s="7"/>
    </row>
    <row r="118" spans="1:15" ht="15" x14ac:dyDescent="0.25">
      <c r="A118" s="2">
        <v>44907</v>
      </c>
      <c r="B118">
        <v>144.49</v>
      </c>
      <c r="C118">
        <v>252.51</v>
      </c>
      <c r="D118">
        <v>90.55</v>
      </c>
      <c r="E118">
        <v>11143.74</v>
      </c>
      <c r="F118" s="7">
        <f t="shared" si="3"/>
        <v>1.6257117159124011E-2</v>
      </c>
      <c r="G118" s="7">
        <f t="shared" si="3"/>
        <v>2.8479823343192653E-2</v>
      </c>
      <c r="H118" s="7">
        <f t="shared" si="3"/>
        <v>1.6255089596869898E-2</v>
      </c>
      <c r="I118" s="7">
        <f t="shared" si="4"/>
        <v>1.2562720641858694E-2</v>
      </c>
      <c r="J118" s="7"/>
      <c r="K118" s="12">
        <v>0.3</v>
      </c>
      <c r="L118" s="12">
        <v>0.5</v>
      </c>
      <c r="M118" s="12">
        <v>0.2</v>
      </c>
      <c r="N118" s="7">
        <f t="shared" si="5"/>
        <v>2.2368064738707512E-2</v>
      </c>
      <c r="O118" s="7"/>
    </row>
    <row r="119" spans="1:15" ht="15" x14ac:dyDescent="0.25">
      <c r="A119" s="2">
        <v>44908</v>
      </c>
      <c r="B119">
        <v>145.47</v>
      </c>
      <c r="C119">
        <v>256.92</v>
      </c>
      <c r="D119">
        <v>92.49</v>
      </c>
      <c r="E119">
        <v>11256.81</v>
      </c>
      <c r="F119" s="7">
        <f t="shared" si="3"/>
        <v>6.7595787798507001E-3</v>
      </c>
      <c r="G119" s="7">
        <f t="shared" si="3"/>
        <v>1.7313900497997487E-2</v>
      </c>
      <c r="H119" s="7">
        <f t="shared" si="3"/>
        <v>2.1198346236746161E-2</v>
      </c>
      <c r="I119" s="7">
        <f t="shared" si="4"/>
        <v>1.0095373578526114E-2</v>
      </c>
      <c r="J119" s="7"/>
      <c r="K119" s="12">
        <v>0.3</v>
      </c>
      <c r="L119" s="12">
        <v>0.5</v>
      </c>
      <c r="M119" s="12">
        <v>0.2</v>
      </c>
      <c r="N119" s="7">
        <f t="shared" si="5"/>
        <v>1.4924493130303185E-2</v>
      </c>
      <c r="O119" s="7"/>
    </row>
    <row r="120" spans="1:15" ht="15" x14ac:dyDescent="0.25">
      <c r="A120" s="2">
        <v>44909</v>
      </c>
      <c r="B120">
        <v>143.21</v>
      </c>
      <c r="C120">
        <v>257.22000000000003</v>
      </c>
      <c r="D120">
        <v>91.58</v>
      </c>
      <c r="E120">
        <v>11170.89</v>
      </c>
      <c r="F120" s="7">
        <f t="shared" si="3"/>
        <v>-1.5657795294759396E-2</v>
      </c>
      <c r="G120" s="7">
        <f t="shared" si="3"/>
        <v>1.1669974483490499E-3</v>
      </c>
      <c r="H120" s="7">
        <f t="shared" si="3"/>
        <v>-9.8876233372192594E-3</v>
      </c>
      <c r="I120" s="7">
        <f t="shared" si="4"/>
        <v>-7.6619912282876491E-3</v>
      </c>
      <c r="J120" s="7"/>
      <c r="K120" s="12">
        <v>0.3</v>
      </c>
      <c r="L120" s="12">
        <v>0.5</v>
      </c>
      <c r="M120" s="12">
        <v>0.2</v>
      </c>
      <c r="N120" s="7">
        <f t="shared" si="5"/>
        <v>-6.0913645316971448E-3</v>
      </c>
      <c r="O120" s="7"/>
    </row>
    <row r="121" spans="1:15" ht="15" x14ac:dyDescent="0.25">
      <c r="A121" s="2">
        <v>44910</v>
      </c>
      <c r="B121">
        <v>136.5</v>
      </c>
      <c r="C121">
        <v>249.01</v>
      </c>
      <c r="D121">
        <v>88.45</v>
      </c>
      <c r="E121">
        <v>10810.53</v>
      </c>
      <c r="F121" s="7">
        <f t="shared" si="3"/>
        <v>-4.7987469865596828E-2</v>
      </c>
      <c r="G121" s="7">
        <f t="shared" si="3"/>
        <v>-3.2438693537079955E-2</v>
      </c>
      <c r="H121" s="7">
        <f t="shared" si="3"/>
        <v>-3.4775486623155064E-2</v>
      </c>
      <c r="I121" s="7">
        <f t="shared" si="4"/>
        <v>-3.2790628488754685E-2</v>
      </c>
      <c r="J121" s="7"/>
      <c r="K121" s="12">
        <v>0.3</v>
      </c>
      <c r="L121" s="12">
        <v>0.5</v>
      </c>
      <c r="M121" s="12">
        <v>0.2</v>
      </c>
      <c r="N121" s="7">
        <f t="shared" si="5"/>
        <v>-3.7570685052850036E-2</v>
      </c>
      <c r="O121" s="7"/>
    </row>
    <row r="122" spans="1:15" ht="15" x14ac:dyDescent="0.25">
      <c r="A122" s="2">
        <v>44911</v>
      </c>
      <c r="B122">
        <v>134.51</v>
      </c>
      <c r="C122">
        <v>244.69</v>
      </c>
      <c r="D122">
        <v>87.86</v>
      </c>
      <c r="E122">
        <v>10705.41</v>
      </c>
      <c r="F122" s="7">
        <f t="shared" si="3"/>
        <v>-1.4686068904524351E-2</v>
      </c>
      <c r="G122" s="7">
        <f t="shared" si="3"/>
        <v>-1.750095305426758E-2</v>
      </c>
      <c r="H122" s="7">
        <f t="shared" si="3"/>
        <v>-6.6927820581608021E-3</v>
      </c>
      <c r="I122" s="7">
        <f t="shared" si="4"/>
        <v>-9.7714379582976834E-3</v>
      </c>
      <c r="J122" s="7"/>
      <c r="K122" s="12">
        <v>0.3</v>
      </c>
      <c r="L122" s="12">
        <v>0.5</v>
      </c>
      <c r="M122" s="12">
        <v>0.2</v>
      </c>
      <c r="N122" s="7">
        <f t="shared" si="5"/>
        <v>-1.4494853610123256E-2</v>
      </c>
      <c r="O122" s="7"/>
    </row>
    <row r="123" spans="1:15" ht="15" x14ac:dyDescent="0.25">
      <c r="A123" s="2">
        <v>44914</v>
      </c>
      <c r="B123">
        <v>132.37</v>
      </c>
      <c r="C123">
        <v>240.45</v>
      </c>
      <c r="D123">
        <v>84.92</v>
      </c>
      <c r="E123">
        <v>10546.03</v>
      </c>
      <c r="F123" s="7">
        <f t="shared" si="3"/>
        <v>-1.6037513994810654E-2</v>
      </c>
      <c r="G123" s="7">
        <f t="shared" si="3"/>
        <v>-1.7479935522921708E-2</v>
      </c>
      <c r="H123" s="7">
        <f t="shared" si="3"/>
        <v>-3.4035001712578179E-2</v>
      </c>
      <c r="I123" s="7">
        <f t="shared" si="4"/>
        <v>-1.4999735383424164E-2</v>
      </c>
      <c r="J123" s="7"/>
      <c r="K123" s="12">
        <v>0.3</v>
      </c>
      <c r="L123" s="12">
        <v>0.5</v>
      </c>
      <c r="M123" s="12">
        <v>0.2</v>
      </c>
      <c r="N123" s="7">
        <f t="shared" si="5"/>
        <v>-2.0358222302419689E-2</v>
      </c>
      <c r="O123" s="7"/>
    </row>
    <row r="124" spans="1:15" ht="15" x14ac:dyDescent="0.25">
      <c r="A124" s="2">
        <v>44915</v>
      </c>
      <c r="B124">
        <v>132.30000000000001</v>
      </c>
      <c r="C124">
        <v>241.8</v>
      </c>
      <c r="D124">
        <v>85.19</v>
      </c>
      <c r="E124">
        <v>10547.11</v>
      </c>
      <c r="F124" s="7">
        <f t="shared" si="3"/>
        <v>-5.2896060476938537E-4</v>
      </c>
      <c r="G124" s="7">
        <f t="shared" si="3"/>
        <v>5.5987704570208338E-3</v>
      </c>
      <c r="H124" s="7">
        <f t="shared" si="3"/>
        <v>3.1744192196936538E-3</v>
      </c>
      <c r="I124" s="7">
        <f t="shared" si="4"/>
        <v>1.0240296143133724E-4</v>
      </c>
      <c r="J124" s="7"/>
      <c r="K124" s="12">
        <v>0.3</v>
      </c>
      <c r="L124" s="12">
        <v>0.5</v>
      </c>
      <c r="M124" s="12">
        <v>0.2</v>
      </c>
      <c r="N124" s="7">
        <f t="shared" si="5"/>
        <v>3.2755808910183322E-3</v>
      </c>
      <c r="O124" s="7"/>
    </row>
    <row r="125" spans="1:15" ht="15" x14ac:dyDescent="0.25">
      <c r="A125" s="2">
        <v>44916</v>
      </c>
      <c r="B125">
        <v>135.44999999999999</v>
      </c>
      <c r="C125">
        <v>244.43</v>
      </c>
      <c r="D125">
        <v>86.77</v>
      </c>
      <c r="E125">
        <v>10709.37</v>
      </c>
      <c r="F125" s="7">
        <f t="shared" si="3"/>
        <v>2.3530497410194036E-2</v>
      </c>
      <c r="G125" s="7">
        <f t="shared" si="3"/>
        <v>1.0818031174468079E-2</v>
      </c>
      <c r="H125" s="7">
        <f t="shared" si="3"/>
        <v>1.83768837506493E-2</v>
      </c>
      <c r="I125" s="7">
        <f t="shared" si="4"/>
        <v>1.5267170453963107E-2</v>
      </c>
      <c r="J125" s="7"/>
      <c r="K125" s="12">
        <v>0.3</v>
      </c>
      <c r="L125" s="12">
        <v>0.5</v>
      </c>
      <c r="M125" s="12">
        <v>0.2</v>
      </c>
      <c r="N125" s="7">
        <f t="shared" si="5"/>
        <v>1.6143541560422109E-2</v>
      </c>
      <c r="O125" s="7"/>
    </row>
    <row r="126" spans="1:15" ht="15" x14ac:dyDescent="0.25">
      <c r="A126" s="2">
        <v>44917</v>
      </c>
      <c r="B126">
        <v>132.22999999999999</v>
      </c>
      <c r="C126">
        <v>238.19</v>
      </c>
      <c r="D126">
        <v>83.79</v>
      </c>
      <c r="E126">
        <v>10476.120000000001</v>
      </c>
      <c r="F126" s="7">
        <f t="shared" si="3"/>
        <v>-2.405973796237262E-2</v>
      </c>
      <c r="G126" s="7">
        <f t="shared" si="3"/>
        <v>-2.5860294843337277E-2</v>
      </c>
      <c r="H126" s="7">
        <f t="shared" si="3"/>
        <v>-3.4947271180203097E-2</v>
      </c>
      <c r="I126" s="7">
        <f t="shared" si="4"/>
        <v>-2.2020677866490899E-2</v>
      </c>
      <c r="J126" s="7"/>
      <c r="K126" s="12">
        <v>0.3</v>
      </c>
      <c r="L126" s="12">
        <v>0.5</v>
      </c>
      <c r="M126" s="12">
        <v>0.2</v>
      </c>
      <c r="N126" s="7">
        <f t="shared" si="5"/>
        <v>-2.7137523046421044E-2</v>
      </c>
      <c r="O126" s="7"/>
    </row>
    <row r="127" spans="1:15" ht="15" x14ac:dyDescent="0.25">
      <c r="A127" s="2">
        <v>44918</v>
      </c>
      <c r="B127">
        <v>131.86000000000001</v>
      </c>
      <c r="C127">
        <v>238.73</v>
      </c>
      <c r="D127">
        <v>85.25</v>
      </c>
      <c r="E127">
        <v>10497.86</v>
      </c>
      <c r="F127" s="7">
        <f t="shared" si="3"/>
        <v>-2.8020768835776825E-3</v>
      </c>
      <c r="G127" s="7">
        <f t="shared" si="3"/>
        <v>2.2645317066369822E-3</v>
      </c>
      <c r="H127" s="7">
        <f t="shared" si="3"/>
        <v>1.7274447538430913E-2</v>
      </c>
      <c r="I127" s="7">
        <f t="shared" si="4"/>
        <v>2.073045534101748E-3</v>
      </c>
      <c r="J127" s="7"/>
      <c r="K127" s="12">
        <v>0.3</v>
      </c>
      <c r="L127" s="12">
        <v>0.5</v>
      </c>
      <c r="M127" s="12">
        <v>0.2</v>
      </c>
      <c r="N127" s="7">
        <f t="shared" si="5"/>
        <v>3.7465322959313692E-3</v>
      </c>
      <c r="O127" s="7"/>
    </row>
    <row r="128" spans="1:15" ht="15" x14ac:dyDescent="0.25">
      <c r="A128" s="2">
        <v>44922</v>
      </c>
      <c r="B128">
        <v>130.03</v>
      </c>
      <c r="C128">
        <v>236.96</v>
      </c>
      <c r="D128">
        <v>83.04</v>
      </c>
      <c r="E128">
        <v>10353.23</v>
      </c>
      <c r="F128" s="7">
        <f t="shared" si="3"/>
        <v>-1.3975560621925202E-2</v>
      </c>
      <c r="G128" s="7">
        <f t="shared" si="3"/>
        <v>-7.441855698971332E-3</v>
      </c>
      <c r="H128" s="7">
        <f t="shared" si="3"/>
        <v>-2.6265696746047621E-2</v>
      </c>
      <c r="I128" s="7">
        <f t="shared" si="4"/>
        <v>-1.3872878547610769E-2</v>
      </c>
      <c r="J128" s="7"/>
      <c r="K128" s="12">
        <v>0.3</v>
      </c>
      <c r="L128" s="12">
        <v>0.5</v>
      </c>
      <c r="M128" s="12">
        <v>0.2</v>
      </c>
      <c r="N128" s="7">
        <f t="shared" si="5"/>
        <v>-1.3166735385272752E-2</v>
      </c>
      <c r="O128" s="7"/>
    </row>
    <row r="129" spans="1:15" ht="15" x14ac:dyDescent="0.25">
      <c r="A129" s="2">
        <v>44923</v>
      </c>
      <c r="B129">
        <v>126.04</v>
      </c>
      <c r="C129">
        <v>234.53</v>
      </c>
      <c r="D129">
        <v>81.819999999999993</v>
      </c>
      <c r="E129">
        <v>10213.290000000001</v>
      </c>
      <c r="F129" s="7">
        <f t="shared" si="3"/>
        <v>-3.1165876174154578E-2</v>
      </c>
      <c r="G129" s="7">
        <f t="shared" si="3"/>
        <v>-1.0307839046002841E-2</v>
      </c>
      <c r="H129" s="7">
        <f t="shared" si="3"/>
        <v>-1.4800706916326165E-2</v>
      </c>
      <c r="I129" s="7">
        <f t="shared" si="4"/>
        <v>-1.3608734944637197E-2</v>
      </c>
      <c r="J129" s="7"/>
      <c r="K129" s="12">
        <v>0.3</v>
      </c>
      <c r="L129" s="12">
        <v>0.5</v>
      </c>
      <c r="M129" s="12">
        <v>0.2</v>
      </c>
      <c r="N129" s="7">
        <f t="shared" si="5"/>
        <v>-1.7463823758513027E-2</v>
      </c>
      <c r="O129" s="7"/>
    </row>
    <row r="130" spans="1:15" ht="15" x14ac:dyDescent="0.25">
      <c r="A130" s="2">
        <v>44924</v>
      </c>
      <c r="B130">
        <v>129.61000000000001</v>
      </c>
      <c r="C130">
        <v>241.01</v>
      </c>
      <c r="D130">
        <v>84.18</v>
      </c>
      <c r="E130">
        <v>10478.09</v>
      </c>
      <c r="F130" s="7">
        <f t="shared" si="3"/>
        <v>2.7930624546209874E-2</v>
      </c>
      <c r="G130" s="7">
        <f t="shared" si="3"/>
        <v>2.7254914932259726E-2</v>
      </c>
      <c r="H130" s="7">
        <f t="shared" si="3"/>
        <v>2.8435650841172187E-2</v>
      </c>
      <c r="I130" s="7">
        <f t="shared" si="4"/>
        <v>2.5596596999165153E-2</v>
      </c>
      <c r="J130" s="7"/>
      <c r="K130" s="12">
        <v>0.3</v>
      </c>
      <c r="L130" s="12">
        <v>0.5</v>
      </c>
      <c r="M130" s="12">
        <v>0.2</v>
      </c>
      <c r="N130" s="7">
        <f t="shared" si="5"/>
        <v>2.7693774998227262E-2</v>
      </c>
      <c r="O130" s="7"/>
    </row>
    <row r="131" spans="1:15" ht="15" x14ac:dyDescent="0.25">
      <c r="A131" s="2">
        <v>44925</v>
      </c>
      <c r="B131">
        <v>129.93</v>
      </c>
      <c r="C131">
        <v>239.82</v>
      </c>
      <c r="D131">
        <v>84</v>
      </c>
      <c r="E131">
        <v>10466.48</v>
      </c>
      <c r="F131" s="7">
        <f t="shared" si="3"/>
        <v>2.4659024593612329E-3</v>
      </c>
      <c r="G131" s="7">
        <f t="shared" si="3"/>
        <v>-4.9497844544585364E-3</v>
      </c>
      <c r="H131" s="7">
        <f t="shared" si="3"/>
        <v>-2.1405644991109884E-3</v>
      </c>
      <c r="I131" s="7">
        <f t="shared" si="4"/>
        <v>-1.1086406824432344E-3</v>
      </c>
      <c r="J131" s="7"/>
      <c r="K131" s="12">
        <v>0.3</v>
      </c>
      <c r="L131" s="12">
        <v>0.5</v>
      </c>
      <c r="M131" s="12">
        <v>0.2</v>
      </c>
      <c r="N131" s="7">
        <f t="shared" si="5"/>
        <v>-2.1632343892430961E-3</v>
      </c>
      <c r="O131" s="7"/>
    </row>
    <row r="132" spans="1:15" ht="15" x14ac:dyDescent="0.25">
      <c r="A132" s="2">
        <v>44929</v>
      </c>
      <c r="B132">
        <v>125.07</v>
      </c>
      <c r="C132">
        <v>239.58</v>
      </c>
      <c r="D132">
        <v>85.82</v>
      </c>
      <c r="E132">
        <v>10386.98</v>
      </c>
      <c r="F132" s="7">
        <f t="shared" ref="F132:H142" si="6">LN(B132/B131)</f>
        <v>-3.8122263333829891E-2</v>
      </c>
      <c r="G132" s="7">
        <f t="shared" si="6"/>
        <v>-1.0012516481021545E-3</v>
      </c>
      <c r="H132" s="7">
        <f t="shared" si="6"/>
        <v>2.143528072006487E-2</v>
      </c>
      <c r="I132" s="7">
        <f t="shared" ref="I132:I142" si="7">+LN(E132/E131)</f>
        <v>-7.6246709321160615E-3</v>
      </c>
      <c r="J132" s="7"/>
      <c r="K132" s="12">
        <v>0.3</v>
      </c>
      <c r="L132" s="12">
        <v>0.5</v>
      </c>
      <c r="M132" s="12">
        <v>0.2</v>
      </c>
      <c r="N132" s="7">
        <f t="shared" ref="N132:N142" si="8">+SUMPRODUCT(K132:M132,F132:H132)</f>
        <v>-7.65024868018707E-3</v>
      </c>
      <c r="O132" s="7"/>
    </row>
    <row r="133" spans="1:15" ht="15" x14ac:dyDescent="0.25">
      <c r="A133" s="2">
        <v>44930</v>
      </c>
      <c r="B133">
        <v>126.36</v>
      </c>
      <c r="C133">
        <v>229.1</v>
      </c>
      <c r="D133">
        <v>85.14</v>
      </c>
      <c r="E133">
        <v>10458.76</v>
      </c>
      <c r="F133" s="7">
        <f t="shared" si="6"/>
        <v>1.0261395373069204E-2</v>
      </c>
      <c r="G133" s="7">
        <f t="shared" si="6"/>
        <v>-4.4728800843735241E-2</v>
      </c>
      <c r="H133" s="7">
        <f t="shared" si="6"/>
        <v>-7.9551191633722464E-3</v>
      </c>
      <c r="I133" s="7">
        <f t="shared" si="7"/>
        <v>6.8868060043770878E-3</v>
      </c>
      <c r="J133" s="7"/>
      <c r="K133" s="12">
        <v>0.3</v>
      </c>
      <c r="L133" s="12">
        <v>0.5</v>
      </c>
      <c r="M133" s="12">
        <v>0.2</v>
      </c>
      <c r="N133" s="7">
        <f t="shared" si="8"/>
        <v>-2.0877005642621311E-2</v>
      </c>
      <c r="O133" s="7"/>
    </row>
    <row r="134" spans="1:15" ht="15" x14ac:dyDescent="0.25">
      <c r="A134" s="2">
        <v>44931</v>
      </c>
      <c r="B134">
        <v>125.02</v>
      </c>
      <c r="C134">
        <v>222.31</v>
      </c>
      <c r="D134">
        <v>83.12</v>
      </c>
      <c r="E134">
        <v>10305.24</v>
      </c>
      <c r="F134" s="7">
        <f t="shared" si="6"/>
        <v>-1.0661251430218167E-2</v>
      </c>
      <c r="G134" s="7">
        <f t="shared" si="6"/>
        <v>-3.0085785245549661E-2</v>
      </c>
      <c r="H134" s="7">
        <f t="shared" si="6"/>
        <v>-2.4011613609034324E-2</v>
      </c>
      <c r="I134" s="7">
        <f t="shared" si="7"/>
        <v>-1.4787401027986626E-2</v>
      </c>
      <c r="J134" s="7"/>
      <c r="K134" s="12">
        <v>0.3</v>
      </c>
      <c r="L134" s="12">
        <v>0.5</v>
      </c>
      <c r="M134" s="12">
        <v>0.2</v>
      </c>
      <c r="N134" s="7">
        <f t="shared" si="8"/>
        <v>-2.3043590773647146E-2</v>
      </c>
      <c r="O134" s="7"/>
    </row>
    <row r="135" spans="1:15" ht="15" x14ac:dyDescent="0.25">
      <c r="A135" s="2">
        <v>44932</v>
      </c>
      <c r="B135">
        <v>129.62</v>
      </c>
      <c r="C135">
        <v>224.93</v>
      </c>
      <c r="D135">
        <v>86.08</v>
      </c>
      <c r="E135">
        <v>10569.29</v>
      </c>
      <c r="F135" s="7">
        <f t="shared" si="6"/>
        <v>3.6133368495903706E-2</v>
      </c>
      <c r="G135" s="7">
        <f t="shared" si="6"/>
        <v>1.1716438474307396E-2</v>
      </c>
      <c r="H135" s="7">
        <f t="shared" si="6"/>
        <v>3.4991749622502316E-2</v>
      </c>
      <c r="I135" s="7">
        <f t="shared" si="7"/>
        <v>2.5300122650267667E-2</v>
      </c>
      <c r="J135" s="7"/>
      <c r="K135" s="12">
        <v>0.3</v>
      </c>
      <c r="L135" s="12">
        <v>0.5</v>
      </c>
      <c r="M135" s="12">
        <v>0.2</v>
      </c>
      <c r="N135" s="7">
        <f t="shared" si="8"/>
        <v>2.3696579710425273E-2</v>
      </c>
      <c r="O135" s="7"/>
    </row>
    <row r="136" spans="1:15" ht="15" x14ac:dyDescent="0.25">
      <c r="A136" s="2">
        <v>44935</v>
      </c>
      <c r="B136">
        <v>130.15</v>
      </c>
      <c r="C136">
        <v>227.12</v>
      </c>
      <c r="D136">
        <v>87.36</v>
      </c>
      <c r="E136">
        <v>10635.65</v>
      </c>
      <c r="F136" s="7">
        <f t="shared" si="6"/>
        <v>4.0805384410044863E-3</v>
      </c>
      <c r="G136" s="7">
        <f t="shared" si="6"/>
        <v>9.6892694765081978E-3</v>
      </c>
      <c r="H136" s="7">
        <f t="shared" si="6"/>
        <v>1.4760415583120674E-2</v>
      </c>
      <c r="I136" s="7">
        <f t="shared" si="7"/>
        <v>6.258939344686288E-3</v>
      </c>
      <c r="J136" s="7"/>
      <c r="K136" s="12">
        <v>0.3</v>
      </c>
      <c r="L136" s="12">
        <v>0.5</v>
      </c>
      <c r="M136" s="12">
        <v>0.2</v>
      </c>
      <c r="N136" s="7">
        <f t="shared" si="8"/>
        <v>9.0208793871795791E-3</v>
      </c>
      <c r="O136" s="7"/>
    </row>
    <row r="137" spans="1:15" ht="15" x14ac:dyDescent="0.25">
      <c r="A137" s="2">
        <v>44936</v>
      </c>
      <c r="B137">
        <v>130.72999999999999</v>
      </c>
      <c r="C137">
        <v>228.85</v>
      </c>
      <c r="D137">
        <v>89.87</v>
      </c>
      <c r="E137">
        <v>10742.63</v>
      </c>
      <c r="F137" s="7">
        <f t="shared" si="6"/>
        <v>4.4464961331942832E-3</v>
      </c>
      <c r="G137" s="7">
        <f t="shared" si="6"/>
        <v>7.5882549349352126E-3</v>
      </c>
      <c r="H137" s="7">
        <f t="shared" si="6"/>
        <v>2.8326669673687157E-2</v>
      </c>
      <c r="I137" s="7">
        <f t="shared" si="7"/>
        <v>1.0008372328542887E-2</v>
      </c>
      <c r="J137" s="7"/>
      <c r="K137" s="12">
        <v>0.3</v>
      </c>
      <c r="L137" s="12">
        <v>0.5</v>
      </c>
      <c r="M137" s="12">
        <v>0.2</v>
      </c>
      <c r="N137" s="7">
        <f t="shared" si="8"/>
        <v>1.0793410242163322E-2</v>
      </c>
      <c r="O137" s="7"/>
    </row>
    <row r="138" spans="1:15" ht="15" x14ac:dyDescent="0.25">
      <c r="A138" s="2">
        <v>44937</v>
      </c>
      <c r="B138">
        <v>133.49</v>
      </c>
      <c r="C138">
        <v>235.77</v>
      </c>
      <c r="D138">
        <v>95.09</v>
      </c>
      <c r="E138">
        <v>10931.67</v>
      </c>
      <c r="F138" s="7">
        <f t="shared" si="6"/>
        <v>2.0892441093872414E-2</v>
      </c>
      <c r="G138" s="7">
        <f t="shared" si="6"/>
        <v>2.9789986446542193E-2</v>
      </c>
      <c r="H138" s="7">
        <f t="shared" si="6"/>
        <v>5.6459629881070859E-2</v>
      </c>
      <c r="I138" s="7">
        <f t="shared" si="7"/>
        <v>1.7444142942143769E-2</v>
      </c>
      <c r="J138" s="7"/>
      <c r="K138" s="12">
        <v>0.3</v>
      </c>
      <c r="L138" s="12">
        <v>0.5</v>
      </c>
      <c r="M138" s="12">
        <v>0.2</v>
      </c>
      <c r="N138" s="7">
        <f t="shared" si="8"/>
        <v>3.2454651527646997E-2</v>
      </c>
      <c r="O138" s="7"/>
    </row>
    <row r="139" spans="1:15" ht="15" x14ac:dyDescent="0.25">
      <c r="A139" s="2">
        <v>44938</v>
      </c>
      <c r="B139">
        <v>133.41</v>
      </c>
      <c r="C139">
        <v>238.51</v>
      </c>
      <c r="D139">
        <v>95.27</v>
      </c>
      <c r="E139">
        <v>11001.1</v>
      </c>
      <c r="F139" s="7">
        <f t="shared" si="6"/>
        <v>-5.994754769263538E-4</v>
      </c>
      <c r="G139" s="7">
        <f t="shared" si="6"/>
        <v>1.1554484624392328E-2</v>
      </c>
      <c r="H139" s="7">
        <f t="shared" si="6"/>
        <v>1.8911541673349718E-3</v>
      </c>
      <c r="I139" s="7">
        <f t="shared" si="7"/>
        <v>6.3311867966301325E-3</v>
      </c>
      <c r="J139" s="7"/>
      <c r="K139" s="12">
        <v>0.3</v>
      </c>
      <c r="L139" s="12">
        <v>0.5</v>
      </c>
      <c r="M139" s="12">
        <v>0.2</v>
      </c>
      <c r="N139" s="7">
        <f t="shared" si="8"/>
        <v>5.9756305025852521E-3</v>
      </c>
      <c r="O139" s="7"/>
    </row>
    <row r="140" spans="1:15" ht="15" x14ac:dyDescent="0.25">
      <c r="A140" s="2">
        <v>44939</v>
      </c>
      <c r="B140">
        <v>134.76</v>
      </c>
      <c r="C140">
        <v>239.23</v>
      </c>
      <c r="D140">
        <v>98.12</v>
      </c>
      <c r="E140">
        <v>11079.16</v>
      </c>
      <c r="F140" s="7">
        <f t="shared" si="6"/>
        <v>1.0068325347637248E-2</v>
      </c>
      <c r="G140" s="7">
        <f t="shared" si="6"/>
        <v>3.0141941019042238E-3</v>
      </c>
      <c r="H140" s="7">
        <f t="shared" si="6"/>
        <v>2.9476253671600668E-2</v>
      </c>
      <c r="I140" s="7">
        <f t="shared" si="7"/>
        <v>7.0705983721699823E-3</v>
      </c>
      <c r="J140" s="7"/>
      <c r="K140" s="12">
        <v>0.3</v>
      </c>
      <c r="L140" s="12">
        <v>0.5</v>
      </c>
      <c r="M140" s="12">
        <v>0.2</v>
      </c>
      <c r="N140" s="7">
        <f t="shared" si="8"/>
        <v>1.042284538956342E-2</v>
      </c>
      <c r="O140" s="7"/>
    </row>
    <row r="141" spans="1:15" ht="15" x14ac:dyDescent="0.25">
      <c r="A141" s="2">
        <v>44943</v>
      </c>
      <c r="B141">
        <v>135.94</v>
      </c>
      <c r="C141">
        <v>240.35</v>
      </c>
      <c r="D141">
        <v>96.05</v>
      </c>
      <c r="E141">
        <v>11095.11</v>
      </c>
      <c r="F141" s="7">
        <f t="shared" si="6"/>
        <v>8.718193380140099E-3</v>
      </c>
      <c r="G141" s="7">
        <f t="shared" si="6"/>
        <v>4.6707620674798335E-3</v>
      </c>
      <c r="H141" s="7">
        <f t="shared" si="6"/>
        <v>-2.1322330175722923E-2</v>
      </c>
      <c r="I141" s="7">
        <f t="shared" si="7"/>
        <v>1.4386045403814087E-3</v>
      </c>
      <c r="J141" s="7"/>
      <c r="K141" s="12">
        <v>0.3</v>
      </c>
      <c r="L141" s="12">
        <v>0.5</v>
      </c>
      <c r="M141" s="12">
        <v>0.2</v>
      </c>
      <c r="N141" s="7">
        <f t="shared" si="8"/>
        <v>6.8637301263736131E-4</v>
      </c>
      <c r="O141" s="7"/>
    </row>
    <row r="142" spans="1:15" ht="15" x14ac:dyDescent="0.25">
      <c r="A142" s="2">
        <v>44944</v>
      </c>
      <c r="B142">
        <v>135.21</v>
      </c>
      <c r="C142">
        <v>235.81</v>
      </c>
      <c r="D142">
        <v>95.46</v>
      </c>
      <c r="E142">
        <v>10957.01</v>
      </c>
      <c r="F142" s="7">
        <f t="shared" si="6"/>
        <v>-5.3844865478254698E-3</v>
      </c>
      <c r="G142" s="7">
        <f t="shared" si="6"/>
        <v>-1.906979831489301E-2</v>
      </c>
      <c r="H142" s="7">
        <f t="shared" si="6"/>
        <v>-6.1615776368151411E-3</v>
      </c>
      <c r="I142" s="7">
        <f t="shared" si="7"/>
        <v>-1.2525036629840959E-2</v>
      </c>
      <c r="J142" s="7"/>
      <c r="K142" s="12">
        <v>0.3</v>
      </c>
      <c r="L142" s="12">
        <v>0.5</v>
      </c>
      <c r="M142" s="12">
        <v>0.2</v>
      </c>
      <c r="N142" s="7">
        <f t="shared" si="8"/>
        <v>-1.2382560649157173E-2</v>
      </c>
      <c r="O142" s="7"/>
    </row>
    <row r="143" spans="1:15" ht="15" x14ac:dyDescent="0.25">
      <c r="A143" s="2"/>
      <c r="B143"/>
      <c r="C143"/>
      <c r="D143"/>
      <c r="E143"/>
    </row>
    <row r="144" spans="1:15" ht="15" x14ac:dyDescent="0.25">
      <c r="A144" s="2"/>
      <c r="B144"/>
      <c r="C144"/>
      <c r="D144"/>
      <c r="E144"/>
    </row>
    <row r="145" spans="1:5" ht="15" x14ac:dyDescent="0.25">
      <c r="A145" s="2"/>
      <c r="B145"/>
      <c r="C145"/>
      <c r="D145"/>
      <c r="E145"/>
    </row>
    <row r="146" spans="1:5" ht="15" x14ac:dyDescent="0.25">
      <c r="A146" s="2"/>
      <c r="B146"/>
      <c r="C146"/>
      <c r="D146"/>
      <c r="E146"/>
    </row>
    <row r="147" spans="1:5" ht="15" x14ac:dyDescent="0.25">
      <c r="A147" s="2"/>
      <c r="B147"/>
      <c r="C147"/>
      <c r="D147"/>
      <c r="E147"/>
    </row>
    <row r="148" spans="1:5" ht="15" x14ac:dyDescent="0.25">
      <c r="A148" s="2"/>
      <c r="B148"/>
      <c r="C148"/>
      <c r="D148"/>
      <c r="E148"/>
    </row>
    <row r="149" spans="1:5" ht="15" x14ac:dyDescent="0.25">
      <c r="A149" s="2"/>
      <c r="B149"/>
      <c r="C149"/>
      <c r="D149"/>
      <c r="E149"/>
    </row>
    <row r="150" spans="1:5" ht="15" x14ac:dyDescent="0.25">
      <c r="A150" s="2"/>
      <c r="B150"/>
      <c r="C150"/>
      <c r="D150"/>
      <c r="E150"/>
    </row>
    <row r="151" spans="1:5" ht="15" x14ac:dyDescent="0.25">
      <c r="A151" s="2"/>
      <c r="B151"/>
      <c r="C151"/>
      <c r="D151"/>
      <c r="E151"/>
    </row>
    <row r="152" spans="1:5" ht="15" x14ac:dyDescent="0.25">
      <c r="A152" s="2"/>
      <c r="B152"/>
      <c r="C152"/>
      <c r="D152"/>
      <c r="E152"/>
    </row>
    <row r="153" spans="1:5" ht="15" x14ac:dyDescent="0.25">
      <c r="A153" s="2"/>
      <c r="B153"/>
      <c r="C153"/>
      <c r="D153"/>
      <c r="E153"/>
    </row>
    <row r="154" spans="1:5" ht="15" x14ac:dyDescent="0.25">
      <c r="A154" s="2"/>
      <c r="B154"/>
      <c r="C154"/>
      <c r="D154"/>
      <c r="E154"/>
    </row>
    <row r="155" spans="1:5" ht="15" x14ac:dyDescent="0.25">
      <c r="A155" s="2"/>
      <c r="B155"/>
      <c r="C155"/>
      <c r="D155"/>
      <c r="E155"/>
    </row>
    <row r="156" spans="1:5" ht="15" x14ac:dyDescent="0.25">
      <c r="A156" s="2"/>
      <c r="B156"/>
      <c r="C156"/>
      <c r="D156"/>
      <c r="E156"/>
    </row>
    <row r="157" spans="1:5" ht="15" x14ac:dyDescent="0.25">
      <c r="A157" s="2"/>
      <c r="B157"/>
      <c r="C157"/>
      <c r="D157"/>
      <c r="E157"/>
    </row>
    <row r="158" spans="1:5" ht="15" x14ac:dyDescent="0.25">
      <c r="A158" s="2"/>
      <c r="B158"/>
      <c r="C158"/>
      <c r="D158"/>
      <c r="E158"/>
    </row>
    <row r="159" spans="1:5" ht="15" x14ac:dyDescent="0.25">
      <c r="A159" s="2"/>
      <c r="B159"/>
      <c r="C159"/>
      <c r="D159"/>
      <c r="E159"/>
    </row>
    <row r="160" spans="1:5" ht="15" x14ac:dyDescent="0.25">
      <c r="A160" s="2"/>
      <c r="B160"/>
      <c r="C160"/>
      <c r="D160"/>
      <c r="E160"/>
    </row>
    <row r="161" spans="1:5" ht="15" x14ac:dyDescent="0.25">
      <c r="A161" s="2"/>
      <c r="B161"/>
      <c r="C161"/>
      <c r="D161"/>
      <c r="E161"/>
    </row>
    <row r="162" spans="1:5" ht="15" x14ac:dyDescent="0.25">
      <c r="A162" s="2"/>
      <c r="B162"/>
      <c r="C162"/>
      <c r="D162"/>
      <c r="E162"/>
    </row>
    <row r="163" spans="1:5" ht="15" x14ac:dyDescent="0.25">
      <c r="E163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AF96"/>
  <sheetViews>
    <sheetView tabSelected="1" topLeftCell="J1" zoomScaleNormal="100" workbookViewId="0">
      <selection activeCell="AA35" sqref="AA35"/>
    </sheetView>
  </sheetViews>
  <sheetFormatPr baseColWidth="10" defaultColWidth="11.42578125" defaultRowHeight="15" x14ac:dyDescent="0.25"/>
  <cols>
    <col min="1" max="1" width="19.85546875" customWidth="1"/>
    <col min="2" max="2" width="23.85546875" customWidth="1"/>
    <col min="3" max="5" width="28" customWidth="1"/>
    <col min="8" max="8" width="32.42578125" customWidth="1"/>
    <col min="16" max="16" width="14.42578125" customWidth="1"/>
    <col min="19" max="19" width="14.85546875" bestFit="1" customWidth="1"/>
    <col min="20" max="21" width="12" bestFit="1" customWidth="1"/>
    <col min="23" max="23" width="12" bestFit="1" customWidth="1"/>
    <col min="25" max="25" width="12.28515625" customWidth="1"/>
    <col min="33" max="33" width="12" bestFit="1" customWidth="1"/>
  </cols>
  <sheetData>
    <row r="1" spans="1:26" ht="38.25" x14ac:dyDescent="0.25">
      <c r="A1" s="4" t="s">
        <v>0</v>
      </c>
      <c r="B1" s="4" t="s">
        <v>3</v>
      </c>
      <c r="C1" s="4" t="s">
        <v>4</v>
      </c>
      <c r="D1" s="4" t="s">
        <v>67</v>
      </c>
      <c r="E1" s="22" t="s">
        <v>71</v>
      </c>
      <c r="F1" s="22" t="s">
        <v>81</v>
      </c>
      <c r="G1" s="21"/>
    </row>
    <row r="2" spans="1:26" x14ac:dyDescent="0.25">
      <c r="A2" s="3">
        <v>1</v>
      </c>
      <c r="B2" s="14">
        <v>3.4107349971428569</v>
      </c>
      <c r="C2" s="14">
        <v>5.6077280285714286</v>
      </c>
      <c r="D2" s="14">
        <v>0</v>
      </c>
      <c r="E2" s="14">
        <v>0</v>
      </c>
      <c r="F2" s="14">
        <f>SQRT(B2)</f>
        <v>1.8468175321733484</v>
      </c>
      <c r="R2" s="23" t="s">
        <v>113</v>
      </c>
      <c r="S2" t="s">
        <v>63</v>
      </c>
      <c r="T2">
        <f>3580000/1000000</f>
        <v>3.58</v>
      </c>
      <c r="V2" t="s">
        <v>63</v>
      </c>
      <c r="W2">
        <v>4.6109999999999998</v>
      </c>
      <c r="Y2" t="s">
        <v>63</v>
      </c>
      <c r="Z2">
        <v>5.5119999999999996</v>
      </c>
    </row>
    <row r="3" spans="1:26" x14ac:dyDescent="0.25">
      <c r="A3" s="3">
        <v>2</v>
      </c>
      <c r="B3" s="14">
        <v>3.6885180257142851</v>
      </c>
      <c r="C3" s="14">
        <v>6.2035331142857144</v>
      </c>
      <c r="D3" s="14">
        <v>0</v>
      </c>
      <c r="E3" s="14">
        <v>0</v>
      </c>
      <c r="F3" s="14">
        <f t="shared" ref="F3:F66" si="0">SQRT(B3)</f>
        <v>1.9205514899929876</v>
      </c>
      <c r="H3" t="s">
        <v>10</v>
      </c>
      <c r="S3" t="s">
        <v>62</v>
      </c>
      <c r="T3">
        <f>+$I$19+$I$20*T2</f>
        <v>6.2289404788979095</v>
      </c>
      <c r="V3" t="s">
        <v>62</v>
      </c>
      <c r="W3">
        <f>+$I$19+$I$20*W2</f>
        <v>7.3416950894754578</v>
      </c>
      <c r="Y3" t="s">
        <v>62</v>
      </c>
      <c r="Z3">
        <f>+$I$19+$I$20*Z2</f>
        <v>8.3141411652566113</v>
      </c>
    </row>
    <row r="4" spans="1:26" ht="15.75" thickBot="1" x14ac:dyDescent="0.3">
      <c r="A4" s="3">
        <v>3</v>
      </c>
      <c r="B4" s="14">
        <v>4.8787952571428566</v>
      </c>
      <c r="C4" s="14">
        <v>8.3364163714285713</v>
      </c>
      <c r="D4" s="14">
        <v>0</v>
      </c>
      <c r="E4" s="14">
        <v>0</v>
      </c>
      <c r="F4" s="14">
        <f t="shared" si="0"/>
        <v>2.208799505872558</v>
      </c>
      <c r="S4" t="s">
        <v>59</v>
      </c>
      <c r="T4">
        <v>0.05</v>
      </c>
      <c r="V4" t="s">
        <v>59</v>
      </c>
      <c r="W4">
        <v>0.05</v>
      </c>
      <c r="Y4" t="s">
        <v>59</v>
      </c>
      <c r="Z4">
        <v>0.05</v>
      </c>
    </row>
    <row r="5" spans="1:26" x14ac:dyDescent="0.25">
      <c r="A5" s="3">
        <v>4</v>
      </c>
      <c r="B5" s="14">
        <v>3.5805353485714289</v>
      </c>
      <c r="C5" s="14">
        <v>5.661029314285714</v>
      </c>
      <c r="D5" s="14">
        <v>0</v>
      </c>
      <c r="E5" s="14">
        <v>0</v>
      </c>
      <c r="F5" s="14">
        <f t="shared" si="0"/>
        <v>1.8922302578099286</v>
      </c>
      <c r="H5" s="10" t="s">
        <v>11</v>
      </c>
      <c r="I5" s="10"/>
      <c r="S5" t="s">
        <v>58</v>
      </c>
      <c r="T5">
        <f>+$I$10</f>
        <v>70</v>
      </c>
      <c r="V5" t="s">
        <v>58</v>
      </c>
      <c r="W5">
        <f>+$I$10</f>
        <v>70</v>
      </c>
      <c r="Y5" t="s">
        <v>58</v>
      </c>
      <c r="Z5">
        <f>+$I$10</f>
        <v>70</v>
      </c>
    </row>
    <row r="6" spans="1:26" x14ac:dyDescent="0.25">
      <c r="A6" s="3">
        <v>5</v>
      </c>
      <c r="B6" s="14">
        <v>3.4201924457142852</v>
      </c>
      <c r="C6" s="14">
        <v>5.6371426000000007</v>
      </c>
      <c r="D6" s="14">
        <v>0</v>
      </c>
      <c r="E6" s="14">
        <v>0</v>
      </c>
      <c r="F6" s="14">
        <f t="shared" si="0"/>
        <v>1.8493762315208566</v>
      </c>
      <c r="H6" t="s">
        <v>12</v>
      </c>
      <c r="I6">
        <v>0.81566195031822353</v>
      </c>
      <c r="S6" t="s">
        <v>60</v>
      </c>
      <c r="T6">
        <f>TINV(T4,T5-2)</f>
        <v>1.9954689314298424</v>
      </c>
      <c r="V6" t="s">
        <v>60</v>
      </c>
      <c r="W6">
        <f>TINV(W4,W5-2)</f>
        <v>1.9954689314298424</v>
      </c>
      <c r="Y6" t="s">
        <v>60</v>
      </c>
      <c r="Z6">
        <f>TINV(Z4,Z5-2)</f>
        <v>1.9954689314298424</v>
      </c>
    </row>
    <row r="7" spans="1:26" x14ac:dyDescent="0.25">
      <c r="A7" s="3">
        <v>6</v>
      </c>
      <c r="B7" s="14">
        <v>4.1398002171428567</v>
      </c>
      <c r="C7" s="14">
        <v>6.6512250000000002</v>
      </c>
      <c r="D7" s="14">
        <v>0</v>
      </c>
      <c r="E7" s="14">
        <v>0</v>
      </c>
      <c r="F7" s="14">
        <f t="shared" si="0"/>
        <v>2.0346499003865155</v>
      </c>
      <c r="H7" t="s">
        <v>13</v>
      </c>
      <c r="I7">
        <v>0.66530441719692823</v>
      </c>
      <c r="S7" t="s">
        <v>61</v>
      </c>
      <c r="T7">
        <f>+$I$9</f>
        <v>0.83738289533331611</v>
      </c>
      <c r="V7" t="s">
        <v>61</v>
      </c>
      <c r="W7">
        <f>+$I$9</f>
        <v>0.83738289533331611</v>
      </c>
      <c r="Y7" t="s">
        <v>61</v>
      </c>
      <c r="Z7">
        <f>+$I$9</f>
        <v>0.83738289533331611</v>
      </c>
    </row>
    <row r="8" spans="1:26" x14ac:dyDescent="0.25">
      <c r="A8" s="3">
        <v>7</v>
      </c>
      <c r="B8" s="14">
        <v>3.6137416285714288</v>
      </c>
      <c r="C8" s="14">
        <v>6.422118171428572</v>
      </c>
      <c r="D8" s="14">
        <v>0</v>
      </c>
      <c r="E8" s="14">
        <v>0</v>
      </c>
      <c r="F8" s="14">
        <f t="shared" si="0"/>
        <v>1.9009843840945746</v>
      </c>
      <c r="H8" t="s">
        <v>14</v>
      </c>
      <c r="I8">
        <v>0.66038242333217723</v>
      </c>
      <c r="S8" t="s">
        <v>64</v>
      </c>
      <c r="T8" s="15">
        <f>AVERAGE(B2:$B$71)</f>
        <v>4.1120723490612248</v>
      </c>
      <c r="V8" t="s">
        <v>64</v>
      </c>
      <c r="W8" s="15">
        <f>AVERAGE($B$2:$B$71)</f>
        <v>4.1120723490612248</v>
      </c>
      <c r="Y8" t="s">
        <v>64</v>
      </c>
      <c r="Z8" s="15">
        <f>AVERAGE($B$2:$B$71)</f>
        <v>4.1120723490612248</v>
      </c>
    </row>
    <row r="9" spans="1:26" x14ac:dyDescent="0.25">
      <c r="A9" s="3">
        <v>8</v>
      </c>
      <c r="B9" s="14">
        <v>3.6717073285714288</v>
      </c>
      <c r="C9" s="14">
        <v>7.1621951142857139</v>
      </c>
      <c r="D9" s="14">
        <v>0</v>
      </c>
      <c r="E9" s="14">
        <v>0</v>
      </c>
      <c r="F9" s="14">
        <f t="shared" si="0"/>
        <v>1.9161699633830578</v>
      </c>
      <c r="H9" t="s">
        <v>15</v>
      </c>
      <c r="I9">
        <v>0.83738289533331611</v>
      </c>
      <c r="S9" t="s">
        <v>65</v>
      </c>
      <c r="T9" s="15">
        <f>SUMSQ($B$2:$B$71)-T5*T8^(2)</f>
        <v>81.36657507359314</v>
      </c>
      <c r="V9" t="s">
        <v>65</v>
      </c>
      <c r="W9" s="15">
        <f>SUMSQ($B$2:$B$71)-W5*W8^(2)</f>
        <v>81.36657507359314</v>
      </c>
      <c r="Y9" t="s">
        <v>65</v>
      </c>
      <c r="Z9" s="15">
        <f>SUMSQ($B$2:$B$71)-Z5*Z8^(2)</f>
        <v>81.36657507359314</v>
      </c>
    </row>
    <row r="10" spans="1:26" ht="15.75" thickBot="1" x14ac:dyDescent="0.3">
      <c r="A10" s="3">
        <v>9</v>
      </c>
      <c r="B10" s="14">
        <v>6.0206544171428567</v>
      </c>
      <c r="C10" s="14">
        <v>7.4286447428571423</v>
      </c>
      <c r="D10" s="14">
        <v>0</v>
      </c>
      <c r="E10" s="14">
        <v>0</v>
      </c>
      <c r="F10" s="14">
        <f t="shared" si="0"/>
        <v>2.4537021859106813</v>
      </c>
      <c r="H10" s="8" t="s">
        <v>16</v>
      </c>
      <c r="I10" s="8">
        <v>70</v>
      </c>
      <c r="S10" t="s">
        <v>56</v>
      </c>
      <c r="T10">
        <f>+T3-T6*T7*SQRT((1/T5)+(T2-T8)^2/T9)</f>
        <v>6.0062240901755448</v>
      </c>
      <c r="V10" t="s">
        <v>56</v>
      </c>
      <c r="W10">
        <f>+W3-W6*W7*SQRT((1/W5)+(W2-W8)^2/W9)</f>
        <v>7.1216270329064635</v>
      </c>
      <c r="Y10" t="s">
        <v>56</v>
      </c>
      <c r="Z10">
        <f>+Z3-Z6*Z7*SQRT((1/Z5)+(Z2-Z8)^2/Z9)</f>
        <v>7.9868194614560739</v>
      </c>
    </row>
    <row r="11" spans="1:26" x14ac:dyDescent="0.25">
      <c r="A11" s="3">
        <v>10</v>
      </c>
      <c r="B11" s="14">
        <v>4.5088726028571431</v>
      </c>
      <c r="C11" s="14">
        <v>7.3289409428571437</v>
      </c>
      <c r="D11" s="14">
        <v>0</v>
      </c>
      <c r="E11" s="14">
        <v>0</v>
      </c>
      <c r="F11" s="14">
        <f t="shared" si="0"/>
        <v>2.123410606278763</v>
      </c>
      <c r="S11" t="s">
        <v>57</v>
      </c>
      <c r="T11">
        <f>+T3+T6*T7*SQRT((1/T5)+(T2-T8)^2/T9)</f>
        <v>6.4516568676202741</v>
      </c>
      <c r="V11" t="s">
        <v>57</v>
      </c>
      <c r="W11">
        <f>+W3+W6*W7*SQRT((1/W5)+(W2-W8)^2/W9)</f>
        <v>7.5617631460444521</v>
      </c>
      <c r="Y11" t="s">
        <v>57</v>
      </c>
      <c r="Z11">
        <f>+Z3+Z6*Z7*SQRT((1/Z5)+(Z2-Z8)^2/Z9)</f>
        <v>8.6414628690571487</v>
      </c>
    </row>
    <row r="12" spans="1:26" ht="15.75" thickBot="1" x14ac:dyDescent="0.3">
      <c r="A12" s="3">
        <v>11</v>
      </c>
      <c r="B12" s="14">
        <v>4.6116019371428569</v>
      </c>
      <c r="C12" s="14">
        <v>7.4369946857142848</v>
      </c>
      <c r="D12" s="14">
        <v>0</v>
      </c>
      <c r="E12" s="14">
        <v>0</v>
      </c>
      <c r="F12" s="14">
        <f t="shared" si="0"/>
        <v>2.147464071211171</v>
      </c>
      <c r="H12" t="s">
        <v>17</v>
      </c>
    </row>
    <row r="13" spans="1:26" x14ac:dyDescent="0.25">
      <c r="A13" s="3">
        <v>12</v>
      </c>
      <c r="B13" s="14">
        <v>4.5724137171428572</v>
      </c>
      <c r="C13" s="14">
        <v>6.9764721428571432</v>
      </c>
      <c r="D13" s="14">
        <v>0</v>
      </c>
      <c r="E13" s="14">
        <v>0</v>
      </c>
      <c r="F13" s="14">
        <f t="shared" si="0"/>
        <v>2.1383203027476632</v>
      </c>
      <c r="H13" s="9"/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  <c r="S13" s="13" t="s">
        <v>66</v>
      </c>
      <c r="T13">
        <f>+T11-T10</f>
        <v>0.44543277744472931</v>
      </c>
      <c r="W13">
        <f>+W11-W10</f>
        <v>0.44013611313798862</v>
      </c>
      <c r="Z13">
        <f>+Z11-Z10</f>
        <v>0.65464340760107476</v>
      </c>
    </row>
    <row r="14" spans="1:26" x14ac:dyDescent="0.25">
      <c r="A14" s="3">
        <v>13</v>
      </c>
      <c r="B14" s="14">
        <v>4.7176865399999999</v>
      </c>
      <c r="C14" s="14">
        <v>6.8165897142857146</v>
      </c>
      <c r="D14" s="14">
        <v>0</v>
      </c>
      <c r="E14" s="14">
        <v>0</v>
      </c>
      <c r="F14" s="14">
        <f t="shared" si="0"/>
        <v>2.1720236048441093</v>
      </c>
      <c r="H14" t="s">
        <v>18</v>
      </c>
      <c r="I14">
        <v>1</v>
      </c>
      <c r="J14">
        <v>94.782358256688013</v>
      </c>
      <c r="K14">
        <v>94.782358256688013</v>
      </c>
      <c r="L14">
        <v>135.16969656575915</v>
      </c>
      <c r="M14">
        <v>8.083686372224439E-18</v>
      </c>
    </row>
    <row r="15" spans="1:26" x14ac:dyDescent="0.25">
      <c r="A15" s="3">
        <v>14</v>
      </c>
      <c r="B15" s="14">
        <v>3.1733039399999998</v>
      </c>
      <c r="C15" s="14">
        <v>6.4036610285714284</v>
      </c>
      <c r="D15" s="14">
        <v>0</v>
      </c>
      <c r="E15" s="14">
        <v>0</v>
      </c>
      <c r="F15" s="14">
        <f t="shared" si="0"/>
        <v>1.7813769786319795</v>
      </c>
      <c r="H15" t="s">
        <v>19</v>
      </c>
      <c r="I15">
        <v>68</v>
      </c>
      <c r="J15">
        <v>47.682287710982905</v>
      </c>
      <c r="K15">
        <v>0.70121011339680739</v>
      </c>
    </row>
    <row r="16" spans="1:26" ht="15.75" thickBot="1" x14ac:dyDescent="0.3">
      <c r="A16" s="3">
        <v>15</v>
      </c>
      <c r="B16" s="14">
        <v>3.6705564599999998</v>
      </c>
      <c r="C16" s="14">
        <v>6.4869778285714288</v>
      </c>
      <c r="D16" s="14">
        <v>0</v>
      </c>
      <c r="E16" s="14">
        <v>0</v>
      </c>
      <c r="F16" s="14">
        <f t="shared" si="0"/>
        <v>1.9158696354397393</v>
      </c>
      <c r="H16" s="8" t="s">
        <v>20</v>
      </c>
      <c r="I16" s="8">
        <v>69</v>
      </c>
      <c r="J16" s="8">
        <v>142.46464596767092</v>
      </c>
      <c r="K16" s="8"/>
      <c r="L16" s="8"/>
      <c r="M16" s="8"/>
      <c r="S16" s="23" t="s">
        <v>79</v>
      </c>
      <c r="T16" s="23"/>
      <c r="U16" s="23"/>
      <c r="V16" s="23" t="s">
        <v>79</v>
      </c>
      <c r="W16" s="23"/>
      <c r="X16" s="23"/>
      <c r="Y16" s="23" t="s">
        <v>79</v>
      </c>
      <c r="Z16" s="23"/>
    </row>
    <row r="17" spans="1:26" ht="15.75" thickBot="1" x14ac:dyDescent="0.3">
      <c r="A17" s="3">
        <v>16</v>
      </c>
      <c r="B17" s="14">
        <v>5.4175935600000003</v>
      </c>
      <c r="C17" s="14">
        <v>8.2753837714285705</v>
      </c>
      <c r="D17" s="14">
        <v>0</v>
      </c>
      <c r="E17" s="14">
        <v>0</v>
      </c>
      <c r="F17" s="14">
        <f t="shared" si="0"/>
        <v>2.3275724607410186</v>
      </c>
      <c r="S17" t="s">
        <v>63</v>
      </c>
      <c r="T17">
        <f>+T2</f>
        <v>3.58</v>
      </c>
      <c r="V17" t="s">
        <v>63</v>
      </c>
      <c r="W17">
        <f>+W2</f>
        <v>4.6109999999999998</v>
      </c>
      <c r="Y17" t="s">
        <v>63</v>
      </c>
      <c r="Z17">
        <f>+Z2</f>
        <v>5.5119999999999996</v>
      </c>
    </row>
    <row r="18" spans="1:26" x14ac:dyDescent="0.25">
      <c r="A18" s="3">
        <v>17</v>
      </c>
      <c r="B18" s="14">
        <v>2.9913421714285713</v>
      </c>
      <c r="C18" s="14">
        <v>5.9195085428571419</v>
      </c>
      <c r="D18" s="14">
        <v>0</v>
      </c>
      <c r="E18" s="14">
        <v>0</v>
      </c>
      <c r="F18" s="14">
        <f t="shared" si="0"/>
        <v>1.7295497019249175</v>
      </c>
      <c r="H18" s="9"/>
      <c r="I18" s="9" t="s">
        <v>27</v>
      </c>
      <c r="J18" s="9" t="s">
        <v>15</v>
      </c>
      <c r="K18" s="9" t="s">
        <v>28</v>
      </c>
      <c r="L18" s="9" t="s">
        <v>29</v>
      </c>
      <c r="M18" s="9" t="s">
        <v>30</v>
      </c>
      <c r="N18" s="9" t="s">
        <v>31</v>
      </c>
      <c r="O18" s="9" t="s">
        <v>32</v>
      </c>
      <c r="P18" s="9" t="s">
        <v>33</v>
      </c>
      <c r="S18" s="13" t="s">
        <v>70</v>
      </c>
      <c r="T18">
        <f>SQRT(T17)</f>
        <v>1.8920887928424501</v>
      </c>
      <c r="V18" s="13" t="s">
        <v>70</v>
      </c>
      <c r="W18">
        <f>SQRT(W17)</f>
        <v>2.1473239159474753</v>
      </c>
      <c r="Y18" s="13" t="s">
        <v>70</v>
      </c>
      <c r="Z18">
        <f>SQRT(Z17)</f>
        <v>2.3477648945326699</v>
      </c>
    </row>
    <row r="19" spans="1:26" x14ac:dyDescent="0.25">
      <c r="A19" s="3">
        <v>18</v>
      </c>
      <c r="B19" s="14">
        <v>3.4124856342857139</v>
      </c>
      <c r="C19" s="14">
        <v>4.6663423714285717</v>
      </c>
      <c r="D19" s="14">
        <v>0</v>
      </c>
      <c r="E19" s="14">
        <v>0</v>
      </c>
      <c r="F19" s="14">
        <f t="shared" si="0"/>
        <v>1.8472914318768747</v>
      </c>
      <c r="H19" t="s">
        <v>21</v>
      </c>
      <c r="I19">
        <v>2.3650592898895466</v>
      </c>
      <c r="J19">
        <v>0.39463753776505694</v>
      </c>
      <c r="K19">
        <v>5.9929911971464769</v>
      </c>
      <c r="L19">
        <v>8.7464981967450784E-8</v>
      </c>
      <c r="M19">
        <v>1.5775723441034044</v>
      </c>
      <c r="N19">
        <v>3.1525462356756888</v>
      </c>
      <c r="O19">
        <v>1.5775723441034044</v>
      </c>
      <c r="P19">
        <v>3.1525462356756888</v>
      </c>
      <c r="S19" t="s">
        <v>62</v>
      </c>
      <c r="T19">
        <f>+T18*T32+T35</f>
        <v>6.2032029649346434</v>
      </c>
      <c r="V19" t="s">
        <v>62</v>
      </c>
      <c r="W19">
        <f>+W18*W32+W35</f>
        <v>7.3116362709092844</v>
      </c>
      <c r="Y19" t="s">
        <v>62</v>
      </c>
      <c r="Z19">
        <f>+Z18*Z32+Z35</f>
        <v>8.1821099496222178</v>
      </c>
    </row>
    <row r="20" spans="1:26" ht="15.75" thickBot="1" x14ac:dyDescent="0.3">
      <c r="A20" s="3">
        <v>19</v>
      </c>
      <c r="B20" s="14">
        <v>4.0695800571428569</v>
      </c>
      <c r="C20" s="14">
        <v>6.6039719142857152</v>
      </c>
      <c r="D20" s="14">
        <v>0</v>
      </c>
      <c r="E20" s="14">
        <v>0</v>
      </c>
      <c r="F20" s="14">
        <f t="shared" si="0"/>
        <v>2.0173200185252851</v>
      </c>
      <c r="H20" s="8" t="s">
        <v>3</v>
      </c>
      <c r="I20" s="8">
        <v>1.0792964215107159</v>
      </c>
      <c r="J20" s="8">
        <v>9.28327183360831E-2</v>
      </c>
      <c r="K20" s="8">
        <v>11.62625032268612</v>
      </c>
      <c r="L20" s="8">
        <v>8.083686372224439E-18</v>
      </c>
      <c r="M20" s="8">
        <v>0.8940516162508847</v>
      </c>
      <c r="N20" s="8">
        <v>1.2645412267705471</v>
      </c>
      <c r="O20" s="8">
        <v>0.8940516162508847</v>
      </c>
      <c r="P20" s="8">
        <v>1.2645412267705471</v>
      </c>
      <c r="S20" t="s">
        <v>59</v>
      </c>
      <c r="T20">
        <v>0.05</v>
      </c>
      <c r="V20" t="s">
        <v>59</v>
      </c>
      <c r="W20">
        <v>0.05</v>
      </c>
      <c r="Y20" t="s">
        <v>59</v>
      </c>
      <c r="Z20">
        <v>0.05</v>
      </c>
    </row>
    <row r="21" spans="1:26" x14ac:dyDescent="0.25">
      <c r="A21" s="3">
        <v>20</v>
      </c>
      <c r="B21" s="14">
        <v>3.2145119057142857</v>
      </c>
      <c r="C21" s="14">
        <v>5.6498960571428567</v>
      </c>
      <c r="D21" s="14">
        <v>0</v>
      </c>
      <c r="E21" s="14">
        <v>0</v>
      </c>
      <c r="F21" s="14">
        <f t="shared" si="0"/>
        <v>1.7929059946673962</v>
      </c>
      <c r="S21" t="s">
        <v>58</v>
      </c>
      <c r="T21">
        <f>+$I$10</f>
        <v>70</v>
      </c>
      <c r="V21" t="s">
        <v>58</v>
      </c>
      <c r="W21">
        <f>+$I$10</f>
        <v>70</v>
      </c>
      <c r="Y21" t="s">
        <v>58</v>
      </c>
      <c r="Z21">
        <f>+$I$10</f>
        <v>70</v>
      </c>
    </row>
    <row r="22" spans="1:26" x14ac:dyDescent="0.25">
      <c r="A22" s="3">
        <v>21</v>
      </c>
      <c r="B22" s="14">
        <v>4.5020117657142862</v>
      </c>
      <c r="C22" s="14">
        <v>6.8239486285714284</v>
      </c>
      <c r="D22" s="14">
        <v>0</v>
      </c>
      <c r="E22" s="14">
        <v>0</v>
      </c>
      <c r="F22" s="14">
        <f t="shared" si="0"/>
        <v>2.1217944683013683</v>
      </c>
      <c r="S22" t="s">
        <v>60</v>
      </c>
      <c r="T22">
        <f>TINV(T20,T21-4)</f>
        <v>1.996564418952312</v>
      </c>
      <c r="V22" t="s">
        <v>60</v>
      </c>
      <c r="W22">
        <f>TINV(W20,W21-4)</f>
        <v>1.996564418952312</v>
      </c>
      <c r="Y22" t="s">
        <v>60</v>
      </c>
      <c r="Z22">
        <f>TINV(Z20,Z21-4)</f>
        <v>1.996564418952312</v>
      </c>
    </row>
    <row r="23" spans="1:26" x14ac:dyDescent="0.25">
      <c r="A23" s="3">
        <v>22</v>
      </c>
      <c r="B23" s="14">
        <v>6.0020515714285709</v>
      </c>
      <c r="C23" s="14">
        <v>9.0345960000000005</v>
      </c>
      <c r="D23" s="14">
        <v>0</v>
      </c>
      <c r="E23" s="14">
        <v>0</v>
      </c>
      <c r="F23" s="14">
        <f t="shared" si="0"/>
        <v>2.4499084822557293</v>
      </c>
      <c r="S23" t="s">
        <v>61</v>
      </c>
      <c r="T23">
        <f>+$T$36</f>
        <v>0.67354999999999998</v>
      </c>
      <c r="V23" t="s">
        <v>61</v>
      </c>
      <c r="W23">
        <f>+$T$36</f>
        <v>0.67354999999999998</v>
      </c>
      <c r="Y23" t="s">
        <v>61</v>
      </c>
      <c r="Z23">
        <f>+$T$36</f>
        <v>0.67354999999999998</v>
      </c>
    </row>
    <row r="24" spans="1:26" x14ac:dyDescent="0.25">
      <c r="A24" s="3">
        <v>23</v>
      </c>
      <c r="B24" s="14">
        <v>4.9742328942857146</v>
      </c>
      <c r="C24" s="14">
        <v>8.2322951142857157</v>
      </c>
      <c r="D24" s="14">
        <v>0</v>
      </c>
      <c r="E24" s="14">
        <v>0</v>
      </c>
      <c r="F24" s="14">
        <f t="shared" si="0"/>
        <v>2.2302988351980355</v>
      </c>
      <c r="H24" t="s">
        <v>34</v>
      </c>
      <c r="S24" t="s">
        <v>82</v>
      </c>
      <c r="T24" s="15">
        <f>AVERAGE($F$2:$F$71)</f>
        <v>2.0107205413805822</v>
      </c>
      <c r="V24" t="s">
        <v>82</v>
      </c>
      <c r="W24" s="15">
        <f>AVERAGE($F$2:$F$71)</f>
        <v>2.0107205413805822</v>
      </c>
      <c r="Y24" t="s">
        <v>82</v>
      </c>
      <c r="Z24" s="15">
        <f>AVERAGE($F$2:$F$71)</f>
        <v>2.0107205413805822</v>
      </c>
    </row>
    <row r="25" spans="1:26" ht="15.75" thickBot="1" x14ac:dyDescent="0.3">
      <c r="A25" s="3">
        <v>24</v>
      </c>
      <c r="B25" s="14">
        <v>3.9603348600000001</v>
      </c>
      <c r="C25" s="14">
        <v>6.5709200571428568</v>
      </c>
      <c r="D25" s="14">
        <v>0</v>
      </c>
      <c r="E25" s="14">
        <v>0</v>
      </c>
      <c r="F25" s="14">
        <f t="shared" si="0"/>
        <v>1.9900590091753561</v>
      </c>
      <c r="S25" t="s">
        <v>72</v>
      </c>
      <c r="T25" s="15">
        <f>SUMSQ($F$2:$F$71)-T21*T24^(2)</f>
        <v>4.835267747198202</v>
      </c>
      <c r="V25" t="s">
        <v>72</v>
      </c>
      <c r="W25" s="15">
        <f>SUMSQ($F$2:$F$71)-W21*W24^(2)</f>
        <v>4.835267747198202</v>
      </c>
      <c r="Y25" t="s">
        <v>83</v>
      </c>
      <c r="Z25" s="15">
        <f>SUMSQ($F$2:$F$71)-Z21*Z24^(2)</f>
        <v>4.835267747198202</v>
      </c>
    </row>
    <row r="26" spans="1:26" x14ac:dyDescent="0.25">
      <c r="A26" s="3">
        <v>25</v>
      </c>
      <c r="B26" s="14">
        <v>4.7536755171428569</v>
      </c>
      <c r="C26" s="14">
        <v>7.6138405714285708</v>
      </c>
      <c r="D26" s="14">
        <v>0</v>
      </c>
      <c r="E26" s="14">
        <v>0</v>
      </c>
      <c r="F26" s="14">
        <f t="shared" si="0"/>
        <v>2.1802925301763652</v>
      </c>
      <c r="H26" s="9" t="s">
        <v>35</v>
      </c>
      <c r="I26" s="9" t="s">
        <v>53</v>
      </c>
      <c r="J26" s="9" t="s">
        <v>19</v>
      </c>
      <c r="K26" s="13" t="s">
        <v>54</v>
      </c>
      <c r="L26" s="13" t="s">
        <v>55</v>
      </c>
      <c r="S26" t="s">
        <v>56</v>
      </c>
      <c r="T26">
        <f>+T19-T22*T23*SQRT((1/T21)+(T18-T24)^2/T25)</f>
        <v>6.0268548774913562</v>
      </c>
      <c r="V26" t="s">
        <v>56</v>
      </c>
      <c r="W26">
        <f>+W19-W22*W23*SQRT((1/W21)+(W18-W24)^2/W25)</f>
        <v>7.1304892632382968</v>
      </c>
      <c r="Y26" t="s">
        <v>56</v>
      </c>
      <c r="Z26">
        <f>+Z19-Z22*Z23*SQRT((1/Z21)+(Z18-Z24)^2/Z25)</f>
        <v>7.9207244743611094</v>
      </c>
    </row>
    <row r="27" spans="1:26" x14ac:dyDescent="0.25">
      <c r="A27" s="3">
        <v>26</v>
      </c>
      <c r="B27" s="14">
        <v>3.5625365657142858</v>
      </c>
      <c r="C27" s="14">
        <v>5.4049045428571434</v>
      </c>
      <c r="D27" s="14">
        <v>0</v>
      </c>
      <c r="E27" s="14">
        <v>0</v>
      </c>
      <c r="F27" s="14">
        <f t="shared" si="0"/>
        <v>1.887468295287178</v>
      </c>
      <c r="H27">
        <v>1</v>
      </c>
      <c r="I27">
        <v>6.0462533670271945</v>
      </c>
      <c r="J27">
        <v>-0.43852533845576591</v>
      </c>
      <c r="K27">
        <f>ABS(J27)</f>
        <v>0.43852533845576591</v>
      </c>
      <c r="L27">
        <f>+IF(K27&gt;2.5,1,0)</f>
        <v>0</v>
      </c>
      <c r="S27" t="s">
        <v>57</v>
      </c>
      <c r="T27">
        <f>+T19+T22*T23*SQRT((1/T21)+(T18-T24)^2/T25)</f>
        <v>6.3795510523779306</v>
      </c>
      <c r="V27" t="s">
        <v>57</v>
      </c>
      <c r="W27">
        <f>+W19+W22*W23*SQRT((1/W21)+(W18-W24)^2/W25)</f>
        <v>7.4927832785802719</v>
      </c>
      <c r="Y27" t="s">
        <v>57</v>
      </c>
      <c r="Z27">
        <f>+Z19+Z22*Z23*SQRT((1/Z21)+(Z18-Z24)^2/Z25)</f>
        <v>8.4434954248833272</v>
      </c>
    </row>
    <row r="28" spans="1:26" x14ac:dyDescent="0.25">
      <c r="A28" s="3">
        <v>27</v>
      </c>
      <c r="B28" s="14">
        <v>3.5538420685714285</v>
      </c>
      <c r="C28" s="14">
        <v>6.7245716571428575</v>
      </c>
      <c r="D28" s="14">
        <v>0</v>
      </c>
      <c r="E28" s="14">
        <v>0</v>
      </c>
      <c r="F28" s="14">
        <f t="shared" si="0"/>
        <v>1.8851636715604905</v>
      </c>
      <c r="H28">
        <v>2</v>
      </c>
      <c r="I28">
        <v>6.3460635957207447</v>
      </c>
      <c r="J28">
        <v>-0.14253048143503033</v>
      </c>
      <c r="K28">
        <f t="shared" ref="K28:K91" si="1">ABS(J28)</f>
        <v>0.14253048143503033</v>
      </c>
      <c r="L28">
        <f t="shared" ref="L28:L91" si="2">+IF(K28&gt;2.5,1,0)</f>
        <v>0</v>
      </c>
    </row>
    <row r="29" spans="1:26" x14ac:dyDescent="0.25">
      <c r="A29" s="3">
        <v>28</v>
      </c>
      <c r="B29" s="14">
        <v>4.1055046199999996</v>
      </c>
      <c r="C29" s="14">
        <v>8.196122571428571</v>
      </c>
      <c r="D29" s="14">
        <v>0</v>
      </c>
      <c r="E29" s="14">
        <v>0</v>
      </c>
      <c r="F29" s="14">
        <f t="shared" si="0"/>
        <v>2.0262044862254154</v>
      </c>
      <c r="H29">
        <v>3</v>
      </c>
      <c r="I29">
        <v>7.6307255522072852</v>
      </c>
      <c r="J29">
        <v>0.70569081922128607</v>
      </c>
      <c r="K29">
        <f t="shared" si="1"/>
        <v>0.70569081922128607</v>
      </c>
      <c r="L29">
        <f t="shared" si="2"/>
        <v>0</v>
      </c>
      <c r="S29" s="13" t="s">
        <v>66</v>
      </c>
      <c r="T29">
        <f>+T27-T26</f>
        <v>0.35269617488657445</v>
      </c>
      <c r="V29" s="13" t="s">
        <v>66</v>
      </c>
      <c r="W29">
        <f>+W27-W26</f>
        <v>0.36229401534197514</v>
      </c>
      <c r="Y29" s="13" t="s">
        <v>66</v>
      </c>
      <c r="Z29">
        <f>+Z27-Z26</f>
        <v>0.52277095052221778</v>
      </c>
    </row>
    <row r="30" spans="1:26" x14ac:dyDescent="0.25">
      <c r="A30" s="3">
        <v>29</v>
      </c>
      <c r="B30" s="14">
        <v>2.2627979914285712</v>
      </c>
      <c r="C30" s="14">
        <v>6.3696990857142861</v>
      </c>
      <c r="D30" s="14">
        <v>0</v>
      </c>
      <c r="E30" s="14">
        <v>0</v>
      </c>
      <c r="F30" s="14">
        <f t="shared" si="0"/>
        <v>1.5042599480902799</v>
      </c>
      <c r="H30">
        <v>4</v>
      </c>
      <c r="I30">
        <v>6.2295182786953136</v>
      </c>
      <c r="J30">
        <v>-0.56848896440959962</v>
      </c>
      <c r="K30">
        <f t="shared" si="1"/>
        <v>0.56848896440959962</v>
      </c>
      <c r="L30">
        <f t="shared" si="2"/>
        <v>0</v>
      </c>
    </row>
    <row r="31" spans="1:26" x14ac:dyDescent="0.25">
      <c r="A31" s="3">
        <v>30</v>
      </c>
      <c r="B31" s="14">
        <v>2.2796172771428571</v>
      </c>
      <c r="C31" s="14">
        <v>5.0328015428571424</v>
      </c>
      <c r="D31" s="14">
        <v>0</v>
      </c>
      <c r="E31" s="14">
        <v>0</v>
      </c>
      <c r="F31" s="14">
        <f t="shared" si="0"/>
        <v>1.5098401495333396</v>
      </c>
      <c r="H31">
        <v>5</v>
      </c>
      <c r="I31">
        <v>6.056460757426958</v>
      </c>
      <c r="J31">
        <v>-0.41931815742695733</v>
      </c>
      <c r="K31">
        <f t="shared" si="1"/>
        <v>0.41931815742695733</v>
      </c>
      <c r="L31">
        <f t="shared" si="2"/>
        <v>0</v>
      </c>
    </row>
    <row r="32" spans="1:26" x14ac:dyDescent="0.25">
      <c r="A32" s="3">
        <v>31</v>
      </c>
      <c r="B32" s="14">
        <v>3.0821104885714288</v>
      </c>
      <c r="C32" s="14">
        <v>8.9266725142857162</v>
      </c>
      <c r="D32" s="14">
        <v>1</v>
      </c>
      <c r="E32" s="14">
        <v>0</v>
      </c>
      <c r="F32" s="14">
        <f t="shared" si="0"/>
        <v>1.7555940557462106</v>
      </c>
      <c r="H32">
        <v>6</v>
      </c>
      <c r="I32">
        <v>6.8331308500211163</v>
      </c>
      <c r="J32">
        <v>-0.18190585002111614</v>
      </c>
      <c r="K32">
        <f t="shared" si="1"/>
        <v>0.18190585002111614</v>
      </c>
      <c r="L32">
        <f t="shared" si="2"/>
        <v>0</v>
      </c>
      <c r="S32" t="s">
        <v>80</v>
      </c>
      <c r="T32">
        <v>4.3427930000000003</v>
      </c>
      <c r="V32" t="s">
        <v>80</v>
      </c>
      <c r="W32">
        <v>4.3427930000000003</v>
      </c>
      <c r="Y32" t="s">
        <v>80</v>
      </c>
      <c r="Z32">
        <v>4.3427930000000003</v>
      </c>
    </row>
    <row r="33" spans="1:27" x14ac:dyDescent="0.25">
      <c r="A33" s="3">
        <v>32</v>
      </c>
      <c r="B33" s="14">
        <v>4.1683557857142857</v>
      </c>
      <c r="C33" s="14">
        <v>7.1897963142857133</v>
      </c>
      <c r="D33" s="14">
        <v>0</v>
      </c>
      <c r="E33" s="14">
        <v>0</v>
      </c>
      <c r="F33" s="14">
        <f t="shared" si="0"/>
        <v>2.0416551583737852</v>
      </c>
      <c r="H33">
        <v>7</v>
      </c>
      <c r="I33">
        <v>6.2653576978709964</v>
      </c>
      <c r="J33">
        <v>0.15676047355757561</v>
      </c>
      <c r="K33">
        <f t="shared" si="1"/>
        <v>0.15676047355757561</v>
      </c>
      <c r="L33">
        <f t="shared" si="2"/>
        <v>0</v>
      </c>
      <c r="S33" t="s">
        <v>67</v>
      </c>
      <c r="T33">
        <v>3.3162389999999999</v>
      </c>
      <c r="V33" t="s">
        <v>67</v>
      </c>
      <c r="W33">
        <v>3.3162389999999999</v>
      </c>
      <c r="Y33" t="s">
        <v>67</v>
      </c>
      <c r="Z33">
        <v>3.3162389999999999</v>
      </c>
    </row>
    <row r="34" spans="1:27" x14ac:dyDescent="0.25">
      <c r="A34" s="3">
        <v>33</v>
      </c>
      <c r="B34" s="14">
        <v>4.8801694285714285</v>
      </c>
      <c r="C34" s="14">
        <v>7.7156423999999992</v>
      </c>
      <c r="D34" s="14">
        <v>0</v>
      </c>
      <c r="E34" s="14">
        <v>0</v>
      </c>
      <c r="F34" s="14">
        <f t="shared" si="0"/>
        <v>2.2091105514598919</v>
      </c>
      <c r="H34">
        <v>8</v>
      </c>
      <c r="I34">
        <v>6.3279198704513604</v>
      </c>
      <c r="J34">
        <v>0.83427524383435347</v>
      </c>
      <c r="K34">
        <f t="shared" si="1"/>
        <v>0.83427524383435347</v>
      </c>
      <c r="L34">
        <f t="shared" si="2"/>
        <v>0</v>
      </c>
      <c r="S34" t="s">
        <v>71</v>
      </c>
      <c r="T34">
        <v>2.6203759999999998</v>
      </c>
      <c r="V34" t="s">
        <v>71</v>
      </c>
      <c r="W34">
        <v>2.6203759999999998</v>
      </c>
      <c r="Y34" t="s">
        <v>71</v>
      </c>
      <c r="Z34">
        <v>2.6203759999999998</v>
      </c>
    </row>
    <row r="35" spans="1:27" x14ac:dyDescent="0.25">
      <c r="A35" s="3">
        <v>34</v>
      </c>
      <c r="B35" s="14">
        <v>5.9126874857142857</v>
      </c>
      <c r="C35" s="14">
        <v>8.3957093999999994</v>
      </c>
      <c r="D35" s="14">
        <v>0</v>
      </c>
      <c r="E35" s="14">
        <v>0</v>
      </c>
      <c r="F35" s="14">
        <f t="shared" si="0"/>
        <v>2.4316018353575664</v>
      </c>
      <c r="H35">
        <v>9</v>
      </c>
      <c r="I35">
        <v>8.8631300574645167</v>
      </c>
      <c r="J35">
        <v>-1.4344853146073744</v>
      </c>
      <c r="K35">
        <f t="shared" si="1"/>
        <v>1.4344853146073744</v>
      </c>
      <c r="L35">
        <f t="shared" si="2"/>
        <v>0</v>
      </c>
      <c r="S35" t="s">
        <v>68</v>
      </c>
      <c r="T35">
        <v>-2.013747</v>
      </c>
      <c r="V35" t="s">
        <v>68</v>
      </c>
      <c r="W35">
        <v>-2.013747</v>
      </c>
      <c r="Y35" t="s">
        <v>68</v>
      </c>
      <c r="Z35">
        <v>-2.013747</v>
      </c>
    </row>
    <row r="36" spans="1:27" x14ac:dyDescent="0.25">
      <c r="A36" s="3">
        <v>35</v>
      </c>
      <c r="B36" s="14">
        <v>4.0714967399999997</v>
      </c>
      <c r="C36" s="14">
        <v>7.1107670571428576</v>
      </c>
      <c r="D36" s="14">
        <v>0</v>
      </c>
      <c r="E36" s="14">
        <v>0</v>
      </c>
      <c r="F36" s="14">
        <f t="shared" si="0"/>
        <v>2.0177950193218339</v>
      </c>
      <c r="H36">
        <v>10</v>
      </c>
      <c r="I36">
        <v>7.2314693552009688</v>
      </c>
      <c r="J36">
        <v>9.7471587656174918E-2</v>
      </c>
      <c r="K36">
        <f t="shared" si="1"/>
        <v>9.7471587656174918E-2</v>
      </c>
      <c r="L36">
        <f t="shared" si="2"/>
        <v>0</v>
      </c>
      <c r="S36" t="s">
        <v>69</v>
      </c>
      <c r="T36">
        <v>0.67354999999999998</v>
      </c>
      <c r="V36" t="s">
        <v>69</v>
      </c>
      <c r="W36">
        <v>0.67354999999999998</v>
      </c>
      <c r="Y36" t="s">
        <v>69</v>
      </c>
      <c r="Z36">
        <v>0.67354999999999998</v>
      </c>
    </row>
    <row r="37" spans="1:27" x14ac:dyDescent="0.25">
      <c r="A37" s="3">
        <v>36</v>
      </c>
      <c r="B37" s="14">
        <v>3.4407005228571426</v>
      </c>
      <c r="C37" s="14">
        <v>6.3770192285714282</v>
      </c>
      <c r="D37" s="14">
        <v>0</v>
      </c>
      <c r="E37" s="14">
        <v>0</v>
      </c>
      <c r="F37" s="14">
        <f t="shared" si="0"/>
        <v>1.8549125377917803</v>
      </c>
      <c r="H37">
        <v>11</v>
      </c>
      <c r="I37">
        <v>7.3423447580797179</v>
      </c>
      <c r="J37">
        <v>9.4649927634566922E-2</v>
      </c>
      <c r="K37">
        <f t="shared" si="1"/>
        <v>9.4649927634566922E-2</v>
      </c>
      <c r="L37">
        <f t="shared" si="2"/>
        <v>0</v>
      </c>
    </row>
    <row r="38" spans="1:27" x14ac:dyDescent="0.25">
      <c r="A38" s="3">
        <v>37</v>
      </c>
      <c r="B38" s="14">
        <v>4.1341747028571429</v>
      </c>
      <c r="C38" s="14">
        <v>6.3844801714285717</v>
      </c>
      <c r="D38" s="14">
        <v>0</v>
      </c>
      <c r="E38" s="14">
        <v>0</v>
      </c>
      <c r="F38" s="14">
        <f t="shared" si="0"/>
        <v>2.0332670023528987</v>
      </c>
      <c r="H38">
        <v>12</v>
      </c>
      <c r="I38">
        <v>7.300049052468343</v>
      </c>
      <c r="J38">
        <v>-0.32357690961119978</v>
      </c>
      <c r="K38">
        <f t="shared" si="1"/>
        <v>0.32357690961119978</v>
      </c>
      <c r="L38">
        <f t="shared" si="2"/>
        <v>0</v>
      </c>
    </row>
    <row r="39" spans="1:27" x14ac:dyDescent="0.25">
      <c r="A39" s="3">
        <v>38</v>
      </c>
      <c r="B39" s="14">
        <v>3.2078715085714289</v>
      </c>
      <c r="C39" s="14">
        <v>5.4198087428571435</v>
      </c>
      <c r="D39" s="14">
        <v>0</v>
      </c>
      <c r="E39" s="14">
        <v>0</v>
      </c>
      <c r="F39" s="14">
        <f t="shared" si="0"/>
        <v>1.7910531841828228</v>
      </c>
      <c r="H39">
        <v>13</v>
      </c>
      <c r="I39">
        <v>7.4568414903208176</v>
      </c>
      <c r="J39">
        <v>-0.64025177603510297</v>
      </c>
      <c r="K39">
        <f t="shared" si="1"/>
        <v>0.64025177603510297</v>
      </c>
      <c r="L39">
        <f t="shared" si="2"/>
        <v>0</v>
      </c>
      <c r="S39" s="23"/>
    </row>
    <row r="40" spans="1:27" x14ac:dyDescent="0.25">
      <c r="A40" s="3">
        <v>39</v>
      </c>
      <c r="B40" s="14">
        <v>3.7328107199999998</v>
      </c>
      <c r="C40" s="14">
        <v>5.4228767142857137</v>
      </c>
      <c r="D40" s="14">
        <v>0</v>
      </c>
      <c r="E40" s="14">
        <v>0</v>
      </c>
      <c r="F40" s="14">
        <f t="shared" si="0"/>
        <v>1.9320483223770568</v>
      </c>
      <c r="H40">
        <v>14</v>
      </c>
      <c r="I40">
        <v>5.7899948766974019</v>
      </c>
      <c r="J40">
        <v>0.61366615187402651</v>
      </c>
      <c r="K40">
        <f t="shared" si="1"/>
        <v>0.61366615187402651</v>
      </c>
      <c r="L40">
        <f t="shared" si="2"/>
        <v>0</v>
      </c>
      <c r="S40" s="24" t="s">
        <v>84</v>
      </c>
      <c r="T40" s="24"/>
      <c r="U40" s="24"/>
      <c r="V40" s="24"/>
      <c r="W40" s="24"/>
      <c r="X40" s="24"/>
      <c r="Y40" s="24"/>
      <c r="Z40" s="24"/>
      <c r="AA40" s="24"/>
    </row>
    <row r="41" spans="1:27" x14ac:dyDescent="0.25">
      <c r="A41" s="3">
        <v>40</v>
      </c>
      <c r="B41" s="14">
        <v>4.7972510657142866</v>
      </c>
      <c r="C41" s="14">
        <v>7.0479105428571431</v>
      </c>
      <c r="D41" s="14">
        <v>0</v>
      </c>
      <c r="E41" s="14">
        <v>0</v>
      </c>
      <c r="F41" s="14">
        <f t="shared" si="0"/>
        <v>2.1902627846252347</v>
      </c>
      <c r="H41">
        <v>15</v>
      </c>
      <c r="I41">
        <v>6.3266777421205873</v>
      </c>
      <c r="J41">
        <v>0.16030008645084148</v>
      </c>
      <c r="K41">
        <f t="shared" si="1"/>
        <v>0.16030008645084148</v>
      </c>
      <c r="L41">
        <f t="shared" si="2"/>
        <v>0</v>
      </c>
      <c r="S41" s="24"/>
      <c r="T41" s="24"/>
      <c r="U41" s="24"/>
      <c r="V41" s="24"/>
      <c r="W41" s="24"/>
      <c r="X41" s="24"/>
      <c r="Y41" s="24"/>
      <c r="Z41" s="24"/>
      <c r="AA41" s="24"/>
    </row>
    <row r="42" spans="1:27" x14ac:dyDescent="0.25">
      <c r="A42" s="3">
        <v>41</v>
      </c>
      <c r="B42" s="14">
        <v>2.8091857285714283</v>
      </c>
      <c r="C42" s="14">
        <v>4.1694364285714292</v>
      </c>
      <c r="D42" s="14">
        <v>0</v>
      </c>
      <c r="E42" s="14">
        <v>0</v>
      </c>
      <c r="F42" s="14">
        <f t="shared" si="0"/>
        <v>1.6760625670217173</v>
      </c>
      <c r="H42">
        <v>16</v>
      </c>
      <c r="I42">
        <v>8.2122486323970456</v>
      </c>
      <c r="J42">
        <v>6.3135139031524901E-2</v>
      </c>
      <c r="K42">
        <f t="shared" si="1"/>
        <v>6.3135139031524901E-2</v>
      </c>
      <c r="L42">
        <f t="shared" si="2"/>
        <v>0</v>
      </c>
    </row>
    <row r="43" spans="1:27" x14ac:dyDescent="0.25">
      <c r="A43" s="3">
        <v>42</v>
      </c>
      <c r="B43" s="14">
        <v>2.0175856885714287</v>
      </c>
      <c r="C43" s="14">
        <v>3.0480665142857144</v>
      </c>
      <c r="D43" s="14">
        <v>0</v>
      </c>
      <c r="E43" s="14">
        <v>1</v>
      </c>
      <c r="F43" s="14">
        <f t="shared" si="0"/>
        <v>1.4204174346196363</v>
      </c>
      <c r="H43">
        <v>17</v>
      </c>
      <c r="I43">
        <v>5.5936041910264986</v>
      </c>
      <c r="J43">
        <v>0.32590435183064326</v>
      </c>
      <c r="K43">
        <f t="shared" si="1"/>
        <v>0.32590435183064326</v>
      </c>
      <c r="L43">
        <f t="shared" si="2"/>
        <v>0</v>
      </c>
      <c r="S43" s="25" t="s">
        <v>85</v>
      </c>
      <c r="T43" s="25"/>
      <c r="U43" s="25"/>
      <c r="V43" s="25"/>
      <c r="W43" s="25"/>
      <c r="X43" s="25"/>
      <c r="Y43" s="25"/>
      <c r="Z43" s="25"/>
      <c r="AA43" s="25"/>
    </row>
    <row r="44" spans="1:27" x14ac:dyDescent="0.25">
      <c r="A44" s="3">
        <v>43</v>
      </c>
      <c r="B44" s="14">
        <v>2.577899794285714</v>
      </c>
      <c r="C44" s="14">
        <v>4.3363931142857144</v>
      </c>
      <c r="D44" s="14">
        <v>0</v>
      </c>
      <c r="E44" s="14">
        <v>0</v>
      </c>
      <c r="F44" s="14">
        <f t="shared" si="0"/>
        <v>1.6055839418372726</v>
      </c>
      <c r="H44">
        <v>18</v>
      </c>
      <c r="I44">
        <v>6.0481428234308439</v>
      </c>
      <c r="J44">
        <v>-1.3818004520022722</v>
      </c>
      <c r="K44">
        <f t="shared" si="1"/>
        <v>1.3818004520022722</v>
      </c>
      <c r="L44">
        <f t="shared" si="2"/>
        <v>0</v>
      </c>
    </row>
    <row r="45" spans="1:27" x14ac:dyDescent="0.25">
      <c r="A45" s="3">
        <v>44</v>
      </c>
      <c r="B45" s="14">
        <v>4.17365064</v>
      </c>
      <c r="C45" s="14">
        <v>5.3838892285714284</v>
      </c>
      <c r="D45" s="14">
        <v>0</v>
      </c>
      <c r="E45" s="14">
        <v>0</v>
      </c>
      <c r="F45" s="14">
        <f t="shared" si="0"/>
        <v>2.0429514531676958</v>
      </c>
      <c r="H45">
        <v>19</v>
      </c>
      <c r="I45">
        <v>6.7573424826152069</v>
      </c>
      <c r="J45">
        <v>-0.1533705683294917</v>
      </c>
      <c r="K45">
        <f t="shared" si="1"/>
        <v>0.1533705683294917</v>
      </c>
      <c r="L45">
        <f t="shared" si="2"/>
        <v>0</v>
      </c>
      <c r="S45" t="s">
        <v>86</v>
      </c>
    </row>
    <row r="46" spans="1:27" x14ac:dyDescent="0.25">
      <c r="A46" s="3">
        <v>45</v>
      </c>
      <c r="B46" s="14">
        <v>6.1007671799999983</v>
      </c>
      <c r="C46" s="14">
        <v>8.3916016285714292</v>
      </c>
      <c r="D46" s="14">
        <v>0</v>
      </c>
      <c r="E46" s="14">
        <v>0</v>
      </c>
      <c r="F46" s="14">
        <f t="shared" si="0"/>
        <v>2.4699731132139875</v>
      </c>
      <c r="H46">
        <v>20</v>
      </c>
      <c r="I46">
        <v>5.8344704866305666</v>
      </c>
      <c r="J46">
        <v>-0.18457442948770986</v>
      </c>
      <c r="K46">
        <f t="shared" si="1"/>
        <v>0.18457442948770986</v>
      </c>
      <c r="L46">
        <f t="shared" si="2"/>
        <v>0</v>
      </c>
    </row>
    <row r="47" spans="1:27" x14ac:dyDescent="0.25">
      <c r="A47" s="3">
        <v>46</v>
      </c>
      <c r="B47" s="14">
        <v>6.2900993742857141</v>
      </c>
      <c r="C47" s="14">
        <v>11.498383828571429</v>
      </c>
      <c r="D47" s="14">
        <v>0</v>
      </c>
      <c r="E47" s="14">
        <v>0</v>
      </c>
      <c r="F47" s="14">
        <f t="shared" si="0"/>
        <v>2.5080070522799001</v>
      </c>
      <c r="H47">
        <v>21</v>
      </c>
      <c r="I47">
        <v>7.2240644782241157</v>
      </c>
      <c r="J47">
        <v>-0.40011584965268732</v>
      </c>
      <c r="K47">
        <f t="shared" si="1"/>
        <v>0.40011584965268732</v>
      </c>
      <c r="L47">
        <f t="shared" si="2"/>
        <v>0</v>
      </c>
      <c r="S47" t="s">
        <v>87</v>
      </c>
    </row>
    <row r="48" spans="1:27" x14ac:dyDescent="0.25">
      <c r="A48" s="3">
        <v>47</v>
      </c>
      <c r="B48" s="14">
        <v>4.5471647485714284</v>
      </c>
      <c r="C48" s="14">
        <v>7.5693767142857142</v>
      </c>
      <c r="D48" s="14">
        <v>0</v>
      </c>
      <c r="E48" s="14">
        <v>0</v>
      </c>
      <c r="F48" s="14">
        <f t="shared" si="0"/>
        <v>2.1324082040199124</v>
      </c>
      <c r="H48">
        <v>22</v>
      </c>
      <c r="I48">
        <v>8.8430520726551727</v>
      </c>
      <c r="J48">
        <v>0.19154392734482784</v>
      </c>
      <c r="K48">
        <f t="shared" si="1"/>
        <v>0.19154392734482784</v>
      </c>
      <c r="L48">
        <f t="shared" si="2"/>
        <v>0</v>
      </c>
    </row>
    <row r="49" spans="1:28" x14ac:dyDescent="0.25">
      <c r="A49" s="3">
        <v>48</v>
      </c>
      <c r="B49" s="14">
        <v>4.9165677942857142</v>
      </c>
      <c r="C49" s="14">
        <v>6.3964877999999992</v>
      </c>
      <c r="D49" s="14">
        <v>0</v>
      </c>
      <c r="E49" s="14">
        <v>0</v>
      </c>
      <c r="F49" s="14">
        <f t="shared" si="0"/>
        <v>2.2173334873865307</v>
      </c>
      <c r="H49">
        <v>23</v>
      </c>
      <c r="I49">
        <v>7.7337310524530096</v>
      </c>
      <c r="J49">
        <v>0.49856406183270607</v>
      </c>
      <c r="K49">
        <f t="shared" si="1"/>
        <v>0.49856406183270607</v>
      </c>
      <c r="L49">
        <f t="shared" si="2"/>
        <v>0</v>
      </c>
      <c r="S49" t="s">
        <v>88</v>
      </c>
    </row>
    <row r="50" spans="1:28" x14ac:dyDescent="0.25">
      <c r="A50" s="3">
        <v>49</v>
      </c>
      <c r="B50" s="14">
        <v>4.123889888571429</v>
      </c>
      <c r="C50" s="14">
        <v>8.5180276285714296</v>
      </c>
      <c r="D50" s="14">
        <v>0</v>
      </c>
      <c r="E50" s="14">
        <v>0</v>
      </c>
      <c r="F50" s="14">
        <f t="shared" si="0"/>
        <v>2.030736292227878</v>
      </c>
      <c r="H50">
        <v>24</v>
      </c>
      <c r="I50">
        <v>6.6394345322716886</v>
      </c>
      <c r="J50">
        <v>-6.8514475128831798E-2</v>
      </c>
      <c r="K50">
        <f t="shared" si="1"/>
        <v>6.8514475128831798E-2</v>
      </c>
      <c r="L50">
        <f t="shared" si="2"/>
        <v>0</v>
      </c>
    </row>
    <row r="51" spans="1:28" x14ac:dyDescent="0.25">
      <c r="A51" s="3">
        <v>50</v>
      </c>
      <c r="B51" s="14">
        <v>3.8699129485714283</v>
      </c>
      <c r="C51" s="14">
        <v>7.8301694571428566</v>
      </c>
      <c r="D51" s="14">
        <v>0</v>
      </c>
      <c r="E51" s="14">
        <v>0</v>
      </c>
      <c r="F51" s="14">
        <f t="shared" si="0"/>
        <v>1.9672094318021729</v>
      </c>
      <c r="H51">
        <v>25</v>
      </c>
      <c r="I51">
        <v>7.4956842645649342</v>
      </c>
      <c r="J51">
        <v>0.11815630686363665</v>
      </c>
      <c r="K51">
        <f t="shared" si="1"/>
        <v>0.11815630686363665</v>
      </c>
      <c r="L51">
        <f t="shared" si="2"/>
        <v>0</v>
      </c>
      <c r="S51" t="s">
        <v>89</v>
      </c>
    </row>
    <row r="52" spans="1:28" x14ac:dyDescent="0.25">
      <c r="A52" s="3">
        <v>51</v>
      </c>
      <c r="B52" s="14">
        <v>3.5981576657142855</v>
      </c>
      <c r="C52" s="14">
        <v>6.2522516571428577</v>
      </c>
      <c r="D52" s="14">
        <v>0</v>
      </c>
      <c r="E52" s="14">
        <v>0</v>
      </c>
      <c r="F52" s="14">
        <f t="shared" si="0"/>
        <v>1.8968810362577526</v>
      </c>
      <c r="H52">
        <v>26</v>
      </c>
      <c r="I52">
        <v>6.2100922567660506</v>
      </c>
      <c r="J52">
        <v>-0.8051877139089072</v>
      </c>
      <c r="K52">
        <f t="shared" si="1"/>
        <v>0.8051877139089072</v>
      </c>
      <c r="L52">
        <f t="shared" si="2"/>
        <v>0</v>
      </c>
    </row>
    <row r="53" spans="1:28" x14ac:dyDescent="0.25">
      <c r="A53" s="3">
        <v>52</v>
      </c>
      <c r="B53" s="14">
        <v>4.2773175600000002</v>
      </c>
      <c r="C53" s="14">
        <v>7.3364158285714298</v>
      </c>
      <c r="D53" s="14">
        <v>0</v>
      </c>
      <c r="E53" s="14">
        <v>0</v>
      </c>
      <c r="F53" s="14">
        <f t="shared" si="0"/>
        <v>2.0681676817898493</v>
      </c>
      <c r="H53">
        <v>27</v>
      </c>
      <c r="I53">
        <v>6.2007083171129302</v>
      </c>
      <c r="J53">
        <v>0.52386334002992729</v>
      </c>
      <c r="K53">
        <f t="shared" si="1"/>
        <v>0.52386334002992729</v>
      </c>
      <c r="L53">
        <f t="shared" si="2"/>
        <v>0</v>
      </c>
      <c r="S53" t="s">
        <v>90</v>
      </c>
    </row>
    <row r="54" spans="1:28" x14ac:dyDescent="0.25">
      <c r="A54" s="3">
        <v>53</v>
      </c>
      <c r="B54" s="14">
        <v>3.4941572228571434</v>
      </c>
      <c r="C54" s="14">
        <v>5.6310699142857148</v>
      </c>
      <c r="D54" s="14">
        <v>0</v>
      </c>
      <c r="E54" s="14">
        <v>0</v>
      </c>
      <c r="F54" s="14">
        <f t="shared" si="0"/>
        <v>1.8692664932687215</v>
      </c>
      <c r="H54">
        <v>28</v>
      </c>
      <c r="I54">
        <v>6.7961157347512575</v>
      </c>
      <c r="J54">
        <v>1.4000068366773135</v>
      </c>
      <c r="K54">
        <f t="shared" si="1"/>
        <v>1.4000068366773135</v>
      </c>
      <c r="L54">
        <f t="shared" si="2"/>
        <v>0</v>
      </c>
    </row>
    <row r="55" spans="1:28" x14ac:dyDescent="0.25">
      <c r="A55" s="3">
        <v>54</v>
      </c>
      <c r="B55" s="14">
        <v>4.2051821485714287</v>
      </c>
      <c r="C55" s="14">
        <v>6.5590909714285717</v>
      </c>
      <c r="D55" s="14">
        <v>0</v>
      </c>
      <c r="E55" s="14">
        <v>0</v>
      </c>
      <c r="F55" s="14">
        <f t="shared" si="0"/>
        <v>2.050654078232462</v>
      </c>
      <c r="H55">
        <v>29</v>
      </c>
      <c r="I55">
        <v>4.807289064640039</v>
      </c>
      <c r="J55">
        <v>1.5624100210742471</v>
      </c>
      <c r="K55">
        <f t="shared" si="1"/>
        <v>1.5624100210742471</v>
      </c>
      <c r="L55">
        <f t="shared" si="2"/>
        <v>0</v>
      </c>
      <c r="S55" t="s">
        <v>91</v>
      </c>
      <c r="T55" t="s">
        <v>92</v>
      </c>
      <c r="U55" t="s">
        <v>93</v>
      </c>
      <c r="V55" t="s">
        <v>94</v>
      </c>
    </row>
    <row r="56" spans="1:28" x14ac:dyDescent="0.25">
      <c r="A56" s="3">
        <v>55</v>
      </c>
      <c r="B56" s="14">
        <v>5.5129653514285719</v>
      </c>
      <c r="C56" s="14">
        <v>8.5885382571428579</v>
      </c>
      <c r="D56" s="14">
        <v>0</v>
      </c>
      <c r="E56" s="14">
        <v>0</v>
      </c>
      <c r="F56" s="14">
        <f t="shared" si="0"/>
        <v>2.3479704749908104</v>
      </c>
      <c r="H56">
        <v>30</v>
      </c>
      <c r="I56">
        <v>4.8254420595238336</v>
      </c>
      <c r="J56">
        <v>0.20735948333330878</v>
      </c>
      <c r="K56">
        <f t="shared" si="1"/>
        <v>0.20735948333330878</v>
      </c>
      <c r="L56">
        <f t="shared" si="2"/>
        <v>0</v>
      </c>
      <c r="S56">
        <v>3.58</v>
      </c>
      <c r="T56">
        <f>$O$19+$O$20*S56</f>
        <v>4.7782771302815714</v>
      </c>
      <c r="U56">
        <f>$P$19+$P$20*S56</f>
        <v>7.6796038275142475</v>
      </c>
      <c r="V56">
        <f>$I$19+$I$20*S56</f>
        <v>6.2289404788979095</v>
      </c>
      <c r="W56" t="s">
        <v>95</v>
      </c>
    </row>
    <row r="57" spans="1:28" x14ac:dyDescent="0.25">
      <c r="A57" s="3">
        <v>56</v>
      </c>
      <c r="B57" s="14">
        <v>3.0954714428571424</v>
      </c>
      <c r="C57" s="14">
        <v>5.4663870857142856</v>
      </c>
      <c r="D57" s="14">
        <v>0</v>
      </c>
      <c r="E57" s="14">
        <v>0</v>
      </c>
      <c r="F57" s="14">
        <f t="shared" si="0"/>
        <v>1.7593951923479678</v>
      </c>
      <c r="H57">
        <v>31</v>
      </c>
      <c r="I57">
        <v>5.6915701109053334</v>
      </c>
      <c r="J57">
        <v>3.2351024033803828</v>
      </c>
      <c r="K57">
        <f t="shared" si="1"/>
        <v>3.2351024033803828</v>
      </c>
      <c r="L57">
        <f t="shared" si="2"/>
        <v>1</v>
      </c>
      <c r="S57">
        <v>4.6109999999999998</v>
      </c>
      <c r="T57">
        <f t="shared" ref="T57:T58" si="3">$O$19+$O$20*S57</f>
        <v>5.7000443466362336</v>
      </c>
      <c r="U57">
        <f t="shared" ref="U57:U58" si="4">$P$19+$P$20*S57</f>
        <v>8.9833458323146811</v>
      </c>
      <c r="V57">
        <f t="shared" ref="V57:V58" si="5">$I$19+$I$20*S57</f>
        <v>7.3416950894754578</v>
      </c>
      <c r="W57" t="s">
        <v>96</v>
      </c>
    </row>
    <row r="58" spans="1:28" x14ac:dyDescent="0.25">
      <c r="A58" s="3">
        <v>57</v>
      </c>
      <c r="B58" s="14">
        <v>2.2036714028571422</v>
      </c>
      <c r="C58" s="14">
        <v>4.3175213999999995</v>
      </c>
      <c r="D58" s="14">
        <v>0</v>
      </c>
      <c r="E58" s="14">
        <v>0</v>
      </c>
      <c r="F58" s="14">
        <f t="shared" si="0"/>
        <v>1.4844768111550757</v>
      </c>
      <c r="H58">
        <v>32</v>
      </c>
      <c r="I58">
        <v>6.863950772994464</v>
      </c>
      <c r="J58">
        <v>0.32584554129124932</v>
      </c>
      <c r="K58">
        <f t="shared" si="1"/>
        <v>0.32584554129124932</v>
      </c>
      <c r="L58">
        <f t="shared" si="2"/>
        <v>0</v>
      </c>
      <c r="S58">
        <v>5.5119999999999996</v>
      </c>
      <c r="T58">
        <f t="shared" si="3"/>
        <v>6.5055848528782807</v>
      </c>
      <c r="U58">
        <f t="shared" si="4"/>
        <v>10.122697477634944</v>
      </c>
      <c r="V58">
        <f t="shared" si="5"/>
        <v>8.3141411652566113</v>
      </c>
      <c r="W58" t="s">
        <v>97</v>
      </c>
    </row>
    <row r="59" spans="1:28" x14ac:dyDescent="0.25">
      <c r="A59" s="3">
        <v>58</v>
      </c>
      <c r="B59" s="14">
        <v>2.8498712228571428</v>
      </c>
      <c r="C59" s="14">
        <v>5.2453877142857142</v>
      </c>
      <c r="D59" s="14">
        <v>0</v>
      </c>
      <c r="E59" s="14">
        <v>0</v>
      </c>
      <c r="F59" s="14">
        <f t="shared" si="0"/>
        <v>1.688156160684533</v>
      </c>
      <c r="H59">
        <v>33</v>
      </c>
      <c r="I59">
        <v>7.6322086905126847</v>
      </c>
      <c r="J59">
        <v>8.3433709487314545E-2</v>
      </c>
      <c r="K59">
        <f t="shared" si="1"/>
        <v>8.3433709487314545E-2</v>
      </c>
      <c r="L59">
        <f t="shared" si="2"/>
        <v>0</v>
      </c>
    </row>
    <row r="60" spans="1:28" x14ac:dyDescent="0.25">
      <c r="A60" s="3">
        <v>59</v>
      </c>
      <c r="B60" s="14">
        <v>4.6030792114285708</v>
      </c>
      <c r="C60" s="14">
        <v>7.4343062571428584</v>
      </c>
      <c r="D60" s="14">
        <v>0</v>
      </c>
      <c r="E60" s="14">
        <v>0</v>
      </c>
      <c r="F60" s="14">
        <f t="shared" si="0"/>
        <v>2.1454787837283713</v>
      </c>
      <c r="H60">
        <v>34</v>
      </c>
      <c r="I60">
        <v>8.7466017347321667</v>
      </c>
      <c r="J60">
        <v>-0.3508923347321673</v>
      </c>
      <c r="K60">
        <f t="shared" si="1"/>
        <v>0.3508923347321673</v>
      </c>
      <c r="L60">
        <f t="shared" si="2"/>
        <v>0</v>
      </c>
      <c r="S60" s="26" t="s">
        <v>98</v>
      </c>
    </row>
    <row r="61" spans="1:28" x14ac:dyDescent="0.25">
      <c r="A61" s="3">
        <v>60</v>
      </c>
      <c r="B61" s="14">
        <v>6.8164814657142845</v>
      </c>
      <c r="C61" s="14">
        <v>9.2622096857142857</v>
      </c>
      <c r="D61" s="14">
        <v>0</v>
      </c>
      <c r="E61" s="14">
        <v>0</v>
      </c>
      <c r="F61" s="14">
        <f t="shared" si="0"/>
        <v>2.6108392263244178</v>
      </c>
      <c r="H61">
        <v>35</v>
      </c>
      <c r="I61">
        <v>6.759411151564092</v>
      </c>
      <c r="J61">
        <v>0.35135590557876561</v>
      </c>
      <c r="K61">
        <f t="shared" si="1"/>
        <v>0.35135590557876561</v>
      </c>
      <c r="L61">
        <f t="shared" si="2"/>
        <v>0</v>
      </c>
      <c r="S61" t="s">
        <v>99</v>
      </c>
    </row>
    <row r="62" spans="1:28" x14ac:dyDescent="0.25">
      <c r="A62" s="3">
        <v>61</v>
      </c>
      <c r="B62" s="14">
        <v>7.1060136599999986</v>
      </c>
      <c r="C62" s="14">
        <v>9.7948255714285715</v>
      </c>
      <c r="D62" s="14">
        <v>0</v>
      </c>
      <c r="E62" s="14">
        <v>0</v>
      </c>
      <c r="F62" s="14">
        <f t="shared" si="0"/>
        <v>2.6657107232406143</v>
      </c>
      <c r="H62">
        <v>36</v>
      </c>
      <c r="I62">
        <v>6.0785950516993097</v>
      </c>
      <c r="J62">
        <v>0.29842417687211853</v>
      </c>
      <c r="K62">
        <f t="shared" si="1"/>
        <v>0.29842417687211853</v>
      </c>
      <c r="L62">
        <f t="shared" si="2"/>
        <v>0</v>
      </c>
    </row>
    <row r="63" spans="1:28" x14ac:dyDescent="0.25">
      <c r="A63" s="3">
        <v>62</v>
      </c>
      <c r="B63" s="14">
        <v>3.1319512457142857</v>
      </c>
      <c r="C63" s="14">
        <v>6.1340201142857147</v>
      </c>
      <c r="D63" s="14">
        <v>0</v>
      </c>
      <c r="E63" s="14">
        <v>0</v>
      </c>
      <c r="F63" s="14">
        <f t="shared" si="0"/>
        <v>1.7697319700209651</v>
      </c>
      <c r="H63">
        <v>37</v>
      </c>
      <c r="I63">
        <v>6.8270592525833882</v>
      </c>
      <c r="J63">
        <v>-0.44257908115481648</v>
      </c>
      <c r="K63">
        <f t="shared" si="1"/>
        <v>0.44257908115481648</v>
      </c>
      <c r="L63">
        <f t="shared" si="2"/>
        <v>0</v>
      </c>
      <c r="S63" t="s">
        <v>100</v>
      </c>
      <c r="AB63">
        <v>0.05</v>
      </c>
    </row>
    <row r="64" spans="1:28" x14ac:dyDescent="0.25">
      <c r="A64" s="3">
        <v>63</v>
      </c>
      <c r="B64" s="14">
        <v>3.8603910171428573</v>
      </c>
      <c r="C64" s="14">
        <v>6.7349513142857136</v>
      </c>
      <c r="D64" s="14">
        <v>0</v>
      </c>
      <c r="E64" s="14">
        <v>0</v>
      </c>
      <c r="F64" s="14">
        <f t="shared" si="0"/>
        <v>1.9647877791616217</v>
      </c>
      <c r="H64">
        <v>38</v>
      </c>
      <c r="I64">
        <v>5.8273035297568718</v>
      </c>
      <c r="J64">
        <v>-0.40749478689972829</v>
      </c>
      <c r="K64">
        <f t="shared" si="1"/>
        <v>0.40749478689972829</v>
      </c>
      <c r="L64">
        <f t="shared" si="2"/>
        <v>0</v>
      </c>
    </row>
    <row r="65" spans="1:24" x14ac:dyDescent="0.25">
      <c r="A65" s="3">
        <v>64</v>
      </c>
      <c r="B65" s="14">
        <v>4.5031006457142864</v>
      </c>
      <c r="C65" s="14">
        <v>8.5360074000000008</v>
      </c>
      <c r="D65" s="14">
        <v>0</v>
      </c>
      <c r="E65" s="14">
        <v>0</v>
      </c>
      <c r="F65" s="14">
        <f t="shared" si="0"/>
        <v>2.122051046915292</v>
      </c>
      <c r="H65">
        <v>39</v>
      </c>
      <c r="I65">
        <v>6.3938685421623855</v>
      </c>
      <c r="J65">
        <v>-0.97099182787667182</v>
      </c>
      <c r="K65">
        <f t="shared" si="1"/>
        <v>0.97099182787667182</v>
      </c>
      <c r="L65">
        <f t="shared" si="2"/>
        <v>0</v>
      </c>
      <c r="S65" s="23" t="s">
        <v>101</v>
      </c>
      <c r="U65" t="s">
        <v>102</v>
      </c>
      <c r="V65" t="s">
        <v>78</v>
      </c>
      <c r="W65" t="s">
        <v>103</v>
      </c>
      <c r="X65" t="s">
        <v>104</v>
      </c>
    </row>
    <row r="66" spans="1:24" x14ac:dyDescent="0.25">
      <c r="A66" s="3">
        <v>65</v>
      </c>
      <c r="B66" s="14">
        <v>3.7421981914285722</v>
      </c>
      <c r="C66" s="14">
        <v>6.4561248514285721</v>
      </c>
      <c r="D66" s="14">
        <v>0</v>
      </c>
      <c r="E66" s="14">
        <v>0</v>
      </c>
      <c r="F66" s="14">
        <f t="shared" si="0"/>
        <v>1.9344762059608209</v>
      </c>
      <c r="H66">
        <v>40</v>
      </c>
      <c r="I66">
        <v>7.5427151982034442</v>
      </c>
      <c r="J66">
        <v>-0.49480465534630103</v>
      </c>
      <c r="K66">
        <f t="shared" si="1"/>
        <v>0.49480465534630103</v>
      </c>
      <c r="L66">
        <f t="shared" si="2"/>
        <v>0</v>
      </c>
      <c r="S66" s="27" t="s">
        <v>105</v>
      </c>
      <c r="T66" t="s">
        <v>106</v>
      </c>
      <c r="U66">
        <v>0.55000000000000004</v>
      </c>
      <c r="V66">
        <v>0.45</v>
      </c>
      <c r="W66">
        <v>0.53200000000000003</v>
      </c>
    </row>
    <row r="67" spans="1:24" x14ac:dyDescent="0.25">
      <c r="A67" s="3">
        <v>66</v>
      </c>
      <c r="B67" s="14">
        <v>3.2274598885714281</v>
      </c>
      <c r="C67" s="14">
        <v>5.4105419285714289</v>
      </c>
      <c r="D67" s="14">
        <v>0</v>
      </c>
      <c r="E67" s="14">
        <v>0</v>
      </c>
      <c r="F67" s="14">
        <f t="shared" ref="F67:F71" si="6">SQRT(B67)</f>
        <v>1.7965132586684207</v>
      </c>
      <c r="H67">
        <v>41</v>
      </c>
      <c r="I67">
        <v>5.3970033940956625</v>
      </c>
      <c r="J67">
        <v>-1.2275669655242334</v>
      </c>
      <c r="K67">
        <f t="shared" si="1"/>
        <v>1.2275669655242334</v>
      </c>
      <c r="L67">
        <f t="shared" si="2"/>
        <v>0</v>
      </c>
      <c r="S67" s="27" t="s">
        <v>107</v>
      </c>
      <c r="T67" t="s">
        <v>108</v>
      </c>
      <c r="U67">
        <v>1.51</v>
      </c>
      <c r="V67">
        <v>1.53</v>
      </c>
      <c r="W67">
        <v>1.5297000000000001</v>
      </c>
    </row>
    <row r="68" spans="1:24" x14ac:dyDescent="0.25">
      <c r="A68" s="3">
        <v>67</v>
      </c>
      <c r="B68" s="14">
        <v>4.2733904057142862</v>
      </c>
      <c r="C68" s="14">
        <v>7.0485932228571428</v>
      </c>
      <c r="D68" s="14">
        <v>0</v>
      </c>
      <c r="E68" s="14">
        <v>0</v>
      </c>
      <c r="F68" s="14">
        <f t="shared" si="6"/>
        <v>2.0672180353591845</v>
      </c>
      <c r="H68">
        <v>42</v>
      </c>
      <c r="I68">
        <v>4.5426323036559229</v>
      </c>
      <c r="J68">
        <v>-1.4945657893702085</v>
      </c>
      <c r="K68">
        <f t="shared" si="1"/>
        <v>1.4945657893702085</v>
      </c>
      <c r="L68">
        <f t="shared" si="2"/>
        <v>0</v>
      </c>
      <c r="S68" s="27" t="s">
        <v>107</v>
      </c>
      <c r="T68" t="s">
        <v>109</v>
      </c>
      <c r="U68">
        <v>0.04</v>
      </c>
      <c r="V68">
        <v>5.0999999999999997E-2</v>
      </c>
      <c r="W68">
        <v>0.05</v>
      </c>
    </row>
    <row r="69" spans="1:24" x14ac:dyDescent="0.25">
      <c r="A69" s="3">
        <v>68</v>
      </c>
      <c r="B69" s="14">
        <v>3.7085052342857145</v>
      </c>
      <c r="C69" s="14">
        <v>6.2027911799999993</v>
      </c>
      <c r="D69" s="14">
        <v>0</v>
      </c>
      <c r="E69" s="14">
        <v>0</v>
      </c>
      <c r="F69" s="14">
        <f t="shared" si="6"/>
        <v>1.9257479674884028</v>
      </c>
      <c r="H69">
        <v>43</v>
      </c>
      <c r="I69">
        <v>5.147377312875328</v>
      </c>
      <c r="J69">
        <v>-0.81098419858961357</v>
      </c>
      <c r="K69">
        <f t="shared" si="1"/>
        <v>0.81098419858961357</v>
      </c>
      <c r="L69">
        <f t="shared" si="2"/>
        <v>0</v>
      </c>
      <c r="S69" s="27" t="s">
        <v>110</v>
      </c>
      <c r="T69" t="s">
        <v>111</v>
      </c>
      <c r="U69">
        <v>0.34</v>
      </c>
      <c r="V69">
        <v>0.69199999999999995</v>
      </c>
      <c r="W69">
        <v>0.13539999999999999</v>
      </c>
    </row>
    <row r="70" spans="1:24" x14ac:dyDescent="0.25">
      <c r="A70" s="3">
        <v>69</v>
      </c>
      <c r="B70" s="14">
        <v>3.9095431285714288</v>
      </c>
      <c r="C70" s="14">
        <v>6.6505695942857139</v>
      </c>
      <c r="D70" s="14">
        <v>0</v>
      </c>
      <c r="E70" s="14">
        <v>0</v>
      </c>
      <c r="F70" s="14">
        <f t="shared" si="6"/>
        <v>1.9772564650473212</v>
      </c>
      <c r="H70">
        <v>44</v>
      </c>
      <c r="I70">
        <v>6.8696654902774554</v>
      </c>
      <c r="J70">
        <v>-1.4857762617060271</v>
      </c>
      <c r="K70">
        <f t="shared" si="1"/>
        <v>1.4857762617060271</v>
      </c>
      <c r="L70">
        <f t="shared" si="2"/>
        <v>0</v>
      </c>
      <c r="S70" s="27" t="s">
        <v>110</v>
      </c>
      <c r="T70" t="s">
        <v>112</v>
      </c>
      <c r="U70">
        <v>5.0999999999999997E-2</v>
      </c>
      <c r="V70">
        <v>0.15859999999999999</v>
      </c>
      <c r="W70">
        <v>5.1900000000000002E-2</v>
      </c>
    </row>
    <row r="71" spans="1:24" x14ac:dyDescent="0.25">
      <c r="A71" s="3">
        <v>70</v>
      </c>
      <c r="B71" s="14">
        <v>6.1305707657142854</v>
      </c>
      <c r="C71" s="14">
        <v>8.3517076800000005</v>
      </c>
      <c r="D71" s="14">
        <v>0</v>
      </c>
      <c r="E71" s="14">
        <v>0</v>
      </c>
      <c r="F71" s="14">
        <f t="shared" si="6"/>
        <v>2.4759989429953895</v>
      </c>
      <c r="H71">
        <v>45</v>
      </c>
      <c r="I71">
        <v>8.9495954757335667</v>
      </c>
      <c r="J71">
        <v>-0.55799384716213751</v>
      </c>
      <c r="K71">
        <f t="shared" si="1"/>
        <v>0.55799384716213751</v>
      </c>
      <c r="L71">
        <f t="shared" si="2"/>
        <v>0</v>
      </c>
    </row>
    <row r="72" spans="1:24" x14ac:dyDescent="0.25">
      <c r="H72">
        <v>46</v>
      </c>
      <c r="I72">
        <v>9.1539410355029105</v>
      </c>
      <c r="J72">
        <v>2.3444427930685183</v>
      </c>
      <c r="K72">
        <f t="shared" si="1"/>
        <v>2.3444427930685183</v>
      </c>
      <c r="L72">
        <f t="shared" si="2"/>
        <v>0</v>
      </c>
    </row>
    <row r="73" spans="1:24" x14ac:dyDescent="0.25">
      <c r="H73">
        <v>47</v>
      </c>
      <c r="I73">
        <v>7.2727979310423638</v>
      </c>
      <c r="J73">
        <v>0.29657878324335041</v>
      </c>
      <c r="K73">
        <f t="shared" si="1"/>
        <v>0.29657878324335041</v>
      </c>
      <c r="L73">
        <f t="shared" si="2"/>
        <v>0</v>
      </c>
      <c r="S73" s="28"/>
    </row>
    <row r="74" spans="1:24" x14ac:dyDescent="0.25">
      <c r="H74">
        <v>48</v>
      </c>
      <c r="I74">
        <v>7.6714933163769521</v>
      </c>
      <c r="J74">
        <v>-1.2750055163769529</v>
      </c>
      <c r="K74">
        <f t="shared" si="1"/>
        <v>1.2750055163769529</v>
      </c>
      <c r="L74">
        <f t="shared" si="2"/>
        <v>0</v>
      </c>
    </row>
    <row r="75" spans="1:24" x14ac:dyDescent="0.25">
      <c r="H75">
        <v>49</v>
      </c>
      <c r="I75">
        <v>6.8159588893289147</v>
      </c>
      <c r="J75">
        <v>1.7020687392425149</v>
      </c>
      <c r="K75">
        <f t="shared" si="1"/>
        <v>1.7020687392425149</v>
      </c>
      <c r="L75">
        <f t="shared" si="2"/>
        <v>0</v>
      </c>
    </row>
    <row r="76" spans="1:24" x14ac:dyDescent="0.25">
      <c r="H76">
        <v>50</v>
      </c>
      <c r="I76">
        <v>6.5418424868406726</v>
      </c>
      <c r="J76">
        <v>1.288326970302184</v>
      </c>
      <c r="K76">
        <f t="shared" si="1"/>
        <v>1.288326970302184</v>
      </c>
      <c r="L76">
        <f t="shared" si="2"/>
        <v>0</v>
      </c>
    </row>
    <row r="77" spans="1:24" x14ac:dyDescent="0.25">
      <c r="H77">
        <v>51</v>
      </c>
      <c r="I77">
        <v>6.2485379825263259</v>
      </c>
      <c r="J77">
        <v>3.7136746165318257E-3</v>
      </c>
      <c r="K77">
        <f t="shared" si="1"/>
        <v>3.7136746165318257E-3</v>
      </c>
      <c r="L77">
        <f t="shared" si="2"/>
        <v>0</v>
      </c>
    </row>
    <row r="78" spans="1:24" x14ac:dyDescent="0.25">
      <c r="H78">
        <v>52</v>
      </c>
      <c r="I78">
        <v>6.9815528260624937</v>
      </c>
      <c r="J78">
        <v>0.3548630025089361</v>
      </c>
      <c r="K78">
        <f t="shared" si="1"/>
        <v>0.3548630025089361</v>
      </c>
      <c r="L78">
        <f t="shared" si="2"/>
        <v>0</v>
      </c>
    </row>
    <row r="79" spans="1:24" x14ac:dyDescent="0.25">
      <c r="H79">
        <v>53</v>
      </c>
      <c r="I79">
        <v>6.1362906767150829</v>
      </c>
      <c r="J79">
        <v>-0.50522076242936809</v>
      </c>
      <c r="K79">
        <f t="shared" si="1"/>
        <v>0.50522076242936809</v>
      </c>
      <c r="L79">
        <f t="shared" si="2"/>
        <v>0</v>
      </c>
    </row>
    <row r="80" spans="1:24" x14ac:dyDescent="0.25">
      <c r="H80">
        <v>54</v>
      </c>
      <c r="I80">
        <v>6.9036973346434332</v>
      </c>
      <c r="J80">
        <v>-0.34460636321486149</v>
      </c>
      <c r="K80">
        <f t="shared" si="1"/>
        <v>0.34460636321486149</v>
      </c>
      <c r="L80">
        <f t="shared" si="2"/>
        <v>0</v>
      </c>
    </row>
    <row r="81" spans="8:32" x14ac:dyDescent="0.25">
      <c r="H81">
        <v>55</v>
      </c>
      <c r="I81">
        <v>8.3151830655989709</v>
      </c>
      <c r="J81">
        <v>0.27335519154388699</v>
      </c>
      <c r="K81">
        <f t="shared" si="1"/>
        <v>0.27335519154388699</v>
      </c>
      <c r="L81">
        <f t="shared" si="2"/>
        <v>0</v>
      </c>
    </row>
    <row r="82" spans="8:32" x14ac:dyDescent="0.25">
      <c r="H82">
        <v>56</v>
      </c>
      <c r="I82">
        <v>5.7059905410538736</v>
      </c>
      <c r="J82">
        <v>-0.23960345533958805</v>
      </c>
      <c r="K82">
        <f t="shared" si="1"/>
        <v>0.23960345533958805</v>
      </c>
      <c r="L82">
        <f t="shared" si="2"/>
        <v>0</v>
      </c>
    </row>
    <row r="83" spans="8:32" x14ac:dyDescent="0.25">
      <c r="H83">
        <v>57</v>
      </c>
      <c r="I83">
        <v>4.7434739491787594</v>
      </c>
      <c r="J83">
        <v>-0.42595254917875991</v>
      </c>
      <c r="K83">
        <f t="shared" si="1"/>
        <v>0.42595254917875991</v>
      </c>
      <c r="L83">
        <f t="shared" si="2"/>
        <v>0</v>
      </c>
    </row>
    <row r="84" spans="8:32" x14ac:dyDescent="0.25">
      <c r="H84">
        <v>58</v>
      </c>
      <c r="I84">
        <v>5.4409151024856293</v>
      </c>
      <c r="J84">
        <v>-0.19552738819991511</v>
      </c>
      <c r="K84">
        <f t="shared" si="1"/>
        <v>0.19552738819991511</v>
      </c>
      <c r="L84">
        <f t="shared" si="2"/>
        <v>0</v>
      </c>
    </row>
    <row r="85" spans="8:32" x14ac:dyDescent="0.25">
      <c r="H85">
        <v>59</v>
      </c>
      <c r="I85">
        <v>7.3331462107147711</v>
      </c>
      <c r="J85">
        <v>0.10116004642808729</v>
      </c>
      <c r="K85">
        <f t="shared" si="1"/>
        <v>0.10116004642808729</v>
      </c>
      <c r="L85">
        <f t="shared" si="2"/>
        <v>0</v>
      </c>
    </row>
    <row r="86" spans="8:32" x14ac:dyDescent="0.25">
      <c r="H86">
        <v>60</v>
      </c>
      <c r="I86">
        <v>9.7220633431290935</v>
      </c>
      <c r="J86">
        <v>-0.45985365741480777</v>
      </c>
      <c r="K86">
        <f t="shared" si="1"/>
        <v>0.45985365741480777</v>
      </c>
      <c r="L86">
        <f t="shared" si="2"/>
        <v>0</v>
      </c>
    </row>
    <row r="87" spans="8:32" x14ac:dyDescent="0.25">
      <c r="H87">
        <v>61</v>
      </c>
      <c r="I87">
        <v>10.034554404333811</v>
      </c>
      <c r="J87">
        <v>-0.23972883290523939</v>
      </c>
      <c r="K87">
        <f t="shared" si="1"/>
        <v>0.23972883290523939</v>
      </c>
      <c r="L87">
        <f t="shared" si="2"/>
        <v>0</v>
      </c>
    </row>
    <row r="88" spans="8:32" x14ac:dyDescent="0.25">
      <c r="H88">
        <v>62</v>
      </c>
      <c r="I88">
        <v>5.745363061735004</v>
      </c>
      <c r="J88">
        <v>0.3886570525507107</v>
      </c>
      <c r="K88">
        <f t="shared" si="1"/>
        <v>0.3886570525507107</v>
      </c>
      <c r="L88">
        <f t="shared" si="2"/>
        <v>0</v>
      </c>
    </row>
    <row r="89" spans="8:32" x14ac:dyDescent="0.25">
      <c r="H89">
        <v>63</v>
      </c>
      <c r="I89">
        <v>6.5315655003239455</v>
      </c>
      <c r="J89">
        <v>0.20338581396176814</v>
      </c>
      <c r="K89">
        <f t="shared" si="1"/>
        <v>0.20338581396176814</v>
      </c>
      <c r="L89">
        <f t="shared" si="2"/>
        <v>0</v>
      </c>
    </row>
    <row r="90" spans="8:32" x14ac:dyDescent="0.25">
      <c r="H90">
        <v>64</v>
      </c>
      <c r="I90">
        <v>7.22523970251157</v>
      </c>
      <c r="J90">
        <v>1.3107676974884308</v>
      </c>
      <c r="K90">
        <f t="shared" si="1"/>
        <v>1.3107676974884308</v>
      </c>
      <c r="L90">
        <f t="shared" si="2"/>
        <v>0</v>
      </c>
    </row>
    <row r="91" spans="8:32" x14ac:dyDescent="0.25">
      <c r="H91">
        <v>65</v>
      </c>
      <c r="I91">
        <v>6.404000406482278</v>
      </c>
      <c r="J91">
        <v>5.2124444946294091E-2</v>
      </c>
      <c r="K91">
        <f t="shared" si="1"/>
        <v>5.2124444946294091E-2</v>
      </c>
      <c r="L91">
        <f t="shared" si="2"/>
        <v>0</v>
      </c>
    </row>
    <row r="92" spans="8:32" x14ac:dyDescent="0.25">
      <c r="H92">
        <v>66</v>
      </c>
      <c r="I92">
        <v>5.8484451981940628</v>
      </c>
      <c r="J92">
        <v>-0.43790326962263393</v>
      </c>
      <c r="K92">
        <f t="shared" ref="K92:K96" si="7">ABS(J92)</f>
        <v>0.43790326962263393</v>
      </c>
      <c r="L92">
        <f t="shared" ref="L92:L96" si="8">+IF(K92&gt;2.5,1,0)</f>
        <v>0</v>
      </c>
    </row>
    <row r="93" spans="8:32" x14ac:dyDescent="0.25">
      <c r="H93">
        <v>67</v>
      </c>
      <c r="I93">
        <v>6.9773142624952023</v>
      </c>
      <c r="J93">
        <v>7.1278960361940591E-2</v>
      </c>
      <c r="K93">
        <f t="shared" si="7"/>
        <v>7.1278960361940591E-2</v>
      </c>
      <c r="L93">
        <f t="shared" si="8"/>
        <v>0</v>
      </c>
    </row>
    <row r="94" spans="8:32" ht="15.75" thickBot="1" x14ac:dyDescent="0.3">
      <c r="H94">
        <v>68</v>
      </c>
      <c r="I94">
        <v>6.3676357184078771</v>
      </c>
      <c r="J94">
        <v>-0.16484453840787783</v>
      </c>
      <c r="K94">
        <f t="shared" si="7"/>
        <v>0.16484453840787783</v>
      </c>
      <c r="L94">
        <f t="shared" si="8"/>
        <v>0</v>
      </c>
      <c r="AC94" s="8"/>
      <c r="AD94" s="8"/>
      <c r="AE94" s="8"/>
      <c r="AF94" s="8"/>
    </row>
    <row r="95" spans="8:32" x14ac:dyDescent="0.25">
      <c r="H95">
        <v>69</v>
      </c>
      <c r="I95">
        <v>6.5846151982984988</v>
      </c>
      <c r="J95">
        <v>6.5954395987215086E-2</v>
      </c>
      <c r="K95">
        <f t="shared" si="7"/>
        <v>6.5954395987215086E-2</v>
      </c>
      <c r="L95">
        <f t="shared" si="8"/>
        <v>0</v>
      </c>
    </row>
    <row r="96" spans="8:32" ht="15.75" thickBot="1" x14ac:dyDescent="0.3">
      <c r="H96" s="8">
        <v>70</v>
      </c>
      <c r="I96" s="8">
        <v>8.9817623791431842</v>
      </c>
      <c r="J96" s="8">
        <v>-0.63005469914318368</v>
      </c>
      <c r="K96">
        <f t="shared" si="7"/>
        <v>0.63005469914318368</v>
      </c>
      <c r="L96">
        <f t="shared" si="8"/>
        <v>0</v>
      </c>
    </row>
  </sheetData>
  <mergeCells count="2">
    <mergeCell ref="S40:AA41"/>
    <mergeCell ref="S43:AA43"/>
  </mergeCells>
  <conditionalFormatting sqref="U66:W66 U68:W70">
    <cfRule type="cellIs" dxfId="1" priority="1" operator="greaterThanOrEqual">
      <formula>$AB$63</formula>
    </cfRule>
    <cfRule type="cellIs" dxfId="0" priority="2" operator="lessThan">
      <formula>$AB$63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F801715F957B4497090478FB505087" ma:contentTypeVersion="2" ma:contentTypeDescription="Crear nuevo documento." ma:contentTypeScope="" ma:versionID="848ae004e763d4202c913c5e51de549f">
  <xsd:schema xmlns:xsd="http://www.w3.org/2001/XMLSchema" xmlns:xs="http://www.w3.org/2001/XMLSchema" xmlns:p="http://schemas.microsoft.com/office/2006/metadata/properties" xmlns:ns2="26d984f8-0384-48e8-b2bf-67b83ca0aac0" targetNamespace="http://schemas.microsoft.com/office/2006/metadata/properties" ma:root="true" ma:fieldsID="e109f1a32cb6ad1364b6dcd2c0568bc5" ns2:_="">
    <xsd:import namespace="26d984f8-0384-48e8-b2bf-67b83ca0a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984f8-0384-48e8-b2bf-67b83ca0a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1E6D2D-070C-495C-A46E-BFA27AF9A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d984f8-0384-48e8-b2bf-67b83ca0a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37C76B-1841-4B0A-BB5F-EC4ECA67F2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550B93-59FC-4FE9-9C67-E6870E86DF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I</vt:lpstr>
      <vt:lpstr>PUNTO 8)</vt:lpstr>
      <vt:lpstr>PUNTO IV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 Ocaris Perez Ramirez</dc:creator>
  <cp:keywords/>
  <dc:description/>
  <cp:lastModifiedBy>Daniel Gomez</cp:lastModifiedBy>
  <cp:revision/>
  <cp:lastPrinted>2023-01-28T17:08:06Z</cp:lastPrinted>
  <dcterms:created xsi:type="dcterms:W3CDTF">2015-02-10T21:05:26Z</dcterms:created>
  <dcterms:modified xsi:type="dcterms:W3CDTF">2023-02-03T04:11:54Z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0x010100CFF801715F957B4497090478FB505087</vt:lpwstr>
  </property>
</Properties>
</file>