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4DF53032-F70A-4738-8DF7-E7DE68803BC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Descriptive Stats for Final" sheetId="3" r:id="rId1"/>
    <sheet name="Maths Test Marks" sheetId="1" r:id="rId2"/>
    <sheet name="Sheet1" sheetId="2" r:id="rId3"/>
  </sheets>
  <definedNames>
    <definedName name="_xlchart.v1.0" hidden="1">'Maths Test Marks'!$A$6:$A$31</definedName>
    <definedName name="_xlchart.v1.1" hidden="1">'Maths Test Marks'!$J$6:$J$31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6" i="1"/>
  <c r="J39" i="1" l="1"/>
  <c r="I39" i="1"/>
  <c r="G39" i="1"/>
  <c r="E39" i="1"/>
  <c r="C39" i="1"/>
  <c r="I38" i="1"/>
  <c r="J38" i="1"/>
  <c r="G38" i="1"/>
  <c r="E38" i="1"/>
  <c r="C38" i="1"/>
  <c r="D6" i="1"/>
  <c r="F6" i="1"/>
  <c r="H6" i="1"/>
  <c r="H34" i="1" s="1"/>
  <c r="D7" i="1"/>
  <c r="F7" i="1"/>
  <c r="H7" i="1"/>
  <c r="D8" i="1"/>
  <c r="F8" i="1"/>
  <c r="F36" i="1" s="1"/>
  <c r="H8" i="1"/>
  <c r="D9" i="1"/>
  <c r="F9" i="1"/>
  <c r="H9" i="1"/>
  <c r="H35" i="1" s="1"/>
  <c r="D10" i="1"/>
  <c r="F10" i="1"/>
  <c r="H10" i="1"/>
  <c r="D11" i="1"/>
  <c r="D35" i="1" s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D18" i="1"/>
  <c r="F18" i="1"/>
  <c r="H18" i="1"/>
  <c r="D19" i="1"/>
  <c r="F19" i="1"/>
  <c r="H19" i="1"/>
  <c r="D20" i="1"/>
  <c r="F20" i="1"/>
  <c r="H20" i="1"/>
  <c r="D21" i="1"/>
  <c r="F21" i="1"/>
  <c r="H21" i="1"/>
  <c r="D22" i="1"/>
  <c r="F22" i="1"/>
  <c r="H22" i="1"/>
  <c r="D23" i="1"/>
  <c r="F23" i="1"/>
  <c r="H23" i="1"/>
  <c r="D24" i="1"/>
  <c r="F24" i="1"/>
  <c r="H24" i="1"/>
  <c r="D25" i="1"/>
  <c r="F25" i="1"/>
  <c r="H25" i="1"/>
  <c r="D26" i="1"/>
  <c r="F26" i="1"/>
  <c r="H26" i="1"/>
  <c r="D27" i="1"/>
  <c r="F27" i="1"/>
  <c r="H27" i="1"/>
  <c r="D28" i="1"/>
  <c r="F28" i="1"/>
  <c r="H28" i="1"/>
  <c r="D29" i="1"/>
  <c r="F29" i="1"/>
  <c r="H29" i="1"/>
  <c r="D30" i="1"/>
  <c r="F30" i="1"/>
  <c r="H30" i="1"/>
  <c r="D31" i="1"/>
  <c r="F31" i="1"/>
  <c r="H31" i="1"/>
  <c r="H36" i="1"/>
  <c r="J32" i="1"/>
  <c r="I32" i="1"/>
  <c r="G32" i="1"/>
  <c r="E32" i="1"/>
  <c r="C32" i="1"/>
  <c r="D34" i="1" l="1"/>
  <c r="D36" i="1"/>
  <c r="F34" i="1"/>
  <c r="F35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5153FA35-9BD8-4B90-B354-F8F5A5F5EDDD}">
      <text>
        <r>
          <rPr>
            <sz val="8"/>
            <color indexed="81"/>
            <rFont val="Tahoma"/>
          </rPr>
          <t>Statistics Project</t>
        </r>
      </text>
    </comment>
    <comment ref="E3" authorId="0" shapeId="0" xr:uid="{9FD21BC0-6A8A-4AD2-BEFF-9FF0F51188BC}">
      <text>
        <r>
          <rPr>
            <sz val="8"/>
            <color indexed="81"/>
            <rFont val="Tahoma"/>
          </rPr>
          <t xml:space="preserve">Finance Project
</t>
        </r>
      </text>
    </comment>
    <comment ref="G3" authorId="0" shapeId="0" xr:uid="{F8FB9260-7815-438B-A480-56E6E78BA172}">
      <text>
        <r>
          <rPr>
            <b/>
            <sz val="8"/>
            <color indexed="81"/>
            <rFont val="Tahoma"/>
          </rPr>
          <t>Design Project</t>
        </r>
      </text>
    </comment>
  </commentList>
</comments>
</file>

<file path=xl/sharedStrings.xml><?xml version="1.0" encoding="utf-8"?>
<sst xmlns="http://schemas.openxmlformats.org/spreadsheetml/2006/main" count="61" uniqueCount="59">
  <si>
    <t>Student Name</t>
  </si>
  <si>
    <t>Student ID No.</t>
  </si>
  <si>
    <t>Assignment 1</t>
  </si>
  <si>
    <t>Assignment 2</t>
  </si>
  <si>
    <t>Assignment 3</t>
  </si>
  <si>
    <t>Midterm Exam</t>
  </si>
  <si>
    <t>Final Exam</t>
  </si>
  <si>
    <t>Kingsley, Roderick</t>
  </si>
  <si>
    <t>Foswell, Frederic</t>
  </si>
  <si>
    <t>Pym, Henry</t>
  </si>
  <si>
    <t>Batroc, Georges</t>
  </si>
  <si>
    <t>Barton, Clinton Francis</t>
  </si>
  <si>
    <t>Jones, Angelica</t>
  </si>
  <si>
    <t>Astrovic, Vance</t>
  </si>
  <si>
    <t>Creed, Victor</t>
  </si>
  <si>
    <t>Cassidy, Sean</t>
  </si>
  <si>
    <t>Wilson, Wade</t>
  </si>
  <si>
    <t>Blonsky, Emil</t>
  </si>
  <si>
    <t>Olsen, Jake</t>
  </si>
  <si>
    <t>Rasputin, Piotr</t>
  </si>
  <si>
    <t>Esks, Basil</t>
  </si>
  <si>
    <t>Myers, Fred</t>
  </si>
  <si>
    <t>Baldwin, Robbie</t>
  </si>
  <si>
    <t>Rogers, Steve</t>
  </si>
  <si>
    <t>Macendale, Jason Phillips</t>
  </si>
  <si>
    <t>Marko, Flint</t>
  </si>
  <si>
    <t>Kasady, Cletus</t>
  </si>
  <si>
    <t>Dillon, Maxwell</t>
  </si>
  <si>
    <t>Hardy, Felicia</t>
  </si>
  <si>
    <t>Richards, Franklin</t>
  </si>
  <si>
    <t>Essex, Nathanial</t>
  </si>
  <si>
    <t>Warren, Miles</t>
  </si>
  <si>
    <t>Marko, Cain</t>
  </si>
  <si>
    <t>Marked out of:</t>
  </si>
  <si>
    <t>Weight for final grade:</t>
  </si>
  <si>
    <t xml:space="preserve"> Class Marks-Maths</t>
  </si>
  <si>
    <t>Average</t>
  </si>
  <si>
    <t>Total Average</t>
  </si>
  <si>
    <t>Below 50%</t>
  </si>
  <si>
    <t>Percentage A2</t>
  </si>
  <si>
    <t>Percentage A1</t>
  </si>
  <si>
    <t>Percentage A3</t>
  </si>
  <si>
    <t>Above 50%</t>
  </si>
  <si>
    <t>Between 50% and 90%</t>
  </si>
  <si>
    <t>Variance</t>
  </si>
  <si>
    <t>Standard Deviation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</si>
  <si>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</si>
  <si>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</si>
  <si>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</si>
  <si>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</si>
  <si>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</si>
  <si>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</si>
  <si>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</si>
  <si>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</si>
  <si>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</si>
  <si>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</si>
  <si>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</si>
  <si>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</si>
  <si>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Percentage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</si>
</sst>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1" applyNumberFormat="1" applyFont="1" applyFill="1" applyBorder="1" applyAlignment="1" applyProtection="1"/>
    <xf numFmtId="2" fontId="4" fillId="0" borderId="0" xfId="0" applyNumberFormat="1" applyFont="1"/>
    <xf numFmtId="9" fontId="4" fillId="0" borderId="0" xfId="1" applyFont="1" applyFill="1" applyBorder="1" applyAlignment="1" applyProtection="1">
      <alignment horizontal="center"/>
    </xf>
    <xf numFmtId="1" fontId="4" fillId="0" borderId="0" xfId="1" applyNumberFormat="1" applyFont="1" applyFill="1" applyBorder="1" applyAlignment="1" applyProtection="1">
      <alignment horizontal="center"/>
    </xf>
    <xf numFmtId="1" fontId="4" fillId="0" borderId="0" xfId="1" applyNumberFormat="1" applyFont="1" applyFill="1" applyBorder="1" applyAlignment="1" applyProtection="1"/>
    <xf numFmtId="49" fontId="3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9" fontId="5" fillId="0" borderId="3" xfId="1" applyFont="1" applyFill="1" applyBorder="1" applyAlignment="1" applyProtection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3" fillId="0" borderId="0" xfId="0" applyFont="1" applyAlignment="1">
      <alignment horizontal="right"/>
    </xf>
    <xf numFmtId="0" fontId="0" fillId="0" borderId="4" xfId="0" applyBorder="1"/>
    <xf numFmtId="0" fontId="8" fillId="0" borderId="5" xfId="0" applyFont="1" applyBorder="1" applyAlignment="1">
      <alignment horizontal="centerContinuous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'Maths Test Marks'!$C$3:$J$3</c15:sqref>
                  </c15:fullRef>
                </c:ext>
              </c:extLst>
              <c:f>('Maths Test Marks'!$C$3,'Maths Test Marks'!$E$3,'Maths Test Marks'!$G$3,'Maths Test Marks'!$I$3:$J$3)</c:f>
              <c:strCache>
                <c:ptCount val="5"/>
                <c:pt idx="0">
                  <c:v>Assignment 1</c:v>
                </c:pt>
                <c:pt idx="1">
                  <c:v>Assignment 2</c:v>
                </c:pt>
                <c:pt idx="2">
                  <c:v>Assignment 3</c:v>
                </c:pt>
                <c:pt idx="3">
                  <c:v>Midterm Exam</c:v>
                </c:pt>
                <c:pt idx="4">
                  <c:v>Final Exam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'Maths Test Marks'!$C$32:$J$32</c15:sqref>
                  </c15:fullRef>
                </c:ext>
              </c:extLst>
              <c:f>('Maths Test Marks'!$C$32,'Maths Test Marks'!$E$32,'Maths Test Marks'!$G$32,'Maths Test Marks'!$I$32:$J$32)</c:f>
              <c:numCache>
                <c:formatCode>General</c:formatCode>
                <c:ptCount val="5"/>
                <c:pt idx="0">
                  <c:v>16.625</c:v>
                </c:pt>
                <c:pt idx="1">
                  <c:v>23.76</c:v>
                </c:pt>
                <c:pt idx="2">
                  <c:v>33.04</c:v>
                </c:pt>
                <c:pt idx="3">
                  <c:v>72.807692307692307</c:v>
                </c:pt>
                <c:pt idx="4">
                  <c:v>125.57692307692308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0-41DD-98DD-7296B6A5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960960"/>
        <c:axId val="1581958880"/>
      </c:barChart>
      <c:catAx>
        <c:axId val="15819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58880"/>
        <c:crosses val="autoZero"/>
        <c:auto val="1"/>
        <c:lblAlgn val="ctr"/>
        <c:lblOffset val="100"/>
        <c:noMultiLvlLbl val="0"/>
      </c:catAx>
      <c:valAx>
        <c:axId val="15819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96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'Maths Test Marks'!$C$3</c:f>
              <c:strCache>
                <c:ptCount val="1"/>
                <c:pt idx="0">
                  <c:v>Assignment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'Maths Test Marks'!$A$4:$A$31</c:f>
              <c:strCache>
                <c:ptCount val="28"/>
                <c:pt idx="0">
                  <c:v>Marked out of:</c:v>
                </c:pt>
                <c:pt idx="1">
                  <c:v>Weight for final grade:</c:v>
                </c:pt>
                <c:pt idx="2">
                  <c:v>Kingsley, Roderick</c:v>
                </c:pt>
                <c:pt idx="3">
                  <c:v>Foswell, Frederic</c:v>
                </c:pt>
                <c:pt idx="4">
                  <c:v>Pym, Henry</c:v>
                </c:pt>
                <c:pt idx="5">
                  <c:v>Batroc, Georges</c:v>
                </c:pt>
                <c:pt idx="6">
                  <c:v>Barton, Clinton Francis</c:v>
                </c:pt>
                <c:pt idx="7">
                  <c:v>Jones, Angelica</c:v>
                </c:pt>
                <c:pt idx="8">
                  <c:v>Astrovic, Vance</c:v>
                </c:pt>
                <c:pt idx="9">
                  <c:v>Creed, Victor</c:v>
                </c:pt>
                <c:pt idx="10">
                  <c:v>Cassidy, Sean</c:v>
                </c:pt>
                <c:pt idx="11">
                  <c:v>Wilson, Wade</c:v>
                </c:pt>
                <c:pt idx="12">
                  <c:v>Blonsky, Emil</c:v>
                </c:pt>
                <c:pt idx="13">
                  <c:v>Olsen, Jake</c:v>
                </c:pt>
                <c:pt idx="14">
                  <c:v>Rasputin, Piotr</c:v>
                </c:pt>
                <c:pt idx="15">
                  <c:v>Esks, Basil</c:v>
                </c:pt>
                <c:pt idx="16">
                  <c:v>Myers, Fred</c:v>
                </c:pt>
                <c:pt idx="17">
                  <c:v>Baldwin, Robbie</c:v>
                </c:pt>
                <c:pt idx="18">
                  <c:v>Rogers, Steve</c:v>
                </c:pt>
                <c:pt idx="19">
                  <c:v>Macendale, Jason Phillips</c:v>
                </c:pt>
                <c:pt idx="20">
                  <c:v>Marko, Flint</c:v>
                </c:pt>
                <c:pt idx="21">
                  <c:v>Kasady, Cletus</c:v>
                </c:pt>
                <c:pt idx="22">
                  <c:v>Dillon, Maxwell</c:v>
                </c:pt>
                <c:pt idx="23">
                  <c:v>Hardy, Felicia</c:v>
                </c:pt>
                <c:pt idx="24">
                  <c:v>Richards, Franklin</c:v>
                </c:pt>
                <c:pt idx="25">
                  <c:v>Essex, Nathanial</c:v>
                </c:pt>
                <c:pt idx="26">
                  <c:v>Warren, Miles</c:v>
                </c:pt>
                <c:pt idx="27">
                  <c:v>Marko, Cain</c:v>
                </c:pt>
              </c:strCache>
            </c:strRef>
          </c:cat>
          <c:val>
            <c:numRef>
              <c:f>'Maths Test Marks'!$C$4:$C$31</c:f>
              <c:numCache>
                <c:formatCode>0%</c:formatCode>
                <c:ptCount val="28"/>
                <c:pt idx="0" formatCode="General">
                  <c:v>20</c:v>
                </c:pt>
                <c:pt idx="1">
                  <c:v>0.05</c:v>
                </c:pt>
                <c:pt idx="2" formatCode="General">
                  <c:v>17</c:v>
                </c:pt>
                <c:pt idx="3" formatCode="General">
                  <c:v>16.625</c:v>
                </c:pt>
                <c:pt idx="4" formatCode="General">
                  <c:v>15</c:v>
                </c:pt>
                <c:pt idx="5" formatCode="General">
                  <c:v>16</c:v>
                </c:pt>
                <c:pt idx="6" formatCode="General">
                  <c:v>16.625</c:v>
                </c:pt>
                <c:pt idx="7" formatCode="General">
                  <c:v>20</c:v>
                </c:pt>
                <c:pt idx="8" formatCode="General">
                  <c:v>20</c:v>
                </c:pt>
                <c:pt idx="9" formatCode="General">
                  <c:v>16</c:v>
                </c:pt>
                <c:pt idx="10" formatCode="General">
                  <c:v>20</c:v>
                </c:pt>
                <c:pt idx="11" formatCode="General">
                  <c:v>9</c:v>
                </c:pt>
                <c:pt idx="12" formatCode="General">
                  <c:v>20</c:v>
                </c:pt>
                <c:pt idx="13" formatCode="General">
                  <c:v>14</c:v>
                </c:pt>
                <c:pt idx="14" formatCode="General">
                  <c:v>20</c:v>
                </c:pt>
                <c:pt idx="15" formatCode="General">
                  <c:v>10</c:v>
                </c:pt>
                <c:pt idx="16" formatCode="General">
                  <c:v>20</c:v>
                </c:pt>
                <c:pt idx="17" formatCode="General">
                  <c:v>16</c:v>
                </c:pt>
                <c:pt idx="18" formatCode="General">
                  <c:v>20</c:v>
                </c:pt>
                <c:pt idx="19" formatCode="General">
                  <c:v>19</c:v>
                </c:pt>
                <c:pt idx="20" formatCode="General">
                  <c:v>18</c:v>
                </c:pt>
                <c:pt idx="21" formatCode="General">
                  <c:v>20</c:v>
                </c:pt>
                <c:pt idx="22" formatCode="General">
                  <c:v>20</c:v>
                </c:pt>
                <c:pt idx="23" formatCode="General">
                  <c:v>17</c:v>
                </c:pt>
                <c:pt idx="24" formatCode="General">
                  <c:v>15</c:v>
                </c:pt>
                <c:pt idx="25" formatCode="General">
                  <c:v>10</c:v>
                </c:pt>
                <c:pt idx="26" formatCode="General">
                  <c:v>12</c:v>
                </c:pt>
                <c:pt idx="27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2-42B1-B511-424D7F89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58320"/>
        <c:axId val="1592859152"/>
      </c:barChart>
      <c:catAx>
        <c:axId val="15928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59152"/>
        <c:crosses val="autoZero"/>
        <c:auto val="1"/>
        <c:lblAlgn val="ctr"/>
        <c:lblOffset val="100"/>
        <c:noMultiLvlLbl val="0"/>
      </c:catAx>
      <c:valAx>
        <c:axId val="1592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0E4C5E2-1571-4274-98F7-2579778FF0E9}">
          <cx:dataId val="0"/>
          <cx:layoutPr>
            <cx:aggregation/>
          </cx:layoutPr>
          <cx:axisId val="1"/>
        </cx:series>
        <cx:series layoutId="paretoLine" ownerIdx="0" uniqueId="{CAD7DD6F-24AC-4BFA-999F-FC5AA509170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158750</xdr:rowOff>
    </xdr:from>
    <xdr:to>
      <xdr:col>7</xdr:col>
      <xdr:colOff>546100</xdr:colOff>
      <xdr:row>15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68E040-CDDB-4EA5-81B5-29D1EBEF2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0</xdr:row>
      <xdr:rowOff>146050</xdr:rowOff>
    </xdr:from>
    <xdr:to>
      <xdr:col>15</xdr:col>
      <xdr:colOff>222250</xdr:colOff>
      <xdr:row>15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FCF21-C878-4139-AB10-97641DDE3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16</xdr:row>
      <xdr:rowOff>120650</xdr:rowOff>
    </xdr:from>
    <xdr:to>
      <xdr:col>7</xdr:col>
      <xdr:colOff>596900</xdr:colOff>
      <xdr:row>31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B517F2D-92ED-401E-A4D0-5DBA7DAF17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100" y="3067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61D9-73D4-426B-B769-9EB2971FC2BA}">
  <dimension ref="A1:B15"/>
  <sheetViews>
    <sheetView workbookViewId="0">
      <selection activeCell="C20" sqref="C20"/>
    </sheetView>
  </sheetViews>
  <sheetFormatPr defaultRowHeight="14.5" x14ac:dyDescent="0.35"/>
  <cols>
    <col min="1" max="1" width="16.6328125" customWidth="1"/>
    <col min="2" max="2" width="20.7265625" customWidth="1"/>
  </cols>
  <sheetData>
    <row r="1" spans="1:2" x14ac:dyDescent="0.35">
      <c r="A1" s="29" t="s">
        <v>6</v>
      </c>
      <c r="B1" s="29"/>
    </row>
    <row r="3" spans="1:2" x14ac:dyDescent="0.35">
      <c r="A3" t="s">
        <v>46</v>
      </c>
      <c r="B3">
        <v>123.76428571428572</v>
      </c>
    </row>
    <row r="4" spans="1:2" x14ac:dyDescent="0.35">
      <c r="A4" t="s">
        <v>47</v>
      </c>
      <c r="B4">
        <v>10.9392504970007</v>
      </c>
    </row>
    <row r="5" spans="1:2" x14ac:dyDescent="0.35">
      <c r="A5" t="s">
        <v>48</v>
      </c>
      <c r="B5">
        <v>134.5</v>
      </c>
    </row>
    <row r="6" spans="1:2" x14ac:dyDescent="0.35">
      <c r="A6" t="s">
        <v>49</v>
      </c>
      <c r="B6">
        <v>200</v>
      </c>
    </row>
    <row r="7" spans="1:2" x14ac:dyDescent="0.35">
      <c r="A7" t="s">
        <v>45</v>
      </c>
      <c r="B7">
        <v>57.885072689007153</v>
      </c>
    </row>
    <row r="8" spans="1:2" x14ac:dyDescent="0.35">
      <c r="A8" t="s">
        <v>50</v>
      </c>
      <c r="B8">
        <v>3350.6816402116415</v>
      </c>
    </row>
    <row r="9" spans="1:2" x14ac:dyDescent="0.35">
      <c r="A9" t="s">
        <v>51</v>
      </c>
      <c r="B9">
        <v>-0.72334956685250562</v>
      </c>
    </row>
    <row r="10" spans="1:2" x14ac:dyDescent="0.35">
      <c r="A10" t="s">
        <v>52</v>
      </c>
      <c r="B10">
        <v>-0.52756386626398388</v>
      </c>
    </row>
    <row r="11" spans="1:2" x14ac:dyDescent="0.35">
      <c r="A11" t="s">
        <v>53</v>
      </c>
      <c r="B11">
        <v>199.6</v>
      </c>
    </row>
    <row r="12" spans="1:2" x14ac:dyDescent="0.35">
      <c r="A12" t="s">
        <v>54</v>
      </c>
      <c r="B12">
        <v>0.4</v>
      </c>
    </row>
    <row r="13" spans="1:2" x14ac:dyDescent="0.35">
      <c r="A13" t="s">
        <v>55</v>
      </c>
      <c r="B13">
        <v>200</v>
      </c>
    </row>
    <row r="14" spans="1:2" x14ac:dyDescent="0.35">
      <c r="A14" t="s">
        <v>56</v>
      </c>
      <c r="B14">
        <v>3465.4</v>
      </c>
    </row>
    <row r="15" spans="1:2" ht="15" thickBot="1" x14ac:dyDescent="0.4">
      <c r="A15" s="28" t="s">
        <v>57</v>
      </c>
      <c r="B15" s="28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zoomScaleNormal="100" workbookViewId="0">
      <selection activeCell="J6" sqref="J6:J31"/>
    </sheetView>
  </sheetViews>
  <sheetFormatPr defaultColWidth="8.81640625" defaultRowHeight="12.5" x14ac:dyDescent="0.25"/>
  <cols>
    <col min="1" max="1" width="23" style="14" bestFit="1" customWidth="1"/>
    <col min="2" max="2" width="14.1796875" style="13" bestFit="1" customWidth="1"/>
    <col min="3" max="3" width="13.1796875" style="14" bestFit="1" customWidth="1"/>
    <col min="4" max="4" width="13.1796875" style="14" customWidth="1"/>
    <col min="5" max="5" width="13.1796875" style="14" bestFit="1" customWidth="1"/>
    <col min="6" max="6" width="13.1796875" style="14" customWidth="1"/>
    <col min="7" max="7" width="13.1796875" style="14" bestFit="1" customWidth="1"/>
    <col min="8" max="8" width="13.1796875" style="14" customWidth="1"/>
    <col min="9" max="9" width="14.26953125" style="14" bestFit="1" customWidth="1"/>
    <col min="10" max="10" width="12.08984375" style="14" bestFit="1" customWidth="1"/>
    <col min="11" max="30" width="8.81640625" style="16"/>
    <col min="31" max="252" width="8.81640625" style="14"/>
    <col min="253" max="253" width="23.81640625" style="14" customWidth="1"/>
    <col min="254" max="254" width="13.453125" style="14" customWidth="1"/>
    <col min="255" max="265" width="10" style="14" customWidth="1"/>
    <col min="266" max="508" width="8.81640625" style="14"/>
    <col min="509" max="509" width="23.81640625" style="14" customWidth="1"/>
    <col min="510" max="510" width="13.453125" style="14" customWidth="1"/>
    <col min="511" max="521" width="10" style="14" customWidth="1"/>
    <col min="522" max="764" width="8.81640625" style="14"/>
    <col min="765" max="765" width="23.81640625" style="14" customWidth="1"/>
    <col min="766" max="766" width="13.453125" style="14" customWidth="1"/>
    <col min="767" max="777" width="10" style="14" customWidth="1"/>
    <col min="778" max="1020" width="8.81640625" style="14"/>
    <col min="1021" max="1021" width="23.81640625" style="14" customWidth="1"/>
    <col min="1022" max="1022" width="13.453125" style="14" customWidth="1"/>
    <col min="1023" max="1033" width="10" style="14" customWidth="1"/>
    <col min="1034" max="1276" width="8.81640625" style="14"/>
    <col min="1277" max="1277" width="23.81640625" style="14" customWidth="1"/>
    <col min="1278" max="1278" width="13.453125" style="14" customWidth="1"/>
    <col min="1279" max="1289" width="10" style="14" customWidth="1"/>
    <col min="1290" max="1532" width="8.81640625" style="14"/>
    <col min="1533" max="1533" width="23.81640625" style="14" customWidth="1"/>
    <col min="1534" max="1534" width="13.453125" style="14" customWidth="1"/>
    <col min="1535" max="1545" width="10" style="14" customWidth="1"/>
    <col min="1546" max="1788" width="8.81640625" style="14"/>
    <col min="1789" max="1789" width="23.81640625" style="14" customWidth="1"/>
    <col min="1790" max="1790" width="13.453125" style="14" customWidth="1"/>
    <col min="1791" max="1801" width="10" style="14" customWidth="1"/>
    <col min="1802" max="2044" width="8.81640625" style="14"/>
    <col min="2045" max="2045" width="23.81640625" style="14" customWidth="1"/>
    <col min="2046" max="2046" width="13.453125" style="14" customWidth="1"/>
    <col min="2047" max="2057" width="10" style="14" customWidth="1"/>
    <col min="2058" max="2300" width="8.81640625" style="14"/>
    <col min="2301" max="2301" width="23.81640625" style="14" customWidth="1"/>
    <col min="2302" max="2302" width="13.453125" style="14" customWidth="1"/>
    <col min="2303" max="2313" width="10" style="14" customWidth="1"/>
    <col min="2314" max="2556" width="8.81640625" style="14"/>
    <col min="2557" max="2557" width="23.81640625" style="14" customWidth="1"/>
    <col min="2558" max="2558" width="13.453125" style="14" customWidth="1"/>
    <col min="2559" max="2569" width="10" style="14" customWidth="1"/>
    <col min="2570" max="2812" width="8.81640625" style="14"/>
    <col min="2813" max="2813" width="23.81640625" style="14" customWidth="1"/>
    <col min="2814" max="2814" width="13.453125" style="14" customWidth="1"/>
    <col min="2815" max="2825" width="10" style="14" customWidth="1"/>
    <col min="2826" max="3068" width="8.81640625" style="14"/>
    <col min="3069" max="3069" width="23.81640625" style="14" customWidth="1"/>
    <col min="3070" max="3070" width="13.453125" style="14" customWidth="1"/>
    <col min="3071" max="3081" width="10" style="14" customWidth="1"/>
    <col min="3082" max="3324" width="8.81640625" style="14"/>
    <col min="3325" max="3325" width="23.81640625" style="14" customWidth="1"/>
    <col min="3326" max="3326" width="13.453125" style="14" customWidth="1"/>
    <col min="3327" max="3337" width="10" style="14" customWidth="1"/>
    <col min="3338" max="3580" width="8.81640625" style="14"/>
    <col min="3581" max="3581" width="23.81640625" style="14" customWidth="1"/>
    <col min="3582" max="3582" width="13.453125" style="14" customWidth="1"/>
    <col min="3583" max="3593" width="10" style="14" customWidth="1"/>
    <col min="3594" max="3836" width="8.81640625" style="14"/>
    <col min="3837" max="3837" width="23.81640625" style="14" customWidth="1"/>
    <col min="3838" max="3838" width="13.453125" style="14" customWidth="1"/>
    <col min="3839" max="3849" width="10" style="14" customWidth="1"/>
    <col min="3850" max="4092" width="8.81640625" style="14"/>
    <col min="4093" max="4093" width="23.81640625" style="14" customWidth="1"/>
    <col min="4094" max="4094" width="13.453125" style="14" customWidth="1"/>
    <col min="4095" max="4105" width="10" style="14" customWidth="1"/>
    <col min="4106" max="4348" width="8.81640625" style="14"/>
    <col min="4349" max="4349" width="23.81640625" style="14" customWidth="1"/>
    <col min="4350" max="4350" width="13.453125" style="14" customWidth="1"/>
    <col min="4351" max="4361" width="10" style="14" customWidth="1"/>
    <col min="4362" max="4604" width="8.81640625" style="14"/>
    <col min="4605" max="4605" width="23.81640625" style="14" customWidth="1"/>
    <col min="4606" max="4606" width="13.453125" style="14" customWidth="1"/>
    <col min="4607" max="4617" width="10" style="14" customWidth="1"/>
    <col min="4618" max="4860" width="8.81640625" style="14"/>
    <col min="4861" max="4861" width="23.81640625" style="14" customWidth="1"/>
    <col min="4862" max="4862" width="13.453125" style="14" customWidth="1"/>
    <col min="4863" max="4873" width="10" style="14" customWidth="1"/>
    <col min="4874" max="5116" width="8.81640625" style="14"/>
    <col min="5117" max="5117" width="23.81640625" style="14" customWidth="1"/>
    <col min="5118" max="5118" width="13.453125" style="14" customWidth="1"/>
    <col min="5119" max="5129" width="10" style="14" customWidth="1"/>
    <col min="5130" max="5372" width="8.81640625" style="14"/>
    <col min="5373" max="5373" width="23.81640625" style="14" customWidth="1"/>
    <col min="5374" max="5374" width="13.453125" style="14" customWidth="1"/>
    <col min="5375" max="5385" width="10" style="14" customWidth="1"/>
    <col min="5386" max="5628" width="8.81640625" style="14"/>
    <col min="5629" max="5629" width="23.81640625" style="14" customWidth="1"/>
    <col min="5630" max="5630" width="13.453125" style="14" customWidth="1"/>
    <col min="5631" max="5641" width="10" style="14" customWidth="1"/>
    <col min="5642" max="5884" width="8.81640625" style="14"/>
    <col min="5885" max="5885" width="23.81640625" style="14" customWidth="1"/>
    <col min="5886" max="5886" width="13.453125" style="14" customWidth="1"/>
    <col min="5887" max="5897" width="10" style="14" customWidth="1"/>
    <col min="5898" max="6140" width="8.81640625" style="14"/>
    <col min="6141" max="6141" width="23.81640625" style="14" customWidth="1"/>
    <col min="6142" max="6142" width="13.453125" style="14" customWidth="1"/>
    <col min="6143" max="6153" width="10" style="14" customWidth="1"/>
    <col min="6154" max="6396" width="8.81640625" style="14"/>
    <col min="6397" max="6397" width="23.81640625" style="14" customWidth="1"/>
    <col min="6398" max="6398" width="13.453125" style="14" customWidth="1"/>
    <col min="6399" max="6409" width="10" style="14" customWidth="1"/>
    <col min="6410" max="6652" width="8.81640625" style="14"/>
    <col min="6653" max="6653" width="23.81640625" style="14" customWidth="1"/>
    <col min="6654" max="6654" width="13.453125" style="14" customWidth="1"/>
    <col min="6655" max="6665" width="10" style="14" customWidth="1"/>
    <col min="6666" max="6908" width="8.81640625" style="14"/>
    <col min="6909" max="6909" width="23.81640625" style="14" customWidth="1"/>
    <col min="6910" max="6910" width="13.453125" style="14" customWidth="1"/>
    <col min="6911" max="6921" width="10" style="14" customWidth="1"/>
    <col min="6922" max="7164" width="8.81640625" style="14"/>
    <col min="7165" max="7165" width="23.81640625" style="14" customWidth="1"/>
    <col min="7166" max="7166" width="13.453125" style="14" customWidth="1"/>
    <col min="7167" max="7177" width="10" style="14" customWidth="1"/>
    <col min="7178" max="7420" width="8.81640625" style="14"/>
    <col min="7421" max="7421" width="23.81640625" style="14" customWidth="1"/>
    <col min="7422" max="7422" width="13.453125" style="14" customWidth="1"/>
    <col min="7423" max="7433" width="10" style="14" customWidth="1"/>
    <col min="7434" max="7676" width="8.81640625" style="14"/>
    <col min="7677" max="7677" width="23.81640625" style="14" customWidth="1"/>
    <col min="7678" max="7678" width="13.453125" style="14" customWidth="1"/>
    <col min="7679" max="7689" width="10" style="14" customWidth="1"/>
    <col min="7690" max="7932" width="8.81640625" style="14"/>
    <col min="7933" max="7933" width="23.81640625" style="14" customWidth="1"/>
    <col min="7934" max="7934" width="13.453125" style="14" customWidth="1"/>
    <col min="7935" max="7945" width="10" style="14" customWidth="1"/>
    <col min="7946" max="8188" width="8.81640625" style="14"/>
    <col min="8189" max="8189" width="23.81640625" style="14" customWidth="1"/>
    <col min="8190" max="8190" width="13.453125" style="14" customWidth="1"/>
    <col min="8191" max="8201" width="10" style="14" customWidth="1"/>
    <col min="8202" max="8444" width="8.81640625" style="14"/>
    <col min="8445" max="8445" width="23.81640625" style="14" customWidth="1"/>
    <col min="8446" max="8446" width="13.453125" style="14" customWidth="1"/>
    <col min="8447" max="8457" width="10" style="14" customWidth="1"/>
    <col min="8458" max="8700" width="8.81640625" style="14"/>
    <col min="8701" max="8701" width="23.81640625" style="14" customWidth="1"/>
    <col min="8702" max="8702" width="13.453125" style="14" customWidth="1"/>
    <col min="8703" max="8713" width="10" style="14" customWidth="1"/>
    <col min="8714" max="8956" width="8.81640625" style="14"/>
    <col min="8957" max="8957" width="23.81640625" style="14" customWidth="1"/>
    <col min="8958" max="8958" width="13.453125" style="14" customWidth="1"/>
    <col min="8959" max="8969" width="10" style="14" customWidth="1"/>
    <col min="8970" max="9212" width="8.81640625" style="14"/>
    <col min="9213" max="9213" width="23.81640625" style="14" customWidth="1"/>
    <col min="9214" max="9214" width="13.453125" style="14" customWidth="1"/>
    <col min="9215" max="9225" width="10" style="14" customWidth="1"/>
    <col min="9226" max="9468" width="8.81640625" style="14"/>
    <col min="9469" max="9469" width="23.81640625" style="14" customWidth="1"/>
    <col min="9470" max="9470" width="13.453125" style="14" customWidth="1"/>
    <col min="9471" max="9481" width="10" style="14" customWidth="1"/>
    <col min="9482" max="9724" width="8.81640625" style="14"/>
    <col min="9725" max="9725" width="23.81640625" style="14" customWidth="1"/>
    <col min="9726" max="9726" width="13.453125" style="14" customWidth="1"/>
    <col min="9727" max="9737" width="10" style="14" customWidth="1"/>
    <col min="9738" max="9980" width="8.81640625" style="14"/>
    <col min="9981" max="9981" width="23.81640625" style="14" customWidth="1"/>
    <col min="9982" max="9982" width="13.453125" style="14" customWidth="1"/>
    <col min="9983" max="9993" width="10" style="14" customWidth="1"/>
    <col min="9994" max="10236" width="8.81640625" style="14"/>
    <col min="10237" max="10237" width="23.81640625" style="14" customWidth="1"/>
    <col min="10238" max="10238" width="13.453125" style="14" customWidth="1"/>
    <col min="10239" max="10249" width="10" style="14" customWidth="1"/>
    <col min="10250" max="10492" width="8.81640625" style="14"/>
    <col min="10493" max="10493" width="23.81640625" style="14" customWidth="1"/>
    <col min="10494" max="10494" width="13.453125" style="14" customWidth="1"/>
    <col min="10495" max="10505" width="10" style="14" customWidth="1"/>
    <col min="10506" max="10748" width="8.81640625" style="14"/>
    <col min="10749" max="10749" width="23.81640625" style="14" customWidth="1"/>
    <col min="10750" max="10750" width="13.453125" style="14" customWidth="1"/>
    <col min="10751" max="10761" width="10" style="14" customWidth="1"/>
    <col min="10762" max="11004" width="8.81640625" style="14"/>
    <col min="11005" max="11005" width="23.81640625" style="14" customWidth="1"/>
    <col min="11006" max="11006" width="13.453125" style="14" customWidth="1"/>
    <col min="11007" max="11017" width="10" style="14" customWidth="1"/>
    <col min="11018" max="11260" width="8.81640625" style="14"/>
    <col min="11261" max="11261" width="23.81640625" style="14" customWidth="1"/>
    <col min="11262" max="11262" width="13.453125" style="14" customWidth="1"/>
    <col min="11263" max="11273" width="10" style="14" customWidth="1"/>
    <col min="11274" max="11516" width="8.81640625" style="14"/>
    <col min="11517" max="11517" width="23.81640625" style="14" customWidth="1"/>
    <col min="11518" max="11518" width="13.453125" style="14" customWidth="1"/>
    <col min="11519" max="11529" width="10" style="14" customWidth="1"/>
    <col min="11530" max="11772" width="8.81640625" style="14"/>
    <col min="11773" max="11773" width="23.81640625" style="14" customWidth="1"/>
    <col min="11774" max="11774" width="13.453125" style="14" customWidth="1"/>
    <col min="11775" max="11785" width="10" style="14" customWidth="1"/>
    <col min="11786" max="12028" width="8.81640625" style="14"/>
    <col min="12029" max="12029" width="23.81640625" style="14" customWidth="1"/>
    <col min="12030" max="12030" width="13.453125" style="14" customWidth="1"/>
    <col min="12031" max="12041" width="10" style="14" customWidth="1"/>
    <col min="12042" max="12284" width="8.81640625" style="14"/>
    <col min="12285" max="12285" width="23.81640625" style="14" customWidth="1"/>
    <col min="12286" max="12286" width="13.453125" style="14" customWidth="1"/>
    <col min="12287" max="12297" width="10" style="14" customWidth="1"/>
    <col min="12298" max="12540" width="8.81640625" style="14"/>
    <col min="12541" max="12541" width="23.81640625" style="14" customWidth="1"/>
    <col min="12542" max="12542" width="13.453125" style="14" customWidth="1"/>
    <col min="12543" max="12553" width="10" style="14" customWidth="1"/>
    <col min="12554" max="12796" width="8.81640625" style="14"/>
    <col min="12797" max="12797" width="23.81640625" style="14" customWidth="1"/>
    <col min="12798" max="12798" width="13.453125" style="14" customWidth="1"/>
    <col min="12799" max="12809" width="10" style="14" customWidth="1"/>
    <col min="12810" max="13052" width="8.81640625" style="14"/>
    <col min="13053" max="13053" width="23.81640625" style="14" customWidth="1"/>
    <col min="13054" max="13054" width="13.453125" style="14" customWidth="1"/>
    <col min="13055" max="13065" width="10" style="14" customWidth="1"/>
    <col min="13066" max="13308" width="8.81640625" style="14"/>
    <col min="13309" max="13309" width="23.81640625" style="14" customWidth="1"/>
    <col min="13310" max="13310" width="13.453125" style="14" customWidth="1"/>
    <col min="13311" max="13321" width="10" style="14" customWidth="1"/>
    <col min="13322" max="13564" width="8.81640625" style="14"/>
    <col min="13565" max="13565" width="23.81640625" style="14" customWidth="1"/>
    <col min="13566" max="13566" width="13.453125" style="14" customWidth="1"/>
    <col min="13567" max="13577" width="10" style="14" customWidth="1"/>
    <col min="13578" max="13820" width="8.81640625" style="14"/>
    <col min="13821" max="13821" width="23.81640625" style="14" customWidth="1"/>
    <col min="13822" max="13822" width="13.453125" style="14" customWidth="1"/>
    <col min="13823" max="13833" width="10" style="14" customWidth="1"/>
    <col min="13834" max="14076" width="8.81640625" style="14"/>
    <col min="14077" max="14077" width="23.81640625" style="14" customWidth="1"/>
    <col min="14078" max="14078" width="13.453125" style="14" customWidth="1"/>
    <col min="14079" max="14089" width="10" style="14" customWidth="1"/>
    <col min="14090" max="14332" width="8.81640625" style="14"/>
    <col min="14333" max="14333" width="23.81640625" style="14" customWidth="1"/>
    <col min="14334" max="14334" width="13.453125" style="14" customWidth="1"/>
    <col min="14335" max="14345" width="10" style="14" customWidth="1"/>
    <col min="14346" max="14588" width="8.81640625" style="14"/>
    <col min="14589" max="14589" width="23.81640625" style="14" customWidth="1"/>
    <col min="14590" max="14590" width="13.453125" style="14" customWidth="1"/>
    <col min="14591" max="14601" width="10" style="14" customWidth="1"/>
    <col min="14602" max="14844" width="8.81640625" style="14"/>
    <col min="14845" max="14845" width="23.81640625" style="14" customWidth="1"/>
    <col min="14846" max="14846" width="13.453125" style="14" customWidth="1"/>
    <col min="14847" max="14857" width="10" style="14" customWidth="1"/>
    <col min="14858" max="15100" width="8.81640625" style="14"/>
    <col min="15101" max="15101" width="23.81640625" style="14" customWidth="1"/>
    <col min="15102" max="15102" width="13.453125" style="14" customWidth="1"/>
    <col min="15103" max="15113" width="10" style="14" customWidth="1"/>
    <col min="15114" max="15356" width="8.81640625" style="14"/>
    <col min="15357" max="15357" width="23.81640625" style="14" customWidth="1"/>
    <col min="15358" max="15358" width="13.453125" style="14" customWidth="1"/>
    <col min="15359" max="15369" width="10" style="14" customWidth="1"/>
    <col min="15370" max="15612" width="8.81640625" style="14"/>
    <col min="15613" max="15613" width="23.81640625" style="14" customWidth="1"/>
    <col min="15614" max="15614" width="13.453125" style="14" customWidth="1"/>
    <col min="15615" max="15625" width="10" style="14" customWidth="1"/>
    <col min="15626" max="15868" width="8.81640625" style="14"/>
    <col min="15869" max="15869" width="23.81640625" style="14" customWidth="1"/>
    <col min="15870" max="15870" width="13.453125" style="14" customWidth="1"/>
    <col min="15871" max="15881" width="10" style="14" customWidth="1"/>
    <col min="15882" max="16124" width="8.81640625" style="14"/>
    <col min="16125" max="16125" width="23.81640625" style="14" customWidth="1"/>
    <col min="16126" max="16126" width="13.453125" style="14" customWidth="1"/>
    <col min="16127" max="16137" width="10" style="14" customWidth="1"/>
    <col min="16138" max="16384" width="8.81640625" style="14"/>
  </cols>
  <sheetData>
    <row r="1" spans="1:30" s="2" customFormat="1" ht="27" customHeight="1" x14ac:dyDescent="0.6">
      <c r="A1" s="30" t="s">
        <v>35</v>
      </c>
      <c r="B1" s="30"/>
      <c r="C1" s="30"/>
      <c r="D1" s="30"/>
      <c r="E1" s="30"/>
      <c r="F1" s="30"/>
      <c r="G1" s="30"/>
      <c r="H1" s="30"/>
      <c r="I1" s="30"/>
      <c r="J1" s="3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s="2" customFormat="1" ht="12.75" customHeight="1" x14ac:dyDescent="0.25">
      <c r="B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7" customFormat="1" ht="12.75" customHeight="1" x14ac:dyDescent="0.3">
      <c r="A3" s="4" t="s">
        <v>0</v>
      </c>
      <c r="B3" s="4" t="s">
        <v>1</v>
      </c>
      <c r="C3" s="4" t="s">
        <v>2</v>
      </c>
      <c r="D3" s="4" t="s">
        <v>40</v>
      </c>
      <c r="E3" s="4" t="s">
        <v>3</v>
      </c>
      <c r="F3" s="4" t="s">
        <v>39</v>
      </c>
      <c r="G3" s="4" t="s">
        <v>4</v>
      </c>
      <c r="H3" s="4" t="s">
        <v>41</v>
      </c>
      <c r="I3" s="4" t="s">
        <v>5</v>
      </c>
      <c r="J3" s="4" t="s">
        <v>6</v>
      </c>
      <c r="K3" s="6" t="s">
        <v>58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s="2" customFormat="1" ht="12.75" customHeight="1" x14ac:dyDescent="0.3">
      <c r="A4" s="21" t="s">
        <v>33</v>
      </c>
      <c r="B4" s="5"/>
      <c r="C4" s="22">
        <v>20</v>
      </c>
      <c r="D4" s="22"/>
      <c r="E4" s="22">
        <v>30</v>
      </c>
      <c r="F4" s="22"/>
      <c r="G4" s="22">
        <v>40</v>
      </c>
      <c r="H4" s="22"/>
      <c r="I4" s="22">
        <v>100</v>
      </c>
      <c r="J4" s="22">
        <v>200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s="2" customFormat="1" ht="12.75" customHeight="1" x14ac:dyDescent="0.3">
      <c r="A5" s="21" t="s">
        <v>34</v>
      </c>
      <c r="B5" s="5"/>
      <c r="C5" s="23">
        <v>0.05</v>
      </c>
      <c r="D5" s="23"/>
      <c r="E5" s="23">
        <v>0.1</v>
      </c>
      <c r="F5" s="23"/>
      <c r="G5" s="23">
        <v>0.15</v>
      </c>
      <c r="H5" s="23"/>
      <c r="I5" s="23">
        <v>0.3</v>
      </c>
      <c r="J5" s="23">
        <v>0.4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s="2" customFormat="1" ht="12.75" customHeight="1" x14ac:dyDescent="0.25">
      <c r="A6" s="8" t="s">
        <v>7</v>
      </c>
      <c r="B6" s="20">
        <v>1682</v>
      </c>
      <c r="C6" s="9">
        <v>17</v>
      </c>
      <c r="D6" s="9">
        <f>(C6*100)/20</f>
        <v>85</v>
      </c>
      <c r="E6" s="9">
        <v>17</v>
      </c>
      <c r="F6" s="9">
        <f>(E6*100)/30</f>
        <v>56.666666666666664</v>
      </c>
      <c r="G6" s="9">
        <v>22</v>
      </c>
      <c r="H6" s="9">
        <f>(G6*100)/40</f>
        <v>55</v>
      </c>
      <c r="I6" s="9">
        <v>56</v>
      </c>
      <c r="J6" s="9">
        <v>29</v>
      </c>
      <c r="K6" s="9">
        <f>(J6*100)/200</f>
        <v>14.5</v>
      </c>
      <c r="L6" s="1">
        <v>101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2" customFormat="1" ht="12.75" customHeight="1" x14ac:dyDescent="0.25">
      <c r="A7" s="8" t="s">
        <v>8</v>
      </c>
      <c r="B7" s="20">
        <v>2180</v>
      </c>
      <c r="C7" s="9">
        <v>16.625</v>
      </c>
      <c r="D7" s="9">
        <f t="shared" ref="D7:D31" si="0">(C7*100)/20</f>
        <v>83.125</v>
      </c>
      <c r="E7" s="9">
        <v>30</v>
      </c>
      <c r="F7" s="9">
        <f t="shared" ref="F7:F31" si="1">(E7*100)/30</f>
        <v>100</v>
      </c>
      <c r="G7" s="9">
        <v>24</v>
      </c>
      <c r="H7" s="9">
        <f t="shared" ref="H7:H31" si="2">(G7*100)/40</f>
        <v>60</v>
      </c>
      <c r="I7" s="9">
        <v>83</v>
      </c>
      <c r="J7" s="9">
        <v>55</v>
      </c>
      <c r="K7" s="9">
        <f t="shared" ref="K7:K31" si="3">(J7*100)/200</f>
        <v>27.5</v>
      </c>
      <c r="L7" s="1">
        <v>101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s="2" customFormat="1" ht="12.75" customHeight="1" x14ac:dyDescent="0.25">
      <c r="A8" s="8" t="s">
        <v>9</v>
      </c>
      <c r="B8" s="20">
        <v>2323</v>
      </c>
      <c r="C8" s="9">
        <v>15</v>
      </c>
      <c r="D8" s="9">
        <f t="shared" si="0"/>
        <v>75</v>
      </c>
      <c r="E8" s="9">
        <v>30</v>
      </c>
      <c r="F8" s="9">
        <f t="shared" si="1"/>
        <v>100</v>
      </c>
      <c r="G8" s="9">
        <v>40</v>
      </c>
      <c r="H8" s="9">
        <f t="shared" si="2"/>
        <v>100</v>
      </c>
      <c r="I8" s="9">
        <v>55</v>
      </c>
      <c r="J8" s="9">
        <v>154</v>
      </c>
      <c r="K8" s="9">
        <f t="shared" si="3"/>
        <v>77</v>
      </c>
      <c r="L8" s="1">
        <v>101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2" customFormat="1" ht="12.75" customHeight="1" x14ac:dyDescent="0.25">
      <c r="A9" s="8" t="s">
        <v>10</v>
      </c>
      <c r="B9" s="20">
        <v>2586</v>
      </c>
      <c r="C9" s="9">
        <v>16</v>
      </c>
      <c r="D9" s="9">
        <f t="shared" si="0"/>
        <v>80</v>
      </c>
      <c r="E9" s="9">
        <v>25</v>
      </c>
      <c r="F9" s="9">
        <f t="shared" si="1"/>
        <v>83.333333333333329</v>
      </c>
      <c r="G9" s="9">
        <v>34</v>
      </c>
      <c r="H9" s="9">
        <f t="shared" si="2"/>
        <v>85</v>
      </c>
      <c r="I9" s="9">
        <v>45</v>
      </c>
      <c r="J9" s="9">
        <v>105</v>
      </c>
      <c r="K9" s="9">
        <f t="shared" si="3"/>
        <v>52.5</v>
      </c>
      <c r="L9" s="1">
        <v>101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2" customFormat="1" ht="12.75" customHeight="1" x14ac:dyDescent="0.25">
      <c r="A10" s="8" t="s">
        <v>11</v>
      </c>
      <c r="B10" s="20">
        <v>2665</v>
      </c>
      <c r="C10" s="9">
        <v>16.625</v>
      </c>
      <c r="D10" s="9">
        <f t="shared" si="0"/>
        <v>83.125</v>
      </c>
      <c r="E10" s="9">
        <v>30</v>
      </c>
      <c r="F10" s="9">
        <f t="shared" si="1"/>
        <v>100</v>
      </c>
      <c r="G10" s="9">
        <v>40</v>
      </c>
      <c r="H10" s="9">
        <f t="shared" si="2"/>
        <v>100</v>
      </c>
      <c r="I10" s="9">
        <v>100</v>
      </c>
      <c r="J10" s="9">
        <v>44</v>
      </c>
      <c r="K10" s="9">
        <f t="shared" si="3"/>
        <v>22</v>
      </c>
      <c r="L10" s="1">
        <v>101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2" customFormat="1" ht="12.75" customHeight="1" x14ac:dyDescent="0.25">
      <c r="A11" s="8" t="s">
        <v>12</v>
      </c>
      <c r="B11" s="20">
        <v>3923</v>
      </c>
      <c r="C11" s="9">
        <v>20</v>
      </c>
      <c r="D11" s="9">
        <f t="shared" si="0"/>
        <v>100</v>
      </c>
      <c r="E11" s="9">
        <v>15</v>
      </c>
      <c r="F11" s="9">
        <f t="shared" si="1"/>
        <v>50</v>
      </c>
      <c r="G11" s="9">
        <v>40</v>
      </c>
      <c r="H11" s="9">
        <f t="shared" si="2"/>
        <v>100</v>
      </c>
      <c r="I11" s="9">
        <v>35</v>
      </c>
      <c r="J11" s="9">
        <v>55</v>
      </c>
      <c r="K11" s="9">
        <f t="shared" si="3"/>
        <v>27.5</v>
      </c>
      <c r="L11" s="1">
        <v>101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" customFormat="1" ht="12.75" customHeight="1" x14ac:dyDescent="0.25">
      <c r="A12" s="8" t="s">
        <v>13</v>
      </c>
      <c r="B12" s="20">
        <v>3956</v>
      </c>
      <c r="C12" s="9">
        <v>20</v>
      </c>
      <c r="D12" s="9">
        <f t="shared" si="0"/>
        <v>100</v>
      </c>
      <c r="E12" s="9">
        <v>29</v>
      </c>
      <c r="F12" s="9">
        <f t="shared" si="1"/>
        <v>96.666666666666671</v>
      </c>
      <c r="G12" s="9">
        <v>39</v>
      </c>
      <c r="H12" s="9">
        <f t="shared" si="2"/>
        <v>97.5</v>
      </c>
      <c r="I12" s="9">
        <v>95</v>
      </c>
      <c r="J12" s="9">
        <v>197</v>
      </c>
      <c r="K12" s="9">
        <f t="shared" si="3"/>
        <v>98.5</v>
      </c>
      <c r="L12" s="1">
        <v>101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2" customFormat="1" ht="12.75" customHeight="1" x14ac:dyDescent="0.25">
      <c r="A13" s="8" t="s">
        <v>14</v>
      </c>
      <c r="B13" s="20">
        <v>3985</v>
      </c>
      <c r="C13" s="9">
        <v>16</v>
      </c>
      <c r="D13" s="9">
        <f t="shared" si="0"/>
        <v>80</v>
      </c>
      <c r="E13" s="9">
        <v>24</v>
      </c>
      <c r="F13" s="9">
        <f t="shared" si="1"/>
        <v>80</v>
      </c>
      <c r="G13" s="9">
        <v>32</v>
      </c>
      <c r="H13" s="9">
        <f t="shared" si="2"/>
        <v>80</v>
      </c>
      <c r="I13" s="9">
        <v>80</v>
      </c>
      <c r="J13" s="9">
        <v>160</v>
      </c>
      <c r="K13" s="9">
        <f t="shared" si="3"/>
        <v>80</v>
      </c>
      <c r="L13" s="1">
        <v>101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2" customFormat="1" ht="12.75" customHeight="1" x14ac:dyDescent="0.25">
      <c r="A14" s="8" t="s">
        <v>15</v>
      </c>
      <c r="B14" s="20">
        <v>4362</v>
      </c>
      <c r="C14" s="9">
        <v>20</v>
      </c>
      <c r="D14" s="9">
        <f t="shared" si="0"/>
        <v>100</v>
      </c>
      <c r="E14" s="9">
        <v>30</v>
      </c>
      <c r="F14" s="9">
        <f t="shared" si="1"/>
        <v>100</v>
      </c>
      <c r="G14" s="9">
        <v>39</v>
      </c>
      <c r="H14" s="9">
        <f t="shared" si="2"/>
        <v>97.5</v>
      </c>
      <c r="I14" s="9">
        <v>60</v>
      </c>
      <c r="J14" s="9">
        <v>174</v>
      </c>
      <c r="K14" s="9">
        <f t="shared" si="3"/>
        <v>87</v>
      </c>
      <c r="L14" s="1">
        <v>101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2" customFormat="1" ht="12.75" customHeight="1" x14ac:dyDescent="0.25">
      <c r="A15" s="8" t="s">
        <v>16</v>
      </c>
      <c r="B15" s="20">
        <v>4438</v>
      </c>
      <c r="C15" s="9">
        <v>9</v>
      </c>
      <c r="D15" s="9">
        <f t="shared" si="0"/>
        <v>45</v>
      </c>
      <c r="E15" s="9">
        <v>22</v>
      </c>
      <c r="F15" s="9">
        <f t="shared" si="1"/>
        <v>73.333333333333329</v>
      </c>
      <c r="G15" s="9">
        <v>30</v>
      </c>
      <c r="H15" s="9">
        <f t="shared" si="2"/>
        <v>75</v>
      </c>
      <c r="I15" s="9">
        <v>80</v>
      </c>
      <c r="J15" s="9">
        <v>153</v>
      </c>
      <c r="K15" s="9">
        <f t="shared" si="3"/>
        <v>76.5</v>
      </c>
      <c r="L15" s="1">
        <v>101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2" customFormat="1" ht="12.75" customHeight="1" x14ac:dyDescent="0.25">
      <c r="A16" s="8" t="s">
        <v>17</v>
      </c>
      <c r="B16" s="20">
        <v>4692</v>
      </c>
      <c r="C16" s="9">
        <v>20</v>
      </c>
      <c r="D16" s="9">
        <f t="shared" si="0"/>
        <v>100</v>
      </c>
      <c r="E16" s="9">
        <v>28</v>
      </c>
      <c r="F16" s="9">
        <f t="shared" si="1"/>
        <v>93.333333333333329</v>
      </c>
      <c r="G16" s="9">
        <v>29</v>
      </c>
      <c r="H16" s="9">
        <f t="shared" si="2"/>
        <v>72.5</v>
      </c>
      <c r="I16" s="9">
        <v>70</v>
      </c>
      <c r="J16" s="9">
        <v>100</v>
      </c>
      <c r="K16" s="9">
        <f t="shared" si="3"/>
        <v>50</v>
      </c>
      <c r="L16" s="1">
        <v>101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s="2" customFormat="1" ht="12.75" customHeight="1" x14ac:dyDescent="0.25">
      <c r="A17" s="8" t="s">
        <v>18</v>
      </c>
      <c r="B17" s="20">
        <v>4898</v>
      </c>
      <c r="C17" s="9">
        <v>14</v>
      </c>
      <c r="D17" s="9">
        <f t="shared" si="0"/>
        <v>70</v>
      </c>
      <c r="E17" s="9">
        <v>10</v>
      </c>
      <c r="F17" s="9">
        <f t="shared" si="1"/>
        <v>33.333333333333336</v>
      </c>
      <c r="G17" s="9">
        <v>40</v>
      </c>
      <c r="H17" s="9">
        <f t="shared" si="2"/>
        <v>100</v>
      </c>
      <c r="I17" s="9">
        <v>55</v>
      </c>
      <c r="J17" s="9">
        <v>195</v>
      </c>
      <c r="K17" s="9">
        <f t="shared" si="3"/>
        <v>97.5</v>
      </c>
      <c r="L17" s="1">
        <v>101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s="2" customFormat="1" ht="12.75" customHeight="1" x14ac:dyDescent="0.25">
      <c r="A18" s="8" t="s">
        <v>19</v>
      </c>
      <c r="B18" s="20">
        <v>6795</v>
      </c>
      <c r="C18" s="9">
        <v>20</v>
      </c>
      <c r="D18" s="9">
        <f t="shared" si="0"/>
        <v>100</v>
      </c>
      <c r="E18" s="9">
        <v>25</v>
      </c>
      <c r="F18" s="9">
        <f t="shared" si="1"/>
        <v>83.333333333333329</v>
      </c>
      <c r="G18" s="9">
        <v>40</v>
      </c>
      <c r="H18" s="9">
        <f t="shared" si="2"/>
        <v>100</v>
      </c>
      <c r="I18" s="9">
        <v>100</v>
      </c>
      <c r="J18" s="9">
        <v>115</v>
      </c>
      <c r="K18" s="9">
        <f t="shared" si="3"/>
        <v>57.5</v>
      </c>
      <c r="L18" s="1">
        <v>101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2" customFormat="1" ht="12.75" customHeight="1" x14ac:dyDescent="0.25">
      <c r="A19" s="8" t="s">
        <v>20</v>
      </c>
      <c r="B19" s="20">
        <v>7048</v>
      </c>
      <c r="C19" s="9">
        <v>10</v>
      </c>
      <c r="D19" s="9">
        <f t="shared" si="0"/>
        <v>50</v>
      </c>
      <c r="E19" s="9">
        <v>23</v>
      </c>
      <c r="F19" s="9">
        <f t="shared" si="1"/>
        <v>76.666666666666671</v>
      </c>
      <c r="G19" s="9">
        <v>31</v>
      </c>
      <c r="H19" s="9">
        <f t="shared" si="2"/>
        <v>77.5</v>
      </c>
      <c r="I19" s="9">
        <v>40</v>
      </c>
      <c r="J19" s="9">
        <v>43</v>
      </c>
      <c r="K19" s="9">
        <f t="shared" si="3"/>
        <v>21.5</v>
      </c>
      <c r="L19" s="1">
        <v>101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s="2" customFormat="1" ht="12.75" customHeight="1" x14ac:dyDescent="0.25">
      <c r="A20" s="8" t="s">
        <v>21</v>
      </c>
      <c r="B20" s="20">
        <v>7650</v>
      </c>
      <c r="C20" s="9">
        <v>20</v>
      </c>
      <c r="D20" s="9">
        <f t="shared" si="0"/>
        <v>100</v>
      </c>
      <c r="E20" s="9">
        <v>30</v>
      </c>
      <c r="F20" s="9">
        <f t="shared" si="1"/>
        <v>100</v>
      </c>
      <c r="G20" s="9">
        <v>29</v>
      </c>
      <c r="H20" s="9">
        <f t="shared" si="2"/>
        <v>72.5</v>
      </c>
      <c r="I20" s="9">
        <v>100</v>
      </c>
      <c r="J20" s="9">
        <v>195</v>
      </c>
      <c r="K20" s="9">
        <f t="shared" si="3"/>
        <v>97.5</v>
      </c>
      <c r="L20" s="1">
        <v>101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" customFormat="1" ht="12.75" customHeight="1" x14ac:dyDescent="0.25">
      <c r="A21" s="8" t="s">
        <v>22</v>
      </c>
      <c r="B21" s="20">
        <v>7807</v>
      </c>
      <c r="C21" s="9">
        <v>16</v>
      </c>
      <c r="D21" s="9">
        <f t="shared" si="0"/>
        <v>80</v>
      </c>
      <c r="E21" s="9">
        <v>23.76</v>
      </c>
      <c r="F21" s="9">
        <f t="shared" si="1"/>
        <v>79.2</v>
      </c>
      <c r="G21" s="9">
        <v>34</v>
      </c>
      <c r="H21" s="9">
        <f t="shared" si="2"/>
        <v>85</v>
      </c>
      <c r="I21" s="9">
        <v>68</v>
      </c>
      <c r="J21" s="9">
        <v>200</v>
      </c>
      <c r="K21" s="9">
        <f t="shared" si="3"/>
        <v>100</v>
      </c>
      <c r="L21" s="1">
        <v>101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s="2" customFormat="1" ht="12.75" customHeight="1" x14ac:dyDescent="0.25">
      <c r="A22" s="8" t="s">
        <v>23</v>
      </c>
      <c r="B22" s="20">
        <v>8187</v>
      </c>
      <c r="C22" s="9">
        <v>20</v>
      </c>
      <c r="D22" s="9">
        <f t="shared" si="0"/>
        <v>100</v>
      </c>
      <c r="E22" s="9">
        <v>19</v>
      </c>
      <c r="F22" s="9">
        <f t="shared" si="1"/>
        <v>63.333333333333336</v>
      </c>
      <c r="G22" s="9">
        <v>23</v>
      </c>
      <c r="H22" s="9">
        <f t="shared" si="2"/>
        <v>57.5</v>
      </c>
      <c r="I22" s="9">
        <v>85</v>
      </c>
      <c r="J22" s="9">
        <v>122</v>
      </c>
      <c r="K22" s="9">
        <f t="shared" si="3"/>
        <v>61</v>
      </c>
      <c r="L22" s="1">
        <v>101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s="2" customFormat="1" ht="12.75" customHeight="1" x14ac:dyDescent="0.25">
      <c r="A23" s="8" t="s">
        <v>24</v>
      </c>
      <c r="B23" s="20">
        <v>8423</v>
      </c>
      <c r="C23" s="9">
        <v>19</v>
      </c>
      <c r="D23" s="9">
        <f t="shared" si="0"/>
        <v>95</v>
      </c>
      <c r="E23" s="9">
        <v>21</v>
      </c>
      <c r="F23" s="9">
        <f t="shared" si="1"/>
        <v>70</v>
      </c>
      <c r="G23" s="9">
        <v>40</v>
      </c>
      <c r="H23" s="9">
        <f t="shared" si="2"/>
        <v>100</v>
      </c>
      <c r="I23" s="9">
        <v>65</v>
      </c>
      <c r="J23" s="9">
        <v>156</v>
      </c>
      <c r="K23" s="9">
        <f t="shared" si="3"/>
        <v>78</v>
      </c>
      <c r="L23" s="1">
        <v>101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s="2" customFormat="1" ht="12.75" customHeight="1" x14ac:dyDescent="0.25">
      <c r="A24" s="8" t="s">
        <v>25</v>
      </c>
      <c r="B24" s="20">
        <v>8834</v>
      </c>
      <c r="C24" s="9">
        <v>18</v>
      </c>
      <c r="D24" s="9">
        <f t="shared" si="0"/>
        <v>90</v>
      </c>
      <c r="E24" s="9">
        <v>21</v>
      </c>
      <c r="F24" s="9">
        <f t="shared" si="1"/>
        <v>70</v>
      </c>
      <c r="G24" s="9">
        <v>33.04</v>
      </c>
      <c r="H24" s="9">
        <f t="shared" si="2"/>
        <v>82.6</v>
      </c>
      <c r="I24" s="9">
        <v>74</v>
      </c>
      <c r="J24" s="9">
        <v>165</v>
      </c>
      <c r="K24" s="9">
        <f t="shared" si="3"/>
        <v>82.5</v>
      </c>
      <c r="L24" s="1">
        <v>101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2" customFormat="1" ht="12.75" customHeight="1" x14ac:dyDescent="0.25">
      <c r="A25" s="8" t="s">
        <v>26</v>
      </c>
      <c r="B25" s="20">
        <v>8998</v>
      </c>
      <c r="C25" s="9">
        <v>20</v>
      </c>
      <c r="D25" s="9">
        <f t="shared" si="0"/>
        <v>100</v>
      </c>
      <c r="E25" s="9">
        <v>27</v>
      </c>
      <c r="F25" s="9">
        <f t="shared" si="1"/>
        <v>90</v>
      </c>
      <c r="G25" s="9">
        <v>32</v>
      </c>
      <c r="H25" s="9">
        <f t="shared" si="2"/>
        <v>80</v>
      </c>
      <c r="I25" s="9">
        <v>53</v>
      </c>
      <c r="J25" s="9">
        <v>145</v>
      </c>
      <c r="K25" s="9">
        <f t="shared" si="3"/>
        <v>72.5</v>
      </c>
      <c r="L25" s="1">
        <v>101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s="2" customFormat="1" ht="12.75" customHeight="1" x14ac:dyDescent="0.25">
      <c r="A26" s="8" t="s">
        <v>27</v>
      </c>
      <c r="B26" s="20">
        <v>9180</v>
      </c>
      <c r="C26" s="9">
        <v>20</v>
      </c>
      <c r="D26" s="9">
        <f t="shared" si="0"/>
        <v>100</v>
      </c>
      <c r="E26" s="9">
        <v>20</v>
      </c>
      <c r="F26" s="9">
        <f t="shared" si="1"/>
        <v>66.666666666666671</v>
      </c>
      <c r="G26" s="9">
        <v>30</v>
      </c>
      <c r="H26" s="9">
        <f t="shared" si="2"/>
        <v>75</v>
      </c>
      <c r="I26" s="9">
        <v>75</v>
      </c>
      <c r="J26" s="9">
        <v>147</v>
      </c>
      <c r="K26" s="9">
        <f t="shared" si="3"/>
        <v>73.5</v>
      </c>
      <c r="L26" s="1">
        <v>101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2" customFormat="1" ht="12.75" customHeight="1" x14ac:dyDescent="0.25">
      <c r="A27" s="8" t="s">
        <v>28</v>
      </c>
      <c r="B27" s="20">
        <v>9474</v>
      </c>
      <c r="C27" s="9">
        <v>17</v>
      </c>
      <c r="D27" s="9">
        <f t="shared" si="0"/>
        <v>85</v>
      </c>
      <c r="E27" s="9">
        <v>15</v>
      </c>
      <c r="F27" s="9">
        <f t="shared" si="1"/>
        <v>50</v>
      </c>
      <c r="G27" s="9">
        <v>36</v>
      </c>
      <c r="H27" s="9">
        <f t="shared" si="2"/>
        <v>90</v>
      </c>
      <c r="I27" s="9">
        <v>70</v>
      </c>
      <c r="J27" s="9">
        <v>135</v>
      </c>
      <c r="K27" s="9">
        <f t="shared" si="3"/>
        <v>67.5</v>
      </c>
      <c r="L27" s="1">
        <v>101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s="2" customFormat="1" ht="12.75" customHeight="1" x14ac:dyDescent="0.25">
      <c r="A28" s="8" t="s">
        <v>29</v>
      </c>
      <c r="B28" s="20">
        <v>9605</v>
      </c>
      <c r="C28" s="9">
        <v>15</v>
      </c>
      <c r="D28" s="9">
        <f t="shared" si="0"/>
        <v>75</v>
      </c>
      <c r="E28" s="9">
        <v>29</v>
      </c>
      <c r="F28" s="9">
        <f t="shared" si="1"/>
        <v>96.666666666666671</v>
      </c>
      <c r="G28" s="9">
        <v>37</v>
      </c>
      <c r="H28" s="9">
        <f t="shared" si="2"/>
        <v>92.5</v>
      </c>
      <c r="I28" s="9">
        <v>62</v>
      </c>
      <c r="J28" s="9">
        <v>119</v>
      </c>
      <c r="K28" s="9">
        <f t="shared" si="3"/>
        <v>59.5</v>
      </c>
      <c r="L28" s="1">
        <v>101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s="2" customFormat="1" ht="12.75" customHeight="1" x14ac:dyDescent="0.25">
      <c r="A29" s="8" t="s">
        <v>30</v>
      </c>
      <c r="B29" s="20">
        <v>9680</v>
      </c>
      <c r="C29" s="9">
        <v>10</v>
      </c>
      <c r="D29" s="9">
        <f t="shared" si="0"/>
        <v>50</v>
      </c>
      <c r="E29" s="9">
        <v>26</v>
      </c>
      <c r="F29" s="9">
        <f t="shared" si="1"/>
        <v>86.666666666666671</v>
      </c>
      <c r="G29" s="9">
        <v>20</v>
      </c>
      <c r="H29" s="9">
        <f t="shared" si="2"/>
        <v>50</v>
      </c>
      <c r="I29" s="9">
        <v>100</v>
      </c>
      <c r="J29" s="9">
        <v>123</v>
      </c>
      <c r="K29" s="9">
        <f t="shared" si="3"/>
        <v>61.5</v>
      </c>
      <c r="L29" s="1">
        <v>101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s="2" customFormat="1" ht="12.75" customHeight="1" x14ac:dyDescent="0.25">
      <c r="A30" s="8" t="s">
        <v>31</v>
      </c>
      <c r="B30" s="20">
        <v>9701</v>
      </c>
      <c r="C30" s="9">
        <v>12</v>
      </c>
      <c r="D30" s="9">
        <f t="shared" si="0"/>
        <v>60</v>
      </c>
      <c r="E30" s="9">
        <v>18</v>
      </c>
      <c r="F30" s="9">
        <f t="shared" si="1"/>
        <v>60</v>
      </c>
      <c r="G30" s="9">
        <v>40</v>
      </c>
      <c r="H30" s="9">
        <f t="shared" si="2"/>
        <v>100</v>
      </c>
      <c r="I30" s="9">
        <v>92</v>
      </c>
      <c r="J30" s="9">
        <v>134</v>
      </c>
      <c r="K30" s="9">
        <f t="shared" si="3"/>
        <v>67</v>
      </c>
      <c r="L30" s="1">
        <v>101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2" customFormat="1" ht="12.75" customHeight="1" x14ac:dyDescent="0.25">
      <c r="A31" s="8" t="s">
        <v>32</v>
      </c>
      <c r="B31" s="20">
        <v>9912</v>
      </c>
      <c r="C31" s="9">
        <v>15</v>
      </c>
      <c r="D31" s="9">
        <f t="shared" si="0"/>
        <v>75</v>
      </c>
      <c r="E31" s="9">
        <v>30</v>
      </c>
      <c r="F31" s="9">
        <f t="shared" si="1"/>
        <v>100</v>
      </c>
      <c r="G31" s="9">
        <v>25</v>
      </c>
      <c r="H31" s="9">
        <f t="shared" si="2"/>
        <v>62.5</v>
      </c>
      <c r="I31" s="9">
        <v>95</v>
      </c>
      <c r="J31" s="9">
        <v>45</v>
      </c>
      <c r="K31" s="9">
        <f t="shared" si="3"/>
        <v>22.5</v>
      </c>
      <c r="L31" s="1">
        <v>101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s="24" customFormat="1" ht="12.75" customHeight="1" x14ac:dyDescent="0.3">
      <c r="A32" s="24" t="s">
        <v>36</v>
      </c>
      <c r="B32" s="25"/>
      <c r="C32" s="24">
        <f>AVERAGE(C6,C9,C8,C11:C31)</f>
        <v>16.625</v>
      </c>
      <c r="E32" s="24">
        <f>AVERAGE(E6:E20,E22:E31)</f>
        <v>23.76</v>
      </c>
      <c r="G32" s="24">
        <f>AVERAGE(G6:G23,G25:G31)</f>
        <v>33.04</v>
      </c>
      <c r="I32" s="24">
        <f>AVERAGE(I6:I31)</f>
        <v>72.807692307692307</v>
      </c>
      <c r="J32" s="24">
        <f>AVERAGE(J6:J31)</f>
        <v>125.57692307692308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 s="10" customFormat="1" ht="12.75" customHeight="1" x14ac:dyDescent="0.3">
      <c r="A33" s="10" t="s">
        <v>37</v>
      </c>
      <c r="B33" s="7">
        <f>AVERAGE(C32:J32)</f>
        <v>54.361923076923084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25">
      <c r="A34" s="27" t="s">
        <v>38</v>
      </c>
      <c r="D34" s="14">
        <f>COUNTIF(D6:D31, "&lt;50")</f>
        <v>1</v>
      </c>
      <c r="E34" s="15"/>
      <c r="F34" s="14">
        <f>COUNTIF(F6:F31, "&lt;50")</f>
        <v>1</v>
      </c>
      <c r="G34" s="15"/>
      <c r="H34" s="14">
        <f>COUNTIF(H6:H31, "&lt;50")</f>
        <v>0</v>
      </c>
      <c r="I34" s="15"/>
      <c r="J34" s="15"/>
    </row>
    <row r="35" spans="1:30" x14ac:dyDescent="0.25">
      <c r="A35" s="27" t="s">
        <v>42</v>
      </c>
      <c r="B35" s="17"/>
      <c r="D35" s="14">
        <f>COUNTIF(D7:D32, "&gt;90")</f>
        <v>10</v>
      </c>
      <c r="F35" s="14">
        <f>COUNTIF(F7:F32, "&gt;90")</f>
        <v>9</v>
      </c>
      <c r="H35" s="14">
        <f>COUNTIF(H7:H32, "&gt;90")</f>
        <v>10</v>
      </c>
    </row>
    <row r="36" spans="1:30" x14ac:dyDescent="0.25">
      <c r="A36" s="27" t="s">
        <v>43</v>
      </c>
      <c r="B36" s="17"/>
      <c r="D36" s="14">
        <f>COUNTIFS(D6:D31,"&gt;50",D6:D31,"&lt;90")</f>
        <v>12</v>
      </c>
      <c r="F36" s="14">
        <f>COUNTIFS(F6:F31,"&gt;50",F6:F31,"&lt;90")</f>
        <v>13</v>
      </c>
      <c r="H36" s="14">
        <f>COUNTIFS(H6:H31,"&gt;50",H6:H31,"&lt;90")</f>
        <v>14</v>
      </c>
    </row>
    <row r="37" spans="1:30" x14ac:dyDescent="0.25">
      <c r="A37" s="12"/>
      <c r="B37" s="18"/>
      <c r="C37" s="19"/>
      <c r="D37" s="19"/>
      <c r="E37" s="19"/>
      <c r="F37" s="19"/>
      <c r="G37" s="19"/>
      <c r="H37" s="19"/>
      <c r="I37" s="19"/>
      <c r="J37" s="19"/>
    </row>
    <row r="38" spans="1:30" x14ac:dyDescent="0.25">
      <c r="A38" s="2" t="s">
        <v>44</v>
      </c>
      <c r="C38" s="14">
        <f>_xlfn.VAR.P(C6:C31)</f>
        <v>11.29326923076923</v>
      </c>
      <c r="E38" s="14">
        <f>_xlfn.VAR.P(E6:E31)</f>
        <v>30.867692307692305</v>
      </c>
      <c r="G38" s="14">
        <f>_xlfn.VAR.P(G6:G31)</f>
        <v>39.729230769230888</v>
      </c>
      <c r="I38" s="14">
        <f>_xlfn.VAR.P(I6:I31)</f>
        <v>370.84763313609466</v>
      </c>
      <c r="J38" s="14">
        <f>_xlfn.VAR.P(J6:J31)</f>
        <v>2667.397928994083</v>
      </c>
    </row>
    <row r="39" spans="1:30" x14ac:dyDescent="0.25">
      <c r="A39" s="2" t="s">
        <v>45</v>
      </c>
      <c r="C39" s="14">
        <f>_xlfn.STDEV.P(C6:C31)</f>
        <v>3.360545972125546</v>
      </c>
      <c r="E39" s="14">
        <f>_xlfn.STDEV.P(E6:E31)</f>
        <v>5.5558700765669728</v>
      </c>
      <c r="G39" s="14">
        <f>_xlfn.STDEV.P(G6:G31)</f>
        <v>6.3031127841115842</v>
      </c>
      <c r="I39" s="14">
        <f>_xlfn.STDEV.P(I6:I31)</f>
        <v>19.257404631364391</v>
      </c>
      <c r="J39" s="14">
        <f>_xlfn.STDEV.P(J6:J31)</f>
        <v>51.646857881134288</v>
      </c>
    </row>
    <row r="40" spans="1:30" x14ac:dyDescent="0.25">
      <c r="A40" s="2"/>
    </row>
  </sheetData>
  <protectedRanges>
    <protectedRange sqref="J6:J31" name="Range5"/>
    <protectedRange sqref="I6:I31" name="Range4"/>
    <protectedRange sqref="G6:G31" name="Range3"/>
    <protectedRange sqref="E6:E31" name="Range2"/>
    <protectedRange sqref="C6:D31 F6:F31 H6:H31 K6:K31" name="Range1"/>
  </protectedRanges>
  <mergeCells count="1">
    <mergeCell ref="A1:J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60A8-B2EE-48EC-B706-3D454A841812}">
  <dimension ref="A1"/>
  <sheetViews>
    <sheetView workbookViewId="0">
      <selection activeCell="D22" sqref="D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Stats for Final</vt:lpstr>
      <vt:lpstr>Maths Test Marks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2024-01-05T10:55:18Z</dcterms:modified>
</cp:coreProperties>
</file>