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arangi\PycharmProjects\stock\"/>
    </mc:Choice>
  </mc:AlternateContent>
  <bookViews>
    <workbookView xWindow="0" yWindow="0" windowWidth="15570" windowHeight="8430"/>
  </bookViews>
  <sheets>
    <sheet name="Sheet1" sheetId="1" r:id="rId1"/>
    <sheet name="Sheet4" sheetId="4" r:id="rId2"/>
    <sheet name="Sheet5" sheetId="5" r:id="rId3"/>
    <sheet name="calculator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  <c r="F8" i="6" s="1"/>
  <c r="E2" i="6"/>
  <c r="D2" i="6"/>
  <c r="F2" i="6" s="1"/>
  <c r="J7" i="1"/>
  <c r="M2" i="5"/>
  <c r="P3" i="5"/>
  <c r="O3" i="5"/>
  <c r="O4" i="5" s="1"/>
  <c r="O5" i="5" s="1"/>
  <c r="N3" i="5"/>
  <c r="N4" i="5" s="1"/>
  <c r="N5" i="5" s="1"/>
  <c r="L3" i="5"/>
  <c r="L4" i="5" s="1"/>
  <c r="L5" i="5" s="1"/>
  <c r="J3" i="5"/>
  <c r="J4" i="5" s="1"/>
  <c r="J5" i="5" s="1"/>
  <c r="K3" i="5"/>
  <c r="K4" i="5" s="1"/>
  <c r="K5" i="5" s="1"/>
  <c r="C2" i="5"/>
  <c r="C3" i="5" s="1"/>
  <c r="C4" i="5" s="1"/>
  <c r="C5" i="5" s="1"/>
  <c r="B2" i="5"/>
  <c r="B3" i="5" s="1"/>
  <c r="B4" i="5" s="1"/>
  <c r="B5" i="5" s="1"/>
  <c r="A3" i="4"/>
  <c r="A4" i="4" s="1"/>
  <c r="A5" i="4" s="1"/>
  <c r="A6" i="4" s="1"/>
  <c r="A7" i="4" s="1"/>
  <c r="A8" i="4" s="1"/>
  <c r="A9" i="4" s="1"/>
  <c r="G4" i="4"/>
  <c r="G5" i="4" s="1"/>
  <c r="G6" i="4" s="1"/>
  <c r="G7" i="4" s="1"/>
  <c r="G8" i="4" s="1"/>
  <c r="G9" i="4" s="1"/>
  <c r="G3" i="4"/>
  <c r="E3" i="4"/>
  <c r="E4" i="4" s="1"/>
  <c r="E5" i="4" s="1"/>
  <c r="E6" i="4" s="1"/>
  <c r="E7" i="4" s="1"/>
  <c r="E8" i="4" s="1"/>
  <c r="E9" i="4" s="1"/>
  <c r="D2" i="4"/>
  <c r="H2" i="4" s="1"/>
  <c r="I2" i="4"/>
  <c r="F3" i="4"/>
  <c r="D3" i="4" s="1"/>
  <c r="G2" i="1"/>
  <c r="G3" i="1"/>
  <c r="G4" i="1"/>
  <c r="G5" i="1"/>
  <c r="G6" i="1"/>
  <c r="C7" i="1"/>
  <c r="I7" i="1"/>
  <c r="M3" i="5" l="1"/>
  <c r="P4" i="5"/>
  <c r="M4" i="5" s="1"/>
  <c r="A2" i="5"/>
  <c r="H3" i="4"/>
  <c r="J2" i="4"/>
  <c r="K2" i="4" s="1"/>
  <c r="L2" i="4" s="1"/>
  <c r="M2" i="4" s="1"/>
  <c r="N2" i="4" s="1"/>
  <c r="I3" i="4"/>
  <c r="F4" i="4"/>
  <c r="G7" i="1"/>
  <c r="K7" i="1" s="1"/>
  <c r="R2" i="1"/>
  <c r="K6" i="1"/>
  <c r="L6" i="1"/>
  <c r="I3" i="1"/>
  <c r="I4" i="1"/>
  <c r="I5" i="1"/>
  <c r="I6" i="1"/>
  <c r="I2" i="1"/>
  <c r="J6" i="1"/>
  <c r="C6" i="1"/>
  <c r="C5" i="1"/>
  <c r="J5" i="1" s="1"/>
  <c r="K4" i="1"/>
  <c r="J4" i="1"/>
  <c r="C4" i="1"/>
  <c r="K3" i="1"/>
  <c r="J3" i="1"/>
  <c r="C3" i="1"/>
  <c r="D2" i="5" l="1"/>
  <c r="E2" i="5" s="1"/>
  <c r="F2" i="5" s="1"/>
  <c r="G2" i="5" s="1"/>
  <c r="H2" i="5" s="1"/>
  <c r="I2" i="5" s="1"/>
  <c r="A3" i="5"/>
  <c r="P5" i="5"/>
  <c r="M5" i="5" s="1"/>
  <c r="J3" i="4"/>
  <c r="K3" i="4"/>
  <c r="L3" i="4" s="1"/>
  <c r="M3" i="4" s="1"/>
  <c r="N3" i="4" s="1"/>
  <c r="F5" i="4"/>
  <c r="I4" i="4"/>
  <c r="D4" i="4"/>
  <c r="H4" i="4" s="1"/>
  <c r="K5" i="1"/>
  <c r="J2" i="1"/>
  <c r="K2" i="1"/>
  <c r="C2" i="1"/>
  <c r="S2" i="1"/>
  <c r="A4" i="5" l="1"/>
  <c r="D3" i="5"/>
  <c r="E3" i="5" s="1"/>
  <c r="F3" i="5" s="1"/>
  <c r="G3" i="5" s="1"/>
  <c r="H3" i="5" s="1"/>
  <c r="I3" i="5" s="1"/>
  <c r="J4" i="4"/>
  <c r="K4" i="4" s="1"/>
  <c r="L4" i="4" s="1"/>
  <c r="M4" i="4" s="1"/>
  <c r="N4" i="4" s="1"/>
  <c r="F6" i="4"/>
  <c r="D5" i="4"/>
  <c r="H5" i="4" s="1"/>
  <c r="I5" i="4"/>
  <c r="A5" i="5" l="1"/>
  <c r="D4" i="5"/>
  <c r="E4" i="5" s="1"/>
  <c r="F4" i="5" s="1"/>
  <c r="G4" i="5" s="1"/>
  <c r="H4" i="5" s="1"/>
  <c r="I4" i="5" s="1"/>
  <c r="F7" i="4"/>
  <c r="D6" i="4"/>
  <c r="H6" i="4" s="1"/>
  <c r="I6" i="4"/>
  <c r="J5" i="4"/>
  <c r="K5" i="4" s="1"/>
  <c r="L5" i="4" s="1"/>
  <c r="M5" i="4" s="1"/>
  <c r="N5" i="4" s="1"/>
  <c r="A6" i="5" l="1"/>
  <c r="D5" i="5"/>
  <c r="E5" i="5" s="1"/>
  <c r="F5" i="5" s="1"/>
  <c r="G5" i="5" s="1"/>
  <c r="H5" i="5" s="1"/>
  <c r="I5" i="5" s="1"/>
  <c r="J6" i="4"/>
  <c r="K6" i="4" s="1"/>
  <c r="L6" i="4" s="1"/>
  <c r="M6" i="4" s="1"/>
  <c r="N6" i="4" s="1"/>
  <c r="F8" i="4"/>
  <c r="I7" i="4"/>
  <c r="D7" i="4"/>
  <c r="H7" i="4" s="1"/>
  <c r="A7" i="5" l="1"/>
  <c r="J7" i="4"/>
  <c r="K7" i="4" s="1"/>
  <c r="L7" i="4" s="1"/>
  <c r="M7" i="4" s="1"/>
  <c r="N7" i="4" s="1"/>
  <c r="F9" i="4"/>
  <c r="I8" i="4"/>
  <c r="D8" i="4"/>
  <c r="H8" i="4" s="1"/>
  <c r="A8" i="5" l="1"/>
  <c r="J8" i="4"/>
  <c r="K8" i="4" s="1"/>
  <c r="L8" i="4" s="1"/>
  <c r="M8" i="4" s="1"/>
  <c r="N8" i="4" s="1"/>
  <c r="I9" i="4"/>
  <c r="D9" i="4"/>
  <c r="H9" i="4" s="1"/>
  <c r="A9" i="5" l="1"/>
  <c r="J9" i="4"/>
  <c r="K9" i="4" s="1"/>
  <c r="L9" i="4" s="1"/>
  <c r="M9" i="4" s="1"/>
  <c r="N9" i="4" s="1"/>
  <c r="A10" i="5" l="1"/>
  <c r="A11" i="5" l="1"/>
  <c r="A12" i="5" l="1"/>
  <c r="A13" i="5" l="1"/>
  <c r="A14" i="5" l="1"/>
  <c r="A15" i="5" l="1"/>
  <c r="A16" i="5" l="1"/>
  <c r="A17" i="5" l="1"/>
  <c r="A18" i="5" l="1"/>
  <c r="A19" i="5" l="1"/>
  <c r="A20" i="5" l="1"/>
  <c r="A21" i="5" l="1"/>
  <c r="A22" i="5" l="1"/>
  <c r="A23" i="5" l="1"/>
  <c r="A24" i="5" l="1"/>
  <c r="A25" i="5" l="1"/>
  <c r="A26" i="5" l="1"/>
  <c r="A27" i="5" l="1"/>
  <c r="A28" i="5" l="1"/>
  <c r="A29" i="5" l="1"/>
</calcChain>
</file>

<file path=xl/sharedStrings.xml><?xml version="1.0" encoding="utf-8"?>
<sst xmlns="http://schemas.openxmlformats.org/spreadsheetml/2006/main" count="68" uniqueCount="49">
  <si>
    <t>trading charge</t>
  </si>
  <si>
    <t>stock name</t>
  </si>
  <si>
    <t>buy price/unit</t>
  </si>
  <si>
    <t>bought qty</t>
  </si>
  <si>
    <t>ICICI</t>
  </si>
  <si>
    <t>money invested</t>
  </si>
  <si>
    <t>Sell price/unit</t>
  </si>
  <si>
    <t>sold unit</t>
  </si>
  <si>
    <t>profit</t>
  </si>
  <si>
    <t>Expected profit per share</t>
  </si>
  <si>
    <t>E.perchase price/unit</t>
  </si>
  <si>
    <t>E.Total Money need</t>
  </si>
  <si>
    <t>E.Total share need</t>
  </si>
  <si>
    <t>predictor 1</t>
  </si>
  <si>
    <t>Min Sell price/unit</t>
  </si>
  <si>
    <t>charge</t>
  </si>
  <si>
    <t>final charge</t>
  </si>
  <si>
    <t>Bandhan Bank</t>
  </si>
  <si>
    <t>Bhagyanagar</t>
  </si>
  <si>
    <t>PNB</t>
  </si>
  <si>
    <t>overall profit</t>
  </si>
  <si>
    <t>interval/step/profit per share</t>
  </si>
  <si>
    <t>prifit1</t>
  </si>
  <si>
    <t>profit4</t>
  </si>
  <si>
    <t>profit2</t>
  </si>
  <si>
    <t>profit3</t>
  </si>
  <si>
    <t>profit5</t>
  </si>
  <si>
    <t>PETRONET</t>
  </si>
  <si>
    <t>total money</t>
  </si>
  <si>
    <t>current stock price</t>
  </si>
  <si>
    <t>No of share can be bought</t>
  </si>
  <si>
    <t>step/profit per share</t>
  </si>
  <si>
    <t>total_profit1</t>
  </si>
  <si>
    <t>total_profit2</t>
  </si>
  <si>
    <t>total_profit3</t>
  </si>
  <si>
    <t>total_profit4</t>
  </si>
  <si>
    <t>total_profit5</t>
  </si>
  <si>
    <t>total_profit6</t>
  </si>
  <si>
    <t>GRAPHITE</t>
  </si>
  <si>
    <t>col step</t>
  </si>
  <si>
    <t>possible stock price</t>
  </si>
  <si>
    <t>total stock</t>
  </si>
  <si>
    <t>min sell price</t>
  </si>
  <si>
    <t>buy price</t>
  </si>
  <si>
    <t>margin1</t>
  </si>
  <si>
    <t>fix_margin</t>
  </si>
  <si>
    <t>stock price</t>
  </si>
  <si>
    <t>number of stock</t>
  </si>
  <si>
    <t>total_money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</si>
</sst>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3" borderId="0" xfId="2"/>
    <xf numFmtId="0" fontId="1" fillId="2" borderId="0" xfId="1"/>
    <xf numFmtId="1" fontId="0" fillId="0" borderId="0" xfId="0" applyNumberFormat="1"/>
    <xf numFmtId="0" fontId="4" fillId="4" borderId="0" xfId="3"/>
    <xf numFmtId="0" fontId="0" fillId="5" borderId="1" xfId="4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H7" sqref="H7"/>
    </sheetView>
  </sheetViews>
  <sheetFormatPr defaultRowHeight="15" x14ac:dyDescent="0.25"/>
  <cols>
    <col min="3" max="3" width="11.28515625" style="1" bestFit="1" customWidth="1"/>
    <col min="5" max="5" width="15.42578125" bestFit="1" customWidth="1"/>
    <col min="7" max="7" width="15.42578125" bestFit="1" customWidth="1"/>
    <col min="8" max="8" width="17.7109375" bestFit="1" customWidth="1"/>
    <col min="10" max="10" width="17.7109375" style="2" bestFit="1" customWidth="1"/>
    <col min="11" max="11" width="12.5703125" bestFit="1" customWidth="1"/>
    <col min="12" max="12" width="9.140625" style="3"/>
    <col min="15" max="15" width="10.5703125" bestFit="1" customWidth="1"/>
    <col min="16" max="16" width="23.7109375" bestFit="1" customWidth="1"/>
    <col min="17" max="17" width="16.28515625" customWidth="1"/>
    <col min="18" max="18" width="18.85546875" bestFit="1" customWidth="1"/>
  </cols>
  <sheetData>
    <row r="1" spans="1:19" x14ac:dyDescent="0.25">
      <c r="A1" t="s">
        <v>0</v>
      </c>
      <c r="B1" t="s">
        <v>15</v>
      </c>
      <c r="C1" s="1" t="s">
        <v>16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s="2" t="s">
        <v>14</v>
      </c>
      <c r="K1" t="s">
        <v>20</v>
      </c>
      <c r="L1" s="3" t="s">
        <v>8</v>
      </c>
      <c r="O1" t="s">
        <v>13</v>
      </c>
      <c r="P1" t="s">
        <v>9</v>
      </c>
      <c r="Q1" t="s">
        <v>10</v>
      </c>
      <c r="R1" t="s">
        <v>12</v>
      </c>
      <c r="S1" t="s">
        <v>11</v>
      </c>
    </row>
    <row r="2" spans="1:19" x14ac:dyDescent="0.25">
      <c r="A2">
        <v>40</v>
      </c>
      <c r="B2">
        <v>0.01</v>
      </c>
      <c r="C2" s="1">
        <f t="shared" ref="C2:C7" si="0">IF((F2*E2*B2) &gt; 40,A2,(F2*E2*B2)*2)</f>
        <v>35.906400000000005</v>
      </c>
      <c r="D2" t="s">
        <v>4</v>
      </c>
      <c r="E2">
        <v>299.22000000000003</v>
      </c>
      <c r="F2">
        <v>6</v>
      </c>
      <c r="G2">
        <f t="shared" ref="G2:G7" si="1">(E2*F2)+C2</f>
        <v>1831.2264000000002</v>
      </c>
      <c r="I2">
        <f>F2</f>
        <v>6</v>
      </c>
      <c r="J2" s="2">
        <f t="shared" ref="J2:J7" si="2">(C2/F2)+E2+0.01</f>
        <v>305.21440000000001</v>
      </c>
      <c r="K2">
        <f>(H2*I2)-G2-C2</f>
        <v>-1867.1328000000003</v>
      </c>
      <c r="P2">
        <v>0.01</v>
      </c>
      <c r="Q2">
        <v>299</v>
      </c>
      <c r="R2">
        <f xml:space="preserve"> IF((F2*E2*B2) &gt; 40,A2,(F2*E2*B2)*2)/P2</f>
        <v>3590.6400000000003</v>
      </c>
      <c r="S2">
        <f>Q2*R2</f>
        <v>1073601.3600000001</v>
      </c>
    </row>
    <row r="3" spans="1:19" x14ac:dyDescent="0.25">
      <c r="A3">
        <v>40</v>
      </c>
      <c r="B3">
        <v>0.01</v>
      </c>
      <c r="C3" s="1">
        <f t="shared" si="0"/>
        <v>76.09</v>
      </c>
      <c r="D3" t="s">
        <v>18</v>
      </c>
      <c r="E3">
        <v>54.35</v>
      </c>
      <c r="F3">
        <v>70</v>
      </c>
      <c r="G3">
        <f t="shared" si="1"/>
        <v>3880.59</v>
      </c>
      <c r="I3">
        <f t="shared" ref="I3:I7" si="3">F3</f>
        <v>70</v>
      </c>
      <c r="J3" s="2">
        <f t="shared" si="2"/>
        <v>55.447000000000003</v>
      </c>
      <c r="K3">
        <f>(H3*I3)-G3-C3</f>
        <v>-3956.6800000000003</v>
      </c>
    </row>
    <row r="4" spans="1:19" x14ac:dyDescent="0.25">
      <c r="A4">
        <v>40</v>
      </c>
      <c r="B4">
        <v>0.01</v>
      </c>
      <c r="C4" s="1">
        <f t="shared" si="0"/>
        <v>7.61</v>
      </c>
      <c r="D4" t="s">
        <v>19</v>
      </c>
      <c r="E4">
        <v>76.099999999999994</v>
      </c>
      <c r="F4">
        <v>5</v>
      </c>
      <c r="G4">
        <f t="shared" si="1"/>
        <v>388.11</v>
      </c>
      <c r="I4">
        <f t="shared" si="3"/>
        <v>5</v>
      </c>
      <c r="J4" s="2">
        <f t="shared" si="2"/>
        <v>77.632000000000005</v>
      </c>
      <c r="K4">
        <f>(H4*I4)-G4-C4</f>
        <v>-395.72</v>
      </c>
    </row>
    <row r="5" spans="1:19" x14ac:dyDescent="0.25">
      <c r="A5">
        <v>40</v>
      </c>
      <c r="B5">
        <v>0.01</v>
      </c>
      <c r="C5" s="1">
        <f t="shared" si="0"/>
        <v>65.31</v>
      </c>
      <c r="D5" t="s">
        <v>19</v>
      </c>
      <c r="E5">
        <v>93.3</v>
      </c>
      <c r="F5">
        <v>35</v>
      </c>
      <c r="G5">
        <f t="shared" si="1"/>
        <v>3330.81</v>
      </c>
      <c r="I5">
        <f t="shared" si="3"/>
        <v>35</v>
      </c>
      <c r="J5" s="2">
        <f t="shared" si="2"/>
        <v>95.176000000000002</v>
      </c>
      <c r="K5">
        <f>(H5*I5)-G5-C5</f>
        <v>-3396.12</v>
      </c>
    </row>
    <row r="6" spans="1:19" x14ac:dyDescent="0.25">
      <c r="A6">
        <v>40</v>
      </c>
      <c r="B6">
        <v>0.01</v>
      </c>
      <c r="C6" s="1">
        <f t="shared" si="0"/>
        <v>37.588000000000001</v>
      </c>
      <c r="D6" t="s">
        <v>17</v>
      </c>
      <c r="E6">
        <v>469.85</v>
      </c>
      <c r="F6">
        <v>4</v>
      </c>
      <c r="G6">
        <f t="shared" si="1"/>
        <v>1916.9880000000001</v>
      </c>
      <c r="I6">
        <f t="shared" si="3"/>
        <v>4</v>
      </c>
      <c r="J6" s="2">
        <f t="shared" si="2"/>
        <v>479.25700000000001</v>
      </c>
      <c r="K6">
        <f>(H6*I6)-G6</f>
        <v>-1916.9880000000001</v>
      </c>
      <c r="L6" s="3">
        <f>K6+C6</f>
        <v>-1879.4</v>
      </c>
    </row>
    <row r="7" spans="1:19" x14ac:dyDescent="0.25">
      <c r="A7">
        <v>40</v>
      </c>
      <c r="B7">
        <v>0.01</v>
      </c>
      <c r="C7" s="1">
        <f t="shared" si="0"/>
        <v>40</v>
      </c>
      <c r="D7" t="s">
        <v>38</v>
      </c>
      <c r="E7">
        <v>795.1</v>
      </c>
      <c r="F7">
        <v>6</v>
      </c>
      <c r="G7">
        <f t="shared" si="1"/>
        <v>4810.6000000000004</v>
      </c>
      <c r="H7">
        <v>810</v>
      </c>
      <c r="I7">
        <f t="shared" si="3"/>
        <v>6</v>
      </c>
      <c r="J7" s="2">
        <f t="shared" si="2"/>
        <v>801.77666666666664</v>
      </c>
      <c r="K7">
        <f>(H7*I7)-G7</f>
        <v>49.399999999999636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24" sqref="D24"/>
    </sheetView>
  </sheetViews>
  <sheetFormatPr defaultRowHeight="15" x14ac:dyDescent="0.25"/>
  <cols>
    <col min="1" max="1" width="13.7109375" bestFit="1" customWidth="1"/>
    <col min="2" max="2" width="6.85546875" bestFit="1" customWidth="1"/>
    <col min="3" max="3" width="11.28515625" bestFit="1" customWidth="1"/>
    <col min="4" max="4" width="13.5703125" bestFit="1" customWidth="1"/>
    <col min="5" max="5" width="13.7109375" bestFit="1" customWidth="1"/>
    <col min="6" max="6" width="10.5703125" bestFit="1" customWidth="1"/>
    <col min="7" max="7" width="15.42578125" bestFit="1" customWidth="1"/>
    <col min="8" max="9" width="13.7109375" bestFit="1" customWidth="1"/>
    <col min="10" max="10" width="10" customWidth="1"/>
    <col min="11" max="11" width="12.5703125" bestFit="1" customWidth="1"/>
    <col min="12" max="12" width="8.7109375" bestFit="1" customWidth="1"/>
    <col min="14" max="14" width="8" bestFit="1" customWidth="1"/>
  </cols>
  <sheetData>
    <row r="1" spans="1:14" x14ac:dyDescent="0.25">
      <c r="A1" t="s">
        <v>21</v>
      </c>
      <c r="B1" t="s">
        <v>0</v>
      </c>
      <c r="C1" t="s">
        <v>15</v>
      </c>
      <c r="D1" s="1" t="s">
        <v>16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22</v>
      </c>
      <c r="K1" t="s">
        <v>24</v>
      </c>
      <c r="L1" t="s">
        <v>25</v>
      </c>
      <c r="M1" t="s">
        <v>23</v>
      </c>
      <c r="N1" t="s">
        <v>26</v>
      </c>
    </row>
    <row r="2" spans="1:14" x14ac:dyDescent="0.25">
      <c r="A2">
        <v>10</v>
      </c>
      <c r="B2">
        <v>40</v>
      </c>
      <c r="C2">
        <v>0.01</v>
      </c>
      <c r="D2" s="1">
        <f>IF((G2*F2*C2) &gt; 40,B2,(G2*F2*C2)*2)</f>
        <v>40</v>
      </c>
      <c r="E2" t="s">
        <v>27</v>
      </c>
      <c r="F2">
        <v>799.25</v>
      </c>
      <c r="G2">
        <v>6</v>
      </c>
      <c r="H2">
        <f>(F2*G2)+D2</f>
        <v>4835.5</v>
      </c>
      <c r="I2">
        <f>F2+$A$2</f>
        <v>809.25</v>
      </c>
      <c r="J2">
        <f>I2*G2-H2</f>
        <v>20</v>
      </c>
      <c r="K2">
        <f>J2+($A2*$G2)</f>
        <v>80</v>
      </c>
      <c r="L2">
        <f>K2+($A2*$G2)</f>
        <v>140</v>
      </c>
      <c r="M2">
        <f>L2+($A2*$G2)</f>
        <v>200</v>
      </c>
      <c r="N2">
        <f>M2+($A2*$G2)</f>
        <v>260</v>
      </c>
    </row>
    <row r="3" spans="1:14" x14ac:dyDescent="0.25">
      <c r="A3">
        <f>A2</f>
        <v>10</v>
      </c>
      <c r="B3">
        <v>40</v>
      </c>
      <c r="C3">
        <v>0.01</v>
      </c>
      <c r="D3" s="1">
        <f t="shared" ref="D3:D9" si="0">IF((G3*F3*C3) &gt; 40,B3,(G3*F3*C3)*2)</f>
        <v>40</v>
      </c>
      <c r="E3" t="str">
        <f>E2</f>
        <v>PETRONET</v>
      </c>
      <c r="F3">
        <f>F2-$A$2</f>
        <v>789.25</v>
      </c>
      <c r="G3">
        <f>G2</f>
        <v>6</v>
      </c>
      <c r="H3">
        <f t="shared" ref="H3:H9" si="1">(F3*G3)+D3</f>
        <v>4775.5</v>
      </c>
      <c r="I3">
        <f t="shared" ref="I3:I9" si="2">F3+$A$2</f>
        <v>799.25</v>
      </c>
      <c r="J3">
        <f t="shared" ref="J3:J9" si="3">I3*G3-H3</f>
        <v>20</v>
      </c>
      <c r="K3">
        <f>J3+($A3*$G3)</f>
        <v>80</v>
      </c>
      <c r="L3">
        <f t="shared" ref="K3:N9" si="4">K3+($A3*$G3)</f>
        <v>140</v>
      </c>
      <c r="M3">
        <f t="shared" si="4"/>
        <v>200</v>
      </c>
      <c r="N3">
        <f t="shared" si="4"/>
        <v>260</v>
      </c>
    </row>
    <row r="4" spans="1:14" x14ac:dyDescent="0.25">
      <c r="A4">
        <f t="shared" ref="A4:A9" si="5">A3</f>
        <v>10</v>
      </c>
      <c r="B4">
        <v>40</v>
      </c>
      <c r="C4">
        <v>0.01</v>
      </c>
      <c r="D4" s="1">
        <f t="shared" si="0"/>
        <v>40</v>
      </c>
      <c r="E4" t="str">
        <f>E3</f>
        <v>PETRONET</v>
      </c>
      <c r="F4">
        <f t="shared" ref="F4:F9" si="6">F3-$A$2</f>
        <v>779.25</v>
      </c>
      <c r="G4">
        <f t="shared" ref="G4:G9" si="7">G3</f>
        <v>6</v>
      </c>
      <c r="H4">
        <f t="shared" si="1"/>
        <v>4715.5</v>
      </c>
      <c r="I4">
        <f t="shared" si="2"/>
        <v>789.25</v>
      </c>
      <c r="J4">
        <f t="shared" si="3"/>
        <v>20</v>
      </c>
      <c r="K4">
        <f t="shared" si="4"/>
        <v>80</v>
      </c>
      <c r="L4">
        <f t="shared" si="4"/>
        <v>140</v>
      </c>
      <c r="M4">
        <f t="shared" si="4"/>
        <v>200</v>
      </c>
      <c r="N4">
        <f t="shared" si="4"/>
        <v>260</v>
      </c>
    </row>
    <row r="5" spans="1:14" x14ac:dyDescent="0.25">
      <c r="A5">
        <f t="shared" si="5"/>
        <v>10</v>
      </c>
      <c r="B5">
        <v>40</v>
      </c>
      <c r="C5">
        <v>0.01</v>
      </c>
      <c r="D5" s="1">
        <f t="shared" si="0"/>
        <v>40</v>
      </c>
      <c r="E5" t="str">
        <f t="shared" ref="E5:E9" si="8">E4</f>
        <v>PETRONET</v>
      </c>
      <c r="F5">
        <f t="shared" si="6"/>
        <v>769.25</v>
      </c>
      <c r="G5">
        <f t="shared" si="7"/>
        <v>6</v>
      </c>
      <c r="H5">
        <f t="shared" si="1"/>
        <v>4655.5</v>
      </c>
      <c r="I5">
        <f t="shared" si="2"/>
        <v>779.25</v>
      </c>
      <c r="J5">
        <f t="shared" si="3"/>
        <v>20</v>
      </c>
      <c r="K5">
        <f t="shared" si="4"/>
        <v>80</v>
      </c>
      <c r="L5">
        <f t="shared" si="4"/>
        <v>140</v>
      </c>
      <c r="M5">
        <f t="shared" si="4"/>
        <v>200</v>
      </c>
      <c r="N5">
        <f t="shared" si="4"/>
        <v>260</v>
      </c>
    </row>
    <row r="6" spans="1:14" x14ac:dyDescent="0.25">
      <c r="A6">
        <f t="shared" si="5"/>
        <v>10</v>
      </c>
      <c r="B6">
        <v>40</v>
      </c>
      <c r="C6">
        <v>0.01</v>
      </c>
      <c r="D6" s="1">
        <f t="shared" si="0"/>
        <v>40</v>
      </c>
      <c r="E6" t="str">
        <f t="shared" si="8"/>
        <v>PETRONET</v>
      </c>
      <c r="F6">
        <f t="shared" si="6"/>
        <v>759.25</v>
      </c>
      <c r="G6">
        <f t="shared" si="7"/>
        <v>6</v>
      </c>
      <c r="H6">
        <f t="shared" si="1"/>
        <v>4595.5</v>
      </c>
      <c r="I6">
        <f t="shared" si="2"/>
        <v>769.25</v>
      </c>
      <c r="J6">
        <f t="shared" si="3"/>
        <v>20</v>
      </c>
      <c r="K6">
        <f t="shared" si="4"/>
        <v>80</v>
      </c>
      <c r="L6">
        <f t="shared" si="4"/>
        <v>140</v>
      </c>
      <c r="M6">
        <f t="shared" si="4"/>
        <v>200</v>
      </c>
      <c r="N6">
        <f t="shared" si="4"/>
        <v>260</v>
      </c>
    </row>
    <row r="7" spans="1:14" x14ac:dyDescent="0.25">
      <c r="A7">
        <f t="shared" si="5"/>
        <v>10</v>
      </c>
      <c r="B7">
        <v>40</v>
      </c>
      <c r="C7">
        <v>0.01</v>
      </c>
      <c r="D7" s="1">
        <f t="shared" si="0"/>
        <v>40</v>
      </c>
      <c r="E7" t="str">
        <f t="shared" si="8"/>
        <v>PETRONET</v>
      </c>
      <c r="F7">
        <f t="shared" si="6"/>
        <v>749.25</v>
      </c>
      <c r="G7">
        <f t="shared" si="7"/>
        <v>6</v>
      </c>
      <c r="H7">
        <f t="shared" si="1"/>
        <v>4535.5</v>
      </c>
      <c r="I7">
        <f t="shared" si="2"/>
        <v>759.25</v>
      </c>
      <c r="J7">
        <f t="shared" si="3"/>
        <v>20</v>
      </c>
      <c r="K7">
        <f t="shared" si="4"/>
        <v>80</v>
      </c>
      <c r="L7">
        <f t="shared" si="4"/>
        <v>140</v>
      </c>
      <c r="M7">
        <f t="shared" si="4"/>
        <v>200</v>
      </c>
      <c r="N7">
        <f t="shared" si="4"/>
        <v>260</v>
      </c>
    </row>
    <row r="8" spans="1:14" x14ac:dyDescent="0.25">
      <c r="A8">
        <f t="shared" si="5"/>
        <v>10</v>
      </c>
      <c r="B8">
        <v>40</v>
      </c>
      <c r="C8">
        <v>0.01</v>
      </c>
      <c r="D8" s="1">
        <f t="shared" si="0"/>
        <v>40</v>
      </c>
      <c r="E8" t="str">
        <f t="shared" si="8"/>
        <v>PETRONET</v>
      </c>
      <c r="F8">
        <f t="shared" si="6"/>
        <v>739.25</v>
      </c>
      <c r="G8">
        <f t="shared" si="7"/>
        <v>6</v>
      </c>
      <c r="H8">
        <f t="shared" si="1"/>
        <v>4475.5</v>
      </c>
      <c r="I8">
        <f t="shared" si="2"/>
        <v>749.25</v>
      </c>
      <c r="J8">
        <f t="shared" si="3"/>
        <v>20</v>
      </c>
      <c r="K8">
        <f t="shared" si="4"/>
        <v>80</v>
      </c>
      <c r="L8">
        <f t="shared" si="4"/>
        <v>140</v>
      </c>
      <c r="M8">
        <f t="shared" si="4"/>
        <v>200</v>
      </c>
      <c r="N8">
        <f t="shared" si="4"/>
        <v>260</v>
      </c>
    </row>
    <row r="9" spans="1:14" x14ac:dyDescent="0.25">
      <c r="A9">
        <f t="shared" si="5"/>
        <v>10</v>
      </c>
      <c r="B9">
        <v>40</v>
      </c>
      <c r="C9">
        <v>0.01</v>
      </c>
      <c r="D9" s="1">
        <f t="shared" si="0"/>
        <v>40</v>
      </c>
      <c r="E9" t="str">
        <f t="shared" si="8"/>
        <v>PETRONET</v>
      </c>
      <c r="F9">
        <f t="shared" si="6"/>
        <v>729.25</v>
      </c>
      <c r="G9">
        <f t="shared" si="7"/>
        <v>6</v>
      </c>
      <c r="H9">
        <f t="shared" si="1"/>
        <v>4415.5</v>
      </c>
      <c r="I9">
        <f t="shared" si="2"/>
        <v>739.25</v>
      </c>
      <c r="J9">
        <f t="shared" si="3"/>
        <v>20</v>
      </c>
      <c r="K9">
        <f t="shared" si="4"/>
        <v>80</v>
      </c>
      <c r="L9">
        <f t="shared" si="4"/>
        <v>140</v>
      </c>
      <c r="M9">
        <f t="shared" si="4"/>
        <v>200</v>
      </c>
      <c r="N9">
        <f t="shared" si="4"/>
        <v>260</v>
      </c>
    </row>
    <row r="13" spans="1:14" x14ac:dyDescent="0.25">
      <c r="J13" s="2"/>
      <c r="L13" s="3"/>
    </row>
    <row r="14" spans="1:14" x14ac:dyDescent="0.25">
      <c r="J14" s="2"/>
      <c r="L14" s="3"/>
    </row>
    <row r="15" spans="1:14" x14ac:dyDescent="0.25">
      <c r="J15" s="2"/>
      <c r="L15" s="3"/>
    </row>
    <row r="16" spans="1:14" x14ac:dyDescent="0.25">
      <c r="J16" s="2"/>
      <c r="L16" s="3"/>
    </row>
    <row r="17" spans="10:12" x14ac:dyDescent="0.25">
      <c r="J17" s="2"/>
      <c r="L17" s="3"/>
    </row>
    <row r="18" spans="10:12" x14ac:dyDescent="0.25">
      <c r="J18" s="2"/>
      <c r="L18" s="3"/>
    </row>
  </sheetData>
  <conditionalFormatting sqref="J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ellIs" dxfId="0" priority="1" operator="greaterThan">
      <formula>100000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C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7109375" customWidth="1"/>
    <col min="3" max="3" width="24.42578125" style="4" bestFit="1" customWidth="1"/>
    <col min="4" max="4" width="23.140625" bestFit="1" customWidth="1"/>
    <col min="5" max="9" width="12.140625" bestFit="1" customWidth="1"/>
    <col min="11" max="11" width="11.7109375" bestFit="1" customWidth="1"/>
    <col min="12" max="12" width="10.28515625" customWidth="1"/>
    <col min="13" max="13" width="11.140625" customWidth="1"/>
    <col min="14" max="14" width="17.5703125" bestFit="1" customWidth="1"/>
    <col min="16" max="17" width="19.7109375" bestFit="1" customWidth="1"/>
  </cols>
  <sheetData>
    <row r="1" spans="1:17" x14ac:dyDescent="0.25">
      <c r="A1" t="s">
        <v>0</v>
      </c>
      <c r="B1" t="s">
        <v>1</v>
      </c>
      <c r="C1" s="4" t="s">
        <v>30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28</v>
      </c>
      <c r="K1" t="s">
        <v>1</v>
      </c>
      <c r="L1" t="s">
        <v>29</v>
      </c>
      <c r="M1" t="s">
        <v>40</v>
      </c>
      <c r="N1" t="s">
        <v>0</v>
      </c>
      <c r="O1" t="s">
        <v>15</v>
      </c>
      <c r="P1" t="s">
        <v>31</v>
      </c>
      <c r="Q1" t="s">
        <v>39</v>
      </c>
    </row>
    <row r="2" spans="1:17" x14ac:dyDescent="0.25">
      <c r="A2">
        <f>IF((C2*L2)*$O$2 &gt; $N$2,$N$2*2,(C2*L2)*$O$2*2)</f>
        <v>40</v>
      </c>
      <c r="B2" t="str">
        <f>K2</f>
        <v>GRAPHITE</v>
      </c>
      <c r="C2" s="4">
        <f>J2/L2</f>
        <v>22.222222222222221</v>
      </c>
      <c r="D2">
        <f t="shared" ref="D2:D29" si="0">C2*(L2+P2)-(C2*L2)-A2</f>
        <v>2.2222222222208075</v>
      </c>
      <c r="E2">
        <f t="shared" ref="E2:E29" si="1">D2+(C2*$P$2)</f>
        <v>44.444444444443029</v>
      </c>
      <c r="F2">
        <f t="shared" ref="F2:F29" si="2">E2+(C2*$P$2)</f>
        <v>86.66666666666525</v>
      </c>
      <c r="G2">
        <f t="shared" ref="G2:G29" si="3">F2+(C2*$P$2)</f>
        <v>128.88888888888746</v>
      </c>
      <c r="H2">
        <f t="shared" ref="H2:H29" si="4">G2+(P2*$C$2)</f>
        <v>171.11111111110969</v>
      </c>
      <c r="I2">
        <f t="shared" ref="I2:I29" si="5">H2+(C2*$P$2)</f>
        <v>213.33333333333192</v>
      </c>
      <c r="J2">
        <v>10000</v>
      </c>
      <c r="K2" t="s">
        <v>38</v>
      </c>
      <c r="L2">
        <v>450</v>
      </c>
      <c r="M2">
        <f>L2+P2</f>
        <v>451.9</v>
      </c>
      <c r="N2">
        <v>20</v>
      </c>
      <c r="O2">
        <v>0.01</v>
      </c>
      <c r="P2">
        <v>1.9</v>
      </c>
      <c r="Q2">
        <v>0.1</v>
      </c>
    </row>
    <row r="3" spans="1:17" x14ac:dyDescent="0.25">
      <c r="A3">
        <f>A2</f>
        <v>40</v>
      </c>
      <c r="B3" t="str">
        <f>B2</f>
        <v>GRAPHITE</v>
      </c>
      <c r="C3" s="4">
        <f>C2</f>
        <v>22.222222222222221</v>
      </c>
      <c r="D3">
        <f t="shared" si="0"/>
        <v>4.4444444444434339</v>
      </c>
      <c r="E3">
        <f t="shared" si="1"/>
        <v>46.666666666665655</v>
      </c>
      <c r="F3">
        <f t="shared" si="2"/>
        <v>88.888888888887877</v>
      </c>
      <c r="G3">
        <f t="shared" si="3"/>
        <v>131.11111111111009</v>
      </c>
      <c r="H3">
        <f t="shared" si="4"/>
        <v>175.55555555555452</v>
      </c>
      <c r="I3">
        <f t="shared" si="5"/>
        <v>217.77777777777675</v>
      </c>
      <c r="J3">
        <f>J2</f>
        <v>10000</v>
      </c>
      <c r="K3" t="str">
        <f>K2</f>
        <v>GRAPHITE</v>
      </c>
      <c r="L3">
        <f>L2</f>
        <v>450</v>
      </c>
      <c r="M3">
        <f t="shared" ref="M3:M29" si="6">L3+P3</f>
        <v>452</v>
      </c>
      <c r="N3">
        <f>N2</f>
        <v>20</v>
      </c>
      <c r="O3">
        <f>O2</f>
        <v>0.01</v>
      </c>
      <c r="P3">
        <f t="shared" ref="P3:P10" si="7">P2+$Q$2</f>
        <v>2</v>
      </c>
    </row>
    <row r="4" spans="1:17" x14ac:dyDescent="0.25">
      <c r="A4">
        <f t="shared" ref="A4:A8" si="8">A3</f>
        <v>40</v>
      </c>
      <c r="B4" t="str">
        <f t="shared" ref="B4:B8" si="9">B3</f>
        <v>GRAPHITE</v>
      </c>
      <c r="C4" s="4">
        <f t="shared" ref="C4:C8" si="10">C3</f>
        <v>22.222222222222221</v>
      </c>
      <c r="D4">
        <f t="shared" si="0"/>
        <v>6.6666666666660603</v>
      </c>
      <c r="E4">
        <f t="shared" si="1"/>
        <v>48.888888888888282</v>
      </c>
      <c r="F4">
        <f t="shared" si="2"/>
        <v>91.111111111110503</v>
      </c>
      <c r="G4">
        <f t="shared" si="3"/>
        <v>133.33333333333272</v>
      </c>
      <c r="H4">
        <f t="shared" si="4"/>
        <v>179.99999999999937</v>
      </c>
      <c r="I4">
        <f t="shared" si="5"/>
        <v>222.2222222222216</v>
      </c>
      <c r="J4">
        <f t="shared" ref="J4:J8" si="11">J3</f>
        <v>10000</v>
      </c>
      <c r="K4" t="str">
        <f t="shared" ref="K4:K8" si="12">K3</f>
        <v>GRAPHITE</v>
      </c>
      <c r="L4">
        <f t="shared" ref="L4:L8" si="13">L3</f>
        <v>450</v>
      </c>
      <c r="M4">
        <f t="shared" si="6"/>
        <v>452.1</v>
      </c>
      <c r="N4">
        <f t="shared" ref="N4:N8" si="14">N3</f>
        <v>20</v>
      </c>
      <c r="O4">
        <f t="shared" ref="O4:O8" si="15">O3</f>
        <v>0.01</v>
      </c>
      <c r="P4">
        <f t="shared" si="7"/>
        <v>2.1</v>
      </c>
    </row>
    <row r="5" spans="1:17" x14ac:dyDescent="0.25">
      <c r="A5">
        <f t="shared" si="8"/>
        <v>40</v>
      </c>
      <c r="B5" t="str">
        <f t="shared" si="9"/>
        <v>GRAPHITE</v>
      </c>
      <c r="C5" s="4">
        <f t="shared" si="10"/>
        <v>22.222222222222221</v>
      </c>
      <c r="D5">
        <f t="shared" si="0"/>
        <v>8.8888888888886868</v>
      </c>
      <c r="E5">
        <f t="shared" si="1"/>
        <v>51.111111111110908</v>
      </c>
      <c r="F5">
        <f t="shared" si="2"/>
        <v>93.33333333333313</v>
      </c>
      <c r="G5">
        <f t="shared" si="3"/>
        <v>135.55555555555534</v>
      </c>
      <c r="H5">
        <f t="shared" si="4"/>
        <v>184.44444444444423</v>
      </c>
      <c r="I5">
        <f t="shared" si="5"/>
        <v>226.66666666666646</v>
      </c>
      <c r="J5">
        <f t="shared" si="11"/>
        <v>10000</v>
      </c>
      <c r="K5" t="str">
        <f t="shared" si="12"/>
        <v>GRAPHITE</v>
      </c>
      <c r="L5">
        <f t="shared" si="13"/>
        <v>450</v>
      </c>
      <c r="M5">
        <f t="shared" si="6"/>
        <v>452.2</v>
      </c>
      <c r="N5">
        <f t="shared" si="14"/>
        <v>20</v>
      </c>
      <c r="O5">
        <f t="shared" si="15"/>
        <v>0.01</v>
      </c>
      <c r="P5">
        <f t="shared" si="7"/>
        <v>2.2000000000000002</v>
      </c>
    </row>
    <row r="6" spans="1:17" x14ac:dyDescent="0.25">
      <c r="A6">
        <f t="shared" si="8"/>
        <v>40</v>
      </c>
    </row>
    <row r="7" spans="1:17" x14ac:dyDescent="0.25">
      <c r="A7">
        <f t="shared" si="8"/>
        <v>40</v>
      </c>
    </row>
    <row r="8" spans="1:17" x14ac:dyDescent="0.25">
      <c r="A8">
        <f t="shared" si="8"/>
        <v>40</v>
      </c>
    </row>
    <row r="9" spans="1:17" x14ac:dyDescent="0.25">
      <c r="A9">
        <f t="shared" ref="A9:A10" si="16">A8</f>
        <v>40</v>
      </c>
    </row>
    <row r="10" spans="1:17" x14ac:dyDescent="0.25">
      <c r="A10">
        <f t="shared" si="16"/>
        <v>40</v>
      </c>
    </row>
    <row r="11" spans="1:17" x14ac:dyDescent="0.25">
      <c r="A11">
        <f t="shared" ref="A11:A29" si="17">A10</f>
        <v>40</v>
      </c>
    </row>
    <row r="12" spans="1:17" x14ac:dyDescent="0.25">
      <c r="A12">
        <f t="shared" si="17"/>
        <v>40</v>
      </c>
    </row>
    <row r="13" spans="1:17" x14ac:dyDescent="0.25">
      <c r="A13">
        <f t="shared" si="17"/>
        <v>40</v>
      </c>
    </row>
    <row r="14" spans="1:17" x14ac:dyDescent="0.25">
      <c r="A14">
        <f t="shared" si="17"/>
        <v>40</v>
      </c>
    </row>
    <row r="15" spans="1:17" x14ac:dyDescent="0.25">
      <c r="A15">
        <f t="shared" si="17"/>
        <v>40</v>
      </c>
    </row>
    <row r="16" spans="1:17" x14ac:dyDescent="0.25">
      <c r="A16">
        <f t="shared" si="17"/>
        <v>40</v>
      </c>
    </row>
    <row r="17" spans="1:1" x14ac:dyDescent="0.25">
      <c r="A17">
        <f t="shared" si="17"/>
        <v>40</v>
      </c>
    </row>
    <row r="18" spans="1:1" x14ac:dyDescent="0.25">
      <c r="A18">
        <f t="shared" si="17"/>
        <v>40</v>
      </c>
    </row>
    <row r="19" spans="1:1" x14ac:dyDescent="0.25">
      <c r="A19">
        <f t="shared" si="17"/>
        <v>40</v>
      </c>
    </row>
    <row r="20" spans="1:1" x14ac:dyDescent="0.25">
      <c r="A20">
        <f t="shared" si="17"/>
        <v>40</v>
      </c>
    </row>
    <row r="21" spans="1:1" x14ac:dyDescent="0.25">
      <c r="A21">
        <f t="shared" si="17"/>
        <v>40</v>
      </c>
    </row>
    <row r="22" spans="1:1" x14ac:dyDescent="0.25">
      <c r="A22">
        <f t="shared" si="17"/>
        <v>40</v>
      </c>
    </row>
    <row r="23" spans="1:1" x14ac:dyDescent="0.25">
      <c r="A23">
        <f t="shared" si="17"/>
        <v>40</v>
      </c>
    </row>
    <row r="24" spans="1:1" x14ac:dyDescent="0.25">
      <c r="A24">
        <f t="shared" si="17"/>
        <v>40</v>
      </c>
    </row>
    <row r="25" spans="1:1" x14ac:dyDescent="0.25">
      <c r="A25">
        <f t="shared" si="17"/>
        <v>40</v>
      </c>
    </row>
    <row r="26" spans="1:1" x14ac:dyDescent="0.25">
      <c r="A26">
        <f t="shared" si="17"/>
        <v>40</v>
      </c>
    </row>
    <row r="27" spans="1:1" x14ac:dyDescent="0.25">
      <c r="A27">
        <f t="shared" si="17"/>
        <v>40</v>
      </c>
    </row>
    <row r="28" spans="1:1" x14ac:dyDescent="0.25">
      <c r="A28">
        <f t="shared" si="17"/>
        <v>40</v>
      </c>
    </row>
    <row r="29" spans="1:1" x14ac:dyDescent="0.25">
      <c r="A29">
        <f t="shared" si="17"/>
        <v>40</v>
      </c>
    </row>
  </sheetData>
  <conditionalFormatting sqref="D2: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2" sqref="F2"/>
    </sheetView>
  </sheetViews>
  <sheetFormatPr defaultRowHeight="15" x14ac:dyDescent="0.25"/>
  <cols>
    <col min="1" max="2" width="17.5703125" bestFit="1" customWidth="1"/>
    <col min="3" max="3" width="24.42578125" bestFit="1" customWidth="1"/>
    <col min="4" max="4" width="11.28515625" bestFit="1" customWidth="1"/>
    <col min="5" max="6" width="12.85546875" bestFit="1" customWidth="1"/>
  </cols>
  <sheetData>
    <row r="1" spans="1:11" x14ac:dyDescent="0.25">
      <c r="A1" s="5" t="s">
        <v>28</v>
      </c>
      <c r="B1" s="5" t="s">
        <v>29</v>
      </c>
      <c r="C1" s="4"/>
      <c r="D1" s="3" t="s">
        <v>41</v>
      </c>
      <c r="E1" s="3" t="s">
        <v>43</v>
      </c>
      <c r="F1" s="3" t="s">
        <v>42</v>
      </c>
      <c r="J1" s="6" t="s">
        <v>44</v>
      </c>
      <c r="K1" s="6" t="s">
        <v>45</v>
      </c>
    </row>
    <row r="2" spans="1:11" x14ac:dyDescent="0.25">
      <c r="A2" s="5">
        <v>50000</v>
      </c>
      <c r="B2" s="5">
        <v>300</v>
      </c>
      <c r="C2" s="4"/>
      <c r="D2" s="3">
        <f>A2/B2</f>
        <v>166.66666666666666</v>
      </c>
      <c r="E2" s="3">
        <f>B2</f>
        <v>300</v>
      </c>
      <c r="F2" s="3">
        <f>(IF((A2*$J$2)&gt;2*$K$2, 2*$K$2,2* A2*$J$2)/D2)+E2</f>
        <v>300.24</v>
      </c>
      <c r="J2" s="6">
        <v>0.01</v>
      </c>
      <c r="K2" s="6">
        <v>20</v>
      </c>
    </row>
    <row r="3" spans="1:11" x14ac:dyDescent="0.25">
      <c r="C3" s="4"/>
    </row>
    <row r="4" spans="1:11" x14ac:dyDescent="0.25">
      <c r="C4" s="4"/>
    </row>
    <row r="5" spans="1:11" x14ac:dyDescent="0.25">
      <c r="C5" s="4"/>
    </row>
    <row r="6" spans="1:11" x14ac:dyDescent="0.25">
      <c r="C6" s="4"/>
    </row>
    <row r="7" spans="1:11" x14ac:dyDescent="0.25">
      <c r="A7" s="5" t="s">
        <v>46</v>
      </c>
      <c r="B7" s="5" t="s">
        <v>47</v>
      </c>
      <c r="C7" s="4"/>
      <c r="D7" s="3" t="s">
        <v>48</v>
      </c>
      <c r="E7" s="3" t="s">
        <v>43</v>
      </c>
      <c r="F7" s="3" t="s">
        <v>42</v>
      </c>
    </row>
    <row r="8" spans="1:11" x14ac:dyDescent="0.25">
      <c r="A8" s="5">
        <v>797</v>
      </c>
      <c r="B8" s="5">
        <v>6</v>
      </c>
      <c r="C8" s="4"/>
      <c r="D8" s="3">
        <f>B8*A8</f>
        <v>4782</v>
      </c>
      <c r="E8" s="3">
        <f>A8</f>
        <v>797</v>
      </c>
      <c r="F8" s="3">
        <f>(IF(D8*$J$2&gt;2*$K$2,2*$K$2,D8*$J$2 )/B8)+E8</f>
        <v>803.66666666666663</v>
      </c>
    </row>
    <row r="9" spans="1:11" x14ac:dyDescent="0.25">
      <c r="C9" s="4"/>
    </row>
    <row r="10" spans="1:11" x14ac:dyDescent="0.25">
      <c r="C10" s="4"/>
    </row>
    <row r="11" spans="1:11" x14ac:dyDescent="0.25">
      <c r="C11" s="4"/>
    </row>
    <row r="12" spans="1:11" x14ac:dyDescent="0.25">
      <c r="C12" s="4"/>
    </row>
    <row r="13" spans="1:11" x14ac:dyDescent="0.25">
      <c r="C13" s="4"/>
    </row>
    <row r="14" spans="1:11" x14ac:dyDescent="0.25">
      <c r="C14" s="4"/>
    </row>
    <row r="15" spans="1:11" x14ac:dyDescent="0.25">
      <c r="C15" s="4"/>
    </row>
    <row r="16" spans="1:11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calculator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Sarangi (nsarangi)</dc:creator>
  <cp:lastModifiedBy>Nihar Sarangi (nsarangi)</cp:lastModifiedBy>
  <dcterms:created xsi:type="dcterms:W3CDTF">2018-05-17T05:16:47Z</dcterms:created>
  <dcterms:modified xsi:type="dcterms:W3CDTF">2018-05-18T17:55:14Z</dcterms:modified>
</cp:coreProperties>
</file>