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MSM McCombs\Fall Term\Dynamic Pricing\HW 2\"/>
    </mc:Choice>
  </mc:AlternateContent>
  <xr:revisionPtr revIDLastSave="0" documentId="13_ncr:1_{B95FF03C-9392-4A2D-A76E-F9CD1C614CB7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1A" sheetId="1" r:id="rId1"/>
    <sheet name="Linear regression-1A" sheetId="2" r:id="rId2"/>
    <sheet name="1E" sheetId="4" r:id="rId3"/>
    <sheet name="XLSTAT_20211102_094400_1_HID" sheetId="9" state="hidden" r:id="rId4"/>
    <sheet name="Linear regression-1H" sheetId="8" r:id="rId5"/>
    <sheet name="1H" sheetId="7" r:id="rId6"/>
    <sheet name="pizza data" sheetId="10" r:id="rId7"/>
    <sheet name="edited pizza data" sheetId="11" r:id="rId8"/>
    <sheet name="XLSTAT_20211102_134409_1_HID" sheetId="20" state="hidden" r:id="rId9"/>
    <sheet name="Linear regression-Pizza" sheetId="16" r:id="rId10"/>
    <sheet name="XLSTAT_20211102_123449_1_HID" sheetId="17" state="hidden" r:id="rId11"/>
    <sheet name="XLSTAT_20211102_000608_1_HID" sheetId="3" state="hidden" r:id="rId12"/>
  </sheets>
  <definedNames>
    <definedName name="tab20211102_000608_RunProcREG_78_1" localSheetId="1" hidden="1">'Linear regression-1A'!$B$47:$G$50</definedName>
    <definedName name="tab20211102_000608_RunProcREG_91_1" localSheetId="1" hidden="1">'Linear regression-1A'!$B$30:$C$42</definedName>
    <definedName name="tab20211102_000608_RunProcREG_paramModel_1" localSheetId="1" hidden="1">'Linear regression-1A'!$B$56:$H$59</definedName>
    <definedName name="tab20211102_000608_RunProcREG_paramModel_2" localSheetId="1" hidden="1">'Linear regression-1A'!$B$69:$H$71</definedName>
    <definedName name="tab20211102_094400_RunProcREG_78_1" localSheetId="4" hidden="1">'Linear regression-1H'!$B$53:$G$56</definedName>
    <definedName name="tab20211102_094400_RunProcREG_91_1" localSheetId="4" hidden="1">'Linear regression-1H'!$B$36:$C$48</definedName>
    <definedName name="tab20211102_094400_RunProcREG_paramModel_1" localSheetId="4" hidden="1">'Linear regression-1H'!$B$62:$H$68</definedName>
    <definedName name="tab20211102_094400_RunProcREG_paramModel_2" localSheetId="4" hidden="1">'Linear regression-1H'!$B$78:$H$83</definedName>
    <definedName name="tab20211102_123449_RunProcREG_78_1" localSheetId="9" hidden="1">'Linear regression-Pizza'!$B$55:$G$58</definedName>
    <definedName name="tab20211102_123449_RunProcREG_91_1" localSheetId="9" hidden="1">'Linear regression-Pizza'!$B$38:$C$50</definedName>
    <definedName name="tab20211102_123449_RunProcREG_paramModel_1" localSheetId="9" hidden="1">'Linear regression-Pizza'!$B$64:$H$71</definedName>
    <definedName name="tab20211102_123449_RunProcREG_paramModel_2" localSheetId="9" hidden="1">'Linear regression-Pizza'!$B$81:$H$87</definedName>
    <definedName name="xdata1" localSheetId="11" hidden="1">XLSTAT_20211102_000608_1_HID!$C$1:$C$70</definedName>
    <definedName name="xdata1" localSheetId="3" hidden="1">XLSTAT_20211102_094400_1_HID!$C$1:$C$70</definedName>
    <definedName name="xdata1" localSheetId="10" hidden="1">XLSTAT_20211102_123449_1_HID!$C$1:$C$70</definedName>
    <definedName name="xdata1" localSheetId="8" hidden="1">XLSTAT_20211102_134409_1_HID!$C$1:$C$70</definedName>
    <definedName name="xdata1" hidden="1">#REF!</definedName>
    <definedName name="xdata2" localSheetId="11" hidden="1">XLSTAT_20211102_000608_1_HID!$G$1:$G$70</definedName>
    <definedName name="xdata2" localSheetId="3" hidden="1">XLSTAT_20211102_094400_1_HID!$G$1:$G$70</definedName>
    <definedName name="xdata2" localSheetId="10" hidden="1">XLSTAT_20211102_123449_1_HID!$G$1:$G$70</definedName>
    <definedName name="xdata2" localSheetId="8" hidden="1">XLSTAT_20211102_134409_1_HID!$G$1:$G$70</definedName>
    <definedName name="xdata2" hidden="1">#REF!</definedName>
    <definedName name="ydata1" localSheetId="11" hidden="1">XLSTAT_20211102_000608_1_HID!$D$1:$D$70</definedName>
    <definedName name="ydata1" localSheetId="3" hidden="1">XLSTAT_20211102_094400_1_HID!$D$1:$D$70</definedName>
    <definedName name="ydata1" localSheetId="10" hidden="1">XLSTAT_20211102_123449_1_HID!$D$1:$D$70</definedName>
    <definedName name="ydata1" localSheetId="8" hidden="1">XLSTAT_20211102_134409_1_HID!$D$1:$D$70</definedName>
    <definedName name="ydata1" hidden="1">#REF!</definedName>
    <definedName name="ydata2" localSheetId="11" hidden="1">XLSTAT_20211102_000608_1_HID!$H$1:$H$70</definedName>
    <definedName name="ydata2" localSheetId="3" hidden="1">XLSTAT_20211102_094400_1_HID!$H$1:$H$70</definedName>
    <definedName name="ydata2" localSheetId="10" hidden="1">XLSTAT_20211102_123449_1_HID!$H$1:$H$70</definedName>
    <definedName name="ydata2" localSheetId="8" hidden="1">XLSTAT_20211102_134409_1_HID!$H$1:$H$70</definedName>
    <definedName name="ydata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20" l="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G1" i="20"/>
  <c r="G2" i="20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D1" i="20"/>
  <c r="D2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C1" i="20"/>
  <c r="C2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X111" i="11"/>
  <c r="X112" i="11"/>
  <c r="X113" i="11"/>
  <c r="X114" i="11"/>
  <c r="X115" i="11"/>
  <c r="X116" i="11"/>
  <c r="X117" i="11"/>
  <c r="X118" i="11"/>
  <c r="X119" i="11"/>
  <c r="X120" i="11"/>
  <c r="X121" i="11"/>
  <c r="X122" i="11"/>
  <c r="X123" i="11"/>
  <c r="X124" i="11"/>
  <c r="X125" i="11"/>
  <c r="X126" i="11"/>
  <c r="X127" i="11"/>
  <c r="X128" i="11"/>
  <c r="X129" i="11"/>
  <c r="X130" i="11"/>
  <c r="X131" i="11"/>
  <c r="X132" i="11"/>
  <c r="X133" i="11"/>
  <c r="X134" i="11"/>
  <c r="X135" i="11"/>
  <c r="X136" i="11"/>
  <c r="X137" i="11"/>
  <c r="X138" i="11"/>
  <c r="X139" i="11"/>
  <c r="X140" i="11"/>
  <c r="X141" i="11"/>
  <c r="X142" i="11"/>
  <c r="X143" i="11"/>
  <c r="X144" i="11"/>
  <c r="X145" i="11"/>
  <c r="X146" i="11"/>
  <c r="X147" i="11"/>
  <c r="X148" i="11"/>
  <c r="X149" i="11"/>
  <c r="X150" i="11"/>
  <c r="X151" i="11"/>
  <c r="X152" i="11"/>
  <c r="X153" i="11"/>
  <c r="X154" i="11"/>
  <c r="X155" i="11"/>
  <c r="X156" i="11"/>
  <c r="X157" i="11"/>
  <c r="X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U111" i="11"/>
  <c r="U112" i="11"/>
  <c r="U113" i="11"/>
  <c r="U114" i="11"/>
  <c r="U115" i="11"/>
  <c r="U116" i="11"/>
  <c r="U117" i="11"/>
  <c r="U118" i="11"/>
  <c r="U119" i="11"/>
  <c r="U120" i="11"/>
  <c r="U121" i="11"/>
  <c r="U122" i="11"/>
  <c r="U123" i="11"/>
  <c r="U124" i="11"/>
  <c r="U125" i="11"/>
  <c r="U126" i="11"/>
  <c r="U127" i="11"/>
  <c r="U128" i="11"/>
  <c r="U129" i="11"/>
  <c r="U130" i="11"/>
  <c r="U131" i="11"/>
  <c r="U132" i="11"/>
  <c r="U133" i="11"/>
  <c r="U134" i="11"/>
  <c r="U135" i="11"/>
  <c r="U136" i="11"/>
  <c r="U137" i="11"/>
  <c r="U138" i="11"/>
  <c r="U139" i="11"/>
  <c r="U140" i="11"/>
  <c r="U141" i="11"/>
  <c r="U142" i="11"/>
  <c r="U143" i="11"/>
  <c r="U144" i="11"/>
  <c r="U145" i="11"/>
  <c r="U146" i="11"/>
  <c r="U147" i="11"/>
  <c r="U148" i="11"/>
  <c r="U149" i="11"/>
  <c r="U150" i="11"/>
  <c r="U151" i="11"/>
  <c r="U152" i="11"/>
  <c r="U153" i="11"/>
  <c r="U154" i="11"/>
  <c r="U155" i="11"/>
  <c r="U156" i="11"/>
  <c r="U157" i="11"/>
  <c r="U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2" i="11"/>
  <c r="H1" i="9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G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C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2" i="7"/>
  <c r="H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</calcChain>
</file>

<file path=xl/sharedStrings.xml><?xml version="1.0" encoding="utf-8"?>
<sst xmlns="http://schemas.openxmlformats.org/spreadsheetml/2006/main" count="1053" uniqueCount="441">
  <si>
    <t>week</t>
  </si>
  <si>
    <t>Sales</t>
  </si>
  <si>
    <t>PromotionIndex</t>
  </si>
  <si>
    <t xml:space="preserve">Walmart </t>
  </si>
  <si>
    <t>FeatureAdvertisingIndex</t>
  </si>
  <si>
    <t>Holiday</t>
  </si>
  <si>
    <t>log(sales)</t>
  </si>
  <si>
    <t>log(promotion index)</t>
  </si>
  <si>
    <t>B1</t>
  </si>
  <si>
    <t>Alpha</t>
  </si>
  <si>
    <t>B2</t>
  </si>
  <si>
    <t>baseline</t>
  </si>
  <si>
    <t>beta coefficient for promotion index</t>
  </si>
  <si>
    <t>beta coefficient for walmart</t>
  </si>
  <si>
    <t>Y / Dependent variables: Workbook = Dynamic Pricing HW2 - Nihit Parikh.xlsx / Sheet = Sheet1 / Range = Sheet1!$G$1:$G$101 / 100 rows and 1 column</t>
  </si>
  <si>
    <t>X / Quantitative: Workbook = Dynamic Pricing HW2 - Nihit Parikh.xlsx / Sheet = Sheet1 / Range = 'Sheet1'!$D$1:$D$101,'Sheet1'!$H$1:$H$101 / 100 rows and 2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</si>
  <si>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</si>
  <si>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</si>
  <si>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</si>
  <si>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</si>
  <si>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</si>
  <si>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</si>
  <si>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</si>
  <si>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</si>
  <si>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</si>
  <si>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</si>
  <si>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</si>
  <si>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Walmart</t>
  </si>
  <si>
    <t>Correlation matrix:</t>
  </si>
  <si>
    <t>Regression of variable log(sales):</t>
  </si>
  <si>
    <t>Goodness of fit statistics (log(sales)):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</si>
  <si>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</si>
  <si>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</si>
  <si>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</si>
  <si>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</si>
  <si>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</si>
  <si>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</si>
  <si>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</si>
  <si>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</si>
  <si>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</si>
  <si>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</si>
  <si>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</si>
  <si>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</si>
  <si>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(log(sales)):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</si>
  <si>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</si>
  <si>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</si>
  <si>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</si>
  <si>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</si>
  <si>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</si>
  <si>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</si>
  <si>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</si>
  <si>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</si>
  <si>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</si>
  <si>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(log(sales)):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</si>
  <si>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</si>
  <si>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</si>
  <si>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</si>
  <si>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</si>
  <si>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</si>
  <si>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</si>
  <si>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</si>
  <si>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(log(sales)):</t>
  </si>
  <si>
    <t>log(sales) = 13.4767686816481-0.302557120409483*Walmart+0.962438068757133*log(promotion index)</t>
  </si>
  <si>
    <t>Standardized coefficients (log(sales)):</t>
  </si>
  <si>
    <t xml:space="preserve"> </t>
  </si>
  <si>
    <t>Predictions and residuals (log(sales)):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</si>
  <si>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</si>
  <si>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</si>
  <si>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</si>
  <si>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</si>
  <si>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</si>
  <si>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</si>
  <si>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</si>
  <si>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</si>
  <si>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</si>
  <si>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</si>
  <si>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</si>
  <si>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</si>
  <si>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</si>
  <si>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</si>
  <si>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</si>
  <si>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</si>
  <si>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</si>
  <si>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</si>
  <si>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</si>
  <si>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</si>
  <si>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</si>
  <si>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</si>
  <si>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</si>
  <si>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</si>
  <si>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</si>
  <si>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</si>
  <si>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</si>
  <si>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</si>
  <si>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</si>
  <si>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</si>
  <si>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</si>
  <si>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</si>
  <si>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</si>
  <si>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</si>
  <si>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</si>
  <si>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</si>
  <si>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</si>
  <si>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</si>
  <si>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</si>
  <si>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</si>
  <si>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</si>
  <si>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</si>
  <si>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</si>
  <si>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</si>
  <si>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</si>
  <si>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</si>
  <si>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</si>
  <si>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</si>
  <si>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</si>
  <si>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</si>
  <si>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</si>
  <si>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</si>
  <si>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</si>
  <si>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</si>
  <si>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</si>
  <si>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</si>
  <si>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</si>
  <si>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</si>
  <si>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</si>
  <si>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</si>
  <si>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</si>
  <si>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</si>
  <si>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</si>
  <si>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</si>
  <si>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</si>
  <si>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</si>
  <si>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</si>
  <si>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</si>
  <si>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</si>
  <si>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</si>
  <si>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</si>
  <si>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</si>
  <si>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</si>
  <si>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</si>
  <si>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</si>
  <si>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</si>
  <si>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</si>
  <si>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</si>
  <si>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</si>
  <si>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</si>
  <si>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</si>
  <si>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</si>
  <si>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</si>
  <si>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</si>
  <si>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</si>
  <si>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</si>
  <si>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</si>
  <si>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</si>
  <si>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</si>
  <si>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</si>
  <si>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</si>
  <si>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</si>
  <si>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</si>
  <si>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</si>
  <si>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</si>
  <si>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</si>
  <si>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</si>
  <si>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</si>
  <si>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</si>
  <si>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</si>
  <si>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</si>
  <si>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</si>
  <si>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Pred(log(sales))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</si>
  <si>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</si>
  <si>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</si>
  <si>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</si>
  <si>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</si>
  <si>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</si>
  <si>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</si>
  <si>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</si>
  <si>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</si>
  <si>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r>
      <t>XLSTAT 2021.3.1.1167 - Linear regression - Start time: 11/02/2021 at 00:06:40 / End time: 11/02/2021 at 00:06:41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</si>
  <si>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log(FeatureIndex)</t>
  </si>
  <si>
    <t>beta coefficient for feature index</t>
  </si>
  <si>
    <t>beta coefficient for holiday</t>
  </si>
  <si>
    <t>B3</t>
  </si>
  <si>
    <t>B4</t>
  </si>
  <si>
    <t>log(promotionIndex)*Walmart</t>
  </si>
  <si>
    <t>beta coefficient for interaction term</t>
  </si>
  <si>
    <t>B5</t>
  </si>
  <si>
    <t>Y / Dependent variables: Workbook = Dynamic Pricing HW2 - Nihit Parikh.xlsx / Sheet = 1G / Range = '1G'!$E$1:$E$101 / 100 rows and 1 column</t>
  </si>
  <si>
    <t>X / Quantitative: Workbook = Dynamic Pricing HW2 - Nihit Parikh.xlsx / Sheet = 1G / Range = '1G'!$F$1:$J$101 / 100 rows and 5 columns</t>
  </si>
  <si>
    <t>log(sales) = 12.6839547045026+1.46096120995731*log(promotion index)-0.299652931442498*Walmart+0.231742726864605*Holiday+0.76119423551891*log(FeatureIndex)-0.856474999705245*log(promotionIndex)*Walmart</t>
  </si>
  <si>
    <r>
      <t>XLSTAT 2021.3.1.1167 - Linear regression - Start time: 11/02/2021 at 09:44:39 / End time: 11/02/2021 at 09:44:40</t>
    </r>
    <r>
      <rPr>
        <sz val="11"/>
        <color rgb="FFFFFFFF"/>
        <rFont val="Calibri"/>
        <family val="2"/>
        <scheme val="minor"/>
      </rPr>
      <t xml:space="preserve"> / Microsoft Excel 16.014527</t>
    </r>
  </si>
  <si>
    <t>Week</t>
  </si>
  <si>
    <t>U Vol DiGiorno</t>
  </si>
  <si>
    <t>Price DiGiorno</t>
  </si>
  <si>
    <t>U Vol Fresch</t>
  </si>
  <si>
    <t>Price Fresch</t>
  </si>
  <si>
    <t>U Vol JO</t>
  </si>
  <si>
    <t xml:space="preserve"> Price JO</t>
  </si>
  <si>
    <t>U Vol RB</t>
  </si>
  <si>
    <t>Price RB</t>
  </si>
  <si>
    <t>U Vol Tomb</t>
  </si>
  <si>
    <t>Price Tomb</t>
  </si>
  <si>
    <t>U Vol TO</t>
  </si>
  <si>
    <t xml:space="preserve"> Price TO</t>
  </si>
  <si>
    <t>WEEK ENDING 11/22/03</t>
  </si>
  <si>
    <t>WEEK ENDING 11/29/03</t>
  </si>
  <si>
    <t>WEEK ENDING 12/06/03</t>
  </si>
  <si>
    <t>WEEK ENDING 12/13/03</t>
  </si>
  <si>
    <t>WEEK ENDING 12/20/03</t>
  </si>
  <si>
    <t>WEEK ENDING 12/27/03</t>
  </si>
  <si>
    <t>WEEK ENDING 01/03/04</t>
  </si>
  <si>
    <t>WEEK ENDING 01/10/04</t>
  </si>
  <si>
    <t>WEEK ENDING 01/17/04</t>
  </si>
  <si>
    <t>WEEK ENDING 01/24/04</t>
  </si>
  <si>
    <t>WEEK ENDING 01/31/04</t>
  </si>
  <si>
    <t>WEEK ENDING 02/07/04</t>
  </si>
  <si>
    <t>WEEK ENDING 02/14/04</t>
  </si>
  <si>
    <t>WEEK ENDING 02/21/04</t>
  </si>
  <si>
    <t>WEEK ENDING 02/28/04</t>
  </si>
  <si>
    <t>WEEK ENDING 03/06/04</t>
  </si>
  <si>
    <t>WEEK ENDING 03/13/04</t>
  </si>
  <si>
    <t>WEEK ENDING 03/20/04</t>
  </si>
  <si>
    <t>WEEK ENDING 03/27/04</t>
  </si>
  <si>
    <t>WEEK ENDING 04/03/04</t>
  </si>
  <si>
    <t>WEEK ENDING 04/10/04</t>
  </si>
  <si>
    <t>WEEK ENDING 04/17/04</t>
  </si>
  <si>
    <t>WEEK ENDING 04/24/04</t>
  </si>
  <si>
    <t>WEEK ENDING 05/01/04</t>
  </si>
  <si>
    <t>WEEK ENDING 05/08/04</t>
  </si>
  <si>
    <t>WEEK ENDING 05/15/04</t>
  </si>
  <si>
    <t>WEEK ENDING 05/22/04</t>
  </si>
  <si>
    <t>WEEK ENDING 05/29/04</t>
  </si>
  <si>
    <t>WEEK ENDING 06/05/04</t>
  </si>
  <si>
    <t>WEEK ENDING 06/12/04</t>
  </si>
  <si>
    <t>WEEK ENDING 06/19/04</t>
  </si>
  <si>
    <t>WEEK ENDING 06/26/04</t>
  </si>
  <si>
    <t>WEEK ENDING 07/03/04</t>
  </si>
  <si>
    <t>WEEK ENDING 07/10/04</t>
  </si>
  <si>
    <t>WEEK ENDING 07/17/04</t>
  </si>
  <si>
    <t>WEEK ENDING 07/24/04</t>
  </si>
  <si>
    <t>WEEK ENDING 07/31/04</t>
  </si>
  <si>
    <t>WEEK ENDING 08/07/04</t>
  </si>
  <si>
    <t>WEEK ENDING 08/14/04</t>
  </si>
  <si>
    <t>WEEK ENDING 08/21/04</t>
  </si>
  <si>
    <t>WEEK ENDING 08/28/04</t>
  </si>
  <si>
    <t>WEEK ENDING 09/04/04</t>
  </si>
  <si>
    <t>WEEK ENDING 09/11/04</t>
  </si>
  <si>
    <t>WEEK ENDING 09/18/04</t>
  </si>
  <si>
    <t>WEEK ENDING 09/25/04</t>
  </si>
  <si>
    <t>WEEK ENDING 10/02/04</t>
  </si>
  <si>
    <t>WEEK ENDING 10/09/04</t>
  </si>
  <si>
    <t>WEEK ENDING 10/16/04</t>
  </si>
  <si>
    <t>WEEK ENDING 10/23/04</t>
  </si>
  <si>
    <t>WEEK ENDING 10/30/04</t>
  </si>
  <si>
    <t>WEEK ENDING 11/06/04</t>
  </si>
  <si>
    <t>WEEK ENDING 11/13/04</t>
  </si>
  <si>
    <t>WEEK ENDING 11/20/04</t>
  </si>
  <si>
    <t>WEEK ENDING 11/27/04</t>
  </si>
  <si>
    <t>WEEK ENDING 12/04/04</t>
  </si>
  <si>
    <t>WEEK ENDING 12/11/04</t>
  </si>
  <si>
    <t>WEEK ENDING 12/18/04</t>
  </si>
  <si>
    <t>WEEK ENDING 12/25/04</t>
  </si>
  <si>
    <t>WEEK ENDING 01/01/05</t>
  </si>
  <si>
    <t>WEEK ENDING 01/08/05</t>
  </si>
  <si>
    <t>WEEK ENDING 01/15/05</t>
  </si>
  <si>
    <t>WEEK ENDING 01/22/05</t>
  </si>
  <si>
    <t>WEEK ENDING 01/29/05</t>
  </si>
  <si>
    <t>WEEK ENDING 02/05/05</t>
  </si>
  <si>
    <t>WEEK ENDING 02/12/05</t>
  </si>
  <si>
    <t>WEEK ENDING 02/19/05</t>
  </si>
  <si>
    <t>WEEK ENDING 02/26/05</t>
  </si>
  <si>
    <t>WEEK ENDING 03/05/05</t>
  </si>
  <si>
    <t>WEEK ENDING 03/12/05</t>
  </si>
  <si>
    <t>WEEK ENDING 03/19/05</t>
  </si>
  <si>
    <t>WEEK ENDING 03/26/05</t>
  </si>
  <si>
    <t>WEEK ENDING 04/02/05</t>
  </si>
  <si>
    <t>WEEK ENDING 04/09/05</t>
  </si>
  <si>
    <t>WEEK ENDING 04/16/05</t>
  </si>
  <si>
    <t>WEEK ENDING 04/23/05</t>
  </si>
  <si>
    <t>WEEK ENDING 04/30/05</t>
  </si>
  <si>
    <t>WEEK ENDING 05/07/05</t>
  </si>
  <si>
    <t>WEEK ENDING 05/14/05</t>
  </si>
  <si>
    <t>WEEK ENDING 05/21/05</t>
  </si>
  <si>
    <t>WEEK ENDING 05/28/05</t>
  </si>
  <si>
    <t>WEEK ENDING 06/04/05</t>
  </si>
  <si>
    <t>WEEK ENDING 06/11/05</t>
  </si>
  <si>
    <t>WEEK ENDING 06/18/05</t>
  </si>
  <si>
    <t>WEEK ENDING 06/25/05</t>
  </si>
  <si>
    <t>WEEK ENDING 07/02/05</t>
  </si>
  <si>
    <t>WEEK ENDING 07/09/05</t>
  </si>
  <si>
    <t>WEEK ENDING 07/16/05</t>
  </si>
  <si>
    <t>WEEK ENDING 07/23/05</t>
  </si>
  <si>
    <t>WEEK ENDING 07/30/05</t>
  </si>
  <si>
    <t>WEEK ENDING 08/06/05</t>
  </si>
  <si>
    <t>WEEK ENDING 08/13/05</t>
  </si>
  <si>
    <t>WEEK ENDING 08/20/05</t>
  </si>
  <si>
    <t>WEEK ENDING 08/27/05</t>
  </si>
  <si>
    <t>WEEK ENDING 09/03/05</t>
  </si>
  <si>
    <t>WEEK ENDING 09/10/05</t>
  </si>
  <si>
    <t>WEEK ENDING 09/17/05</t>
  </si>
  <si>
    <t>WEEK ENDING 09/24/05</t>
  </si>
  <si>
    <t>WEEK ENDING 10/01/05</t>
  </si>
  <si>
    <t>WEEK ENDING 10/08/05</t>
  </si>
  <si>
    <t>WEEK ENDING 10/15/05</t>
  </si>
  <si>
    <t>WEEK ENDING 10/22/05</t>
  </si>
  <si>
    <t>WEEK ENDING 10/29/05</t>
  </si>
  <si>
    <t>WEEK ENDING 11/05/05</t>
  </si>
  <si>
    <t>WEEK ENDING 11/12/05</t>
  </si>
  <si>
    <t>WEEK ENDING 11/19/05</t>
  </si>
  <si>
    <t>WEEK ENDING 11/26/05</t>
  </si>
  <si>
    <t>WEEK ENDING 12/03/05</t>
  </si>
  <si>
    <t>WEEK ENDING 12/10/05</t>
  </si>
  <si>
    <t>WEEK ENDING 12/17/05</t>
  </si>
  <si>
    <t>WEEK ENDING 12/24/05</t>
  </si>
  <si>
    <t>WEEK ENDING 12/31/05</t>
  </si>
  <si>
    <t>WEEK ENDING 01/07/06</t>
  </si>
  <si>
    <t>WEEK ENDING 01/14/06</t>
  </si>
  <si>
    <t>WEEK ENDING 01/21/06</t>
  </si>
  <si>
    <t>WEEK ENDING 01/28/06</t>
  </si>
  <si>
    <t>WEEK ENDING 02/04/06</t>
  </si>
  <si>
    <t>WEEK ENDING 02/11/06</t>
  </si>
  <si>
    <t>WEEK ENDING 02/18/06</t>
  </si>
  <si>
    <t>WEEK ENDING 02/25/06</t>
  </si>
  <si>
    <t>WEEK ENDING 03/04/06</t>
  </si>
  <si>
    <t>WEEK ENDING 03/11/06</t>
  </si>
  <si>
    <t>WEEK ENDING 03/18/06</t>
  </si>
  <si>
    <t>WEEK ENDING 03/25/06</t>
  </si>
  <si>
    <t>WEEK ENDING 04/01/06</t>
  </si>
  <si>
    <t>WEEK ENDING 04/08/06</t>
  </si>
  <si>
    <t>WEEK ENDING 04/15/06</t>
  </si>
  <si>
    <t>WEEK ENDING 04/22/06</t>
  </si>
  <si>
    <t>WEEK ENDING 04/29/06</t>
  </si>
  <si>
    <t>WEEK ENDING 05/06/06</t>
  </si>
  <si>
    <t>WEEK ENDING 05/13/06</t>
  </si>
  <si>
    <t>WEEK ENDING 05/20/06</t>
  </si>
  <si>
    <t>WEEK ENDING 05/27/06</t>
  </si>
  <si>
    <t>WEEK ENDING 06/03/06</t>
  </si>
  <si>
    <t>WEEK ENDING 06/10/06</t>
  </si>
  <si>
    <t>WEEK ENDING 06/17/06</t>
  </si>
  <si>
    <t>WEEK ENDING 06/24/06</t>
  </si>
  <si>
    <t>WEEK ENDING 07/01/06</t>
  </si>
  <si>
    <t>WEEK ENDING 07/08/06</t>
  </si>
  <si>
    <t>WEEK ENDING 07/15/06</t>
  </si>
  <si>
    <t>WEEK ENDING 07/22/06</t>
  </si>
  <si>
    <t>WEEK ENDING 07/29/06</t>
  </si>
  <si>
    <t>WEEK ENDING 08/05/06</t>
  </si>
  <si>
    <t>WEEK ENDING 08/12/06</t>
  </si>
  <si>
    <t>WEEK ENDING 08/19/06</t>
  </si>
  <si>
    <t>WEEK ENDING 08/26/06</t>
  </si>
  <si>
    <t>WEEK ENDING 09/02/06</t>
  </si>
  <si>
    <t>WEEK ENDING 09/09/06</t>
  </si>
  <si>
    <t>WEEK ENDING 09/16/06</t>
  </si>
  <si>
    <t>WEEK ENDING 09/23/06</t>
  </si>
  <si>
    <t>WEEK ENDING 09/30/06</t>
  </si>
  <si>
    <t>WEEK ENDING 10/07/06</t>
  </si>
  <si>
    <t>WEEK ENDING 10/14/06</t>
  </si>
  <si>
    <t>WEEK ENDING 10/21/06</t>
  </si>
  <si>
    <t>WEEK ENDING 10/28/06</t>
  </si>
  <si>
    <t>WEEK ENDING 11/04/06</t>
  </si>
  <si>
    <t>WEEK ENDING 11/11/06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</si>
  <si>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</si>
  <si>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</si>
  <si>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</si>
  <si>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</si>
  <si>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</si>
  <si>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</si>
  <si>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</si>
  <si>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</si>
  <si>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</si>
  <si>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</si>
  <si>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</si>
  <si>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</si>
  <si>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</si>
  <si>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</si>
  <si>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</si>
  <si>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</si>
  <si>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</si>
  <si>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</si>
  <si>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</si>
  <si>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</si>
  <si>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</si>
  <si>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</si>
  <si>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</si>
  <si>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</si>
  <si>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</si>
  <si>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</si>
  <si>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</si>
  <si>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</si>
  <si>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</si>
  <si>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</si>
  <si>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</si>
  <si>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</si>
  <si>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</si>
  <si>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</si>
  <si>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</si>
  <si>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</si>
  <si>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</si>
  <si>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</si>
  <si>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</si>
  <si>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</si>
  <si>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</si>
  <si>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</si>
  <si>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</si>
  <si>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</si>
  <si>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</si>
  <si>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</si>
  <si>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</si>
  <si>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</si>
  <si>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</si>
  <si>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</si>
  <si>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</si>
  <si>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</si>
  <si>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</si>
  <si>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</si>
  <si>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</si>
  <si>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</si>
  <si>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log(UVolDiGiorno)</t>
  </si>
  <si>
    <t>log(P-DiGirono)</t>
  </si>
  <si>
    <t>log(P-Freso)</t>
  </si>
  <si>
    <t>log(P-JO)</t>
  </si>
  <si>
    <t>log(P-RB)</t>
  </si>
  <si>
    <t>log(P-Tom)</t>
  </si>
  <si>
    <t>log(P-TO)</t>
  </si>
  <si>
    <t>Y / Dependent variables: Workbook = Dynamic Pricing HW2 - Nihit Parikh.xlsx / Sheet = edited pizza data / Range = 'edited pizza data'!$R$1:$R$157 / 156 rows and 1 column</t>
  </si>
  <si>
    <t>X / Quantitative: Workbook = Dynamic Pricing HW2 - Nihit Parikh.xlsx / Sheet = edited pizza data / Range = 'edited pizza data'!$S$1:$X$157 / 156 rows and 6 columns</t>
  </si>
  <si>
    <t>Regression of variable log(UVolDiGiorno):</t>
  </si>
  <si>
    <t>Goodness of fit statistics (log(UVolDiGiorno)):</t>
  </si>
  <si>
    <t>Analysis of variance  (log(UVolDiGiorno)):</t>
  </si>
  <si>
    <t>Model parameters (log(UVolDiGiorno)):</t>
  </si>
  <si>
    <t>Equation of the model (log(UVolDiGiorno)):</t>
  </si>
  <si>
    <t>log(UVolDiGiorno) = 1*log(P-DiGirono)</t>
  </si>
  <si>
    <t>Standardized coefficients (log(UVolDiGiorno)):</t>
  </si>
  <si>
    <t>Predictions and residuals (log(UVolDiGiorno)):</t>
  </si>
  <si>
    <t>Pred(log(UVolDiGiorno))</t>
  </si>
  <si>
    <t>Confidence interval (%): 90</t>
  </si>
  <si>
    <t>Lower bound (90%)</t>
  </si>
  <si>
    <t>Upper bound (90%)</t>
  </si>
  <si>
    <t>Lower bound 90% (Mean)</t>
  </si>
  <si>
    <t>Upper bound 90% (Mean)</t>
  </si>
  <si>
    <t>Lower bound 90% (Observation)</t>
  </si>
  <si>
    <t>Upper bound 90% (Observation)</t>
  </si>
  <si>
    <r>
      <t>XLSTAT 2021.3.1.1167 - Linear regression - Start time: 11/02/2021 at 12:35:07 / End time: 11/02/2021 at 12:35:08</t>
    </r>
    <r>
      <rPr>
        <sz val="11"/>
        <color rgb="FFFFFFFF"/>
        <rFont val="Calibri"/>
        <family val="2"/>
        <scheme val="minor"/>
      </rPr>
      <t xml:space="preserve"> / Microsoft Excel 16.014527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</si>
</sst>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/>
    <xf numFmtId="49" fontId="0" fillId="0" borderId="1" xfId="0" applyNumberFormat="1" applyBorder="1" applyAlignment="1"/>
    <xf numFmtId="0" fontId="2" fillId="0" borderId="3" xfId="0" applyNumberFormat="1" applyFont="1" applyBorder="1" applyAlignment="1"/>
    <xf numFmtId="0" fontId="0" fillId="0" borderId="0" xfId="0" applyNumberFormat="1" applyAlignment="1"/>
    <xf numFmtId="0" fontId="0" fillId="0" borderId="1" xfId="0" applyNumberFormat="1" applyBorder="1" applyAlignment="1"/>
    <xf numFmtId="164" fontId="2" fillId="0" borderId="3" xfId="0" applyNumberFormat="1" applyFont="1" applyBorder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49" fontId="3" fillId="0" borderId="2" xfId="0" applyNumberFormat="1" applyFont="1" applyBorder="1" applyAlignment="1">
      <alignment horizontal="center" vertical="center" wrapText="1"/>
    </xf>
    <xf numFmtId="49" fontId="0" fillId="0" borderId="3" xfId="0" applyNumberFormat="1" applyBorder="1" applyAlignment="1"/>
    <xf numFmtId="49" fontId="3" fillId="0" borderId="1" xfId="0" applyNumberFormat="1" applyFont="1" applyBorder="1" applyAlignment="1"/>
    <xf numFmtId="164" fontId="0" fillId="0" borderId="3" xfId="0" applyNumberFormat="1" applyBorder="1" applyAlignment="1"/>
    <xf numFmtId="164" fontId="3" fillId="0" borderId="3" xfId="0" applyNumberFormat="1" applyFont="1" applyBorder="1" applyAlignment="1"/>
    <xf numFmtId="164" fontId="3" fillId="0" borderId="0" xfId="0" applyNumberFormat="1" applyFont="1" applyAlignment="1"/>
    <xf numFmtId="164" fontId="3" fillId="0" borderId="1" xfId="0" applyNumberFormat="1" applyFont="1" applyBorder="1" applyAlignment="1"/>
    <xf numFmtId="0" fontId="1" fillId="0" borderId="3" xfId="0" applyNumberFormat="1" applyFont="1" applyBorder="1" applyAlignment="1"/>
    <xf numFmtId="0" fontId="1" fillId="0" borderId="0" xfId="0" applyNumberFormat="1" applyFont="1" applyAlignment="1"/>
    <xf numFmtId="0" fontId="4" fillId="0" borderId="1" xfId="0" applyNumberFormat="1" applyFont="1" applyBorder="1" applyAlignment="1"/>
    <xf numFmtId="49" fontId="0" fillId="0" borderId="2" xfId="0" applyNumberFormat="1" applyBorder="1" applyAlignment="1"/>
    <xf numFmtId="0" fontId="0" fillId="0" borderId="2" xfId="0" applyNumberFormat="1" applyBorder="1" applyAlignment="1"/>
    <xf numFmtId="0" fontId="0" fillId="0" borderId="3" xfId="0" applyNumberFormat="1" applyBorder="1" applyAlignment="1"/>
    <xf numFmtId="165" fontId="0" fillId="0" borderId="1" xfId="0" applyNumberFormat="1" applyBorder="1" applyAlignment="1"/>
    <xf numFmtId="165" fontId="1" fillId="0" borderId="3" xfId="0" applyNumberFormat="1" applyFont="1" applyBorder="1" applyAlignment="1"/>
    <xf numFmtId="165" fontId="1" fillId="0" borderId="0" xfId="0" applyNumberFormat="1" applyFont="1" applyAlignment="1"/>
    <xf numFmtId="165" fontId="1" fillId="0" borderId="1" xfId="0" applyNumberFormat="1" applyFont="1" applyBorder="1" applyAlignme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log(sales)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010-4855-A930-F4ACBC5FE348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010-4855-A930-F4ACBC5FE3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2"/>
                <c:pt idx="0">
                  <c:v>0.15567574767334225</c:v>
                </c:pt>
                <c:pt idx="1">
                  <c:v>0.15567574767334225</c:v>
                </c:pt>
              </c:numLit>
            </c:plus>
            <c:minus>
              <c:numLit>
                <c:formatCode>General</c:formatCode>
                <c:ptCount val="2"/>
                <c:pt idx="0">
                  <c:v>0.15567574767334225</c:v>
                </c:pt>
                <c:pt idx="1">
                  <c:v>0.15567574767334225</c:v>
                </c:pt>
              </c:numLit>
            </c:minus>
          </c:errBars>
          <c:cat>
            <c:strRef>
              <c:f>'Linear regression-1A'!$B$70:$B$71</c:f>
              <c:strCache>
                <c:ptCount val="2"/>
                <c:pt idx="0">
                  <c:v>Walmart</c:v>
                </c:pt>
                <c:pt idx="1">
                  <c:v>log(promotion index)</c:v>
                </c:pt>
              </c:strCache>
            </c:strRef>
          </c:cat>
          <c:val>
            <c:numRef>
              <c:f>'Linear regression-1A'!$C$70:$C$71</c:f>
              <c:numCache>
                <c:formatCode>0.000</c:formatCode>
                <c:ptCount val="2"/>
                <c:pt idx="0">
                  <c:v>-0.51171616085900662</c:v>
                </c:pt>
                <c:pt idx="1">
                  <c:v>0.32736546321079196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0-4855-A930-F4ACBC5FE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73206815"/>
        <c:axId val="677266895"/>
      </c:barChart>
      <c:catAx>
        <c:axId val="67320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77266895"/>
        <c:crosses val="autoZero"/>
        <c:auto val="1"/>
        <c:lblAlgn val="ctr"/>
        <c:lblOffset val="100"/>
        <c:noMultiLvlLbl val="0"/>
      </c:catAx>
      <c:valAx>
        <c:axId val="6772668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732068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log(sales)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regression-1H'!$B$109:$B$208</c:f>
              <c:strCache>
                <c:ptCount val="10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</c:strCache>
            </c:strRef>
          </c:cat>
          <c:val>
            <c:numRef>
              <c:f>'Linear regression-1H'!$G$109:$G$208</c:f>
              <c:numCache>
                <c:formatCode>0.000</c:formatCode>
                <c:ptCount val="100"/>
                <c:pt idx="0">
                  <c:v>0.53306180815607007</c:v>
                </c:pt>
                <c:pt idx="1">
                  <c:v>1.0292961221779169</c:v>
                </c:pt>
                <c:pt idx="2">
                  <c:v>0.98714622278152364</c:v>
                </c:pt>
                <c:pt idx="3">
                  <c:v>0.28191739739939831</c:v>
                </c:pt>
                <c:pt idx="4">
                  <c:v>0.27164157934304239</c:v>
                </c:pt>
                <c:pt idx="5">
                  <c:v>-0.55152241546580372</c:v>
                </c:pt>
                <c:pt idx="6">
                  <c:v>-1.4200836165230906</c:v>
                </c:pt>
                <c:pt idx="7">
                  <c:v>1.2493482008382653</c:v>
                </c:pt>
                <c:pt idx="8">
                  <c:v>-0.1008409147597242</c:v>
                </c:pt>
                <c:pt idx="9">
                  <c:v>-0.12391414364662329</c:v>
                </c:pt>
                <c:pt idx="10">
                  <c:v>-0.57455393639094321</c:v>
                </c:pt>
                <c:pt idx="11">
                  <c:v>-0.66543192703356158</c:v>
                </c:pt>
                <c:pt idx="12">
                  <c:v>-8.3650263799085189E-2</c:v>
                </c:pt>
                <c:pt idx="13">
                  <c:v>-0.53205228309274877</c:v>
                </c:pt>
                <c:pt idx="14">
                  <c:v>-0.9503516862374688</c:v>
                </c:pt>
                <c:pt idx="15">
                  <c:v>-1.7968939137857627</c:v>
                </c:pt>
                <c:pt idx="16">
                  <c:v>-1.2174962923892607</c:v>
                </c:pt>
                <c:pt idx="17">
                  <c:v>-0.15929629662728817</c:v>
                </c:pt>
                <c:pt idx="18">
                  <c:v>-0.62317970293322211</c:v>
                </c:pt>
                <c:pt idx="19">
                  <c:v>0.48022667473953462</c:v>
                </c:pt>
                <c:pt idx="20">
                  <c:v>1.0176651476313767</c:v>
                </c:pt>
                <c:pt idx="21">
                  <c:v>-0.90136213154095546</c:v>
                </c:pt>
                <c:pt idx="22">
                  <c:v>-0.49772614384163028</c:v>
                </c:pt>
                <c:pt idx="23">
                  <c:v>-1.7546516837843584</c:v>
                </c:pt>
                <c:pt idx="24">
                  <c:v>0.6395125206961445</c:v>
                </c:pt>
                <c:pt idx="25">
                  <c:v>-0.36833146271799305</c:v>
                </c:pt>
                <c:pt idx="26">
                  <c:v>0.66535808957967546</c:v>
                </c:pt>
                <c:pt idx="27">
                  <c:v>1.8596490028661588</c:v>
                </c:pt>
                <c:pt idx="28">
                  <c:v>0.47765465636776933</c:v>
                </c:pt>
                <c:pt idx="29">
                  <c:v>0.11498387701205509</c:v>
                </c:pt>
                <c:pt idx="30">
                  <c:v>0.53464227376912488</c:v>
                </c:pt>
                <c:pt idx="31">
                  <c:v>-0.82061363807670906</c:v>
                </c:pt>
                <c:pt idx="32">
                  <c:v>0.499400788821596</c:v>
                </c:pt>
                <c:pt idx="33">
                  <c:v>-1.3815704952111445</c:v>
                </c:pt>
                <c:pt idx="34">
                  <c:v>0.57125300283587666</c:v>
                </c:pt>
                <c:pt idx="35">
                  <c:v>0.22698308672963025</c:v>
                </c:pt>
                <c:pt idx="36">
                  <c:v>1.4669248759084719</c:v>
                </c:pt>
                <c:pt idx="37">
                  <c:v>0.50240391009246177</c:v>
                </c:pt>
                <c:pt idx="38">
                  <c:v>1.228093666230158</c:v>
                </c:pt>
                <c:pt idx="39">
                  <c:v>2.1143694701088123</c:v>
                </c:pt>
                <c:pt idx="40">
                  <c:v>-0.10706825333721715</c:v>
                </c:pt>
                <c:pt idx="41">
                  <c:v>-0.795636495338649</c:v>
                </c:pt>
                <c:pt idx="42">
                  <c:v>-0.13285127901355459</c:v>
                </c:pt>
                <c:pt idx="43">
                  <c:v>-1.2846051175058153</c:v>
                </c:pt>
                <c:pt idx="44">
                  <c:v>-0.33436182157379135</c:v>
                </c:pt>
                <c:pt idx="45">
                  <c:v>0.56012434205214667</c:v>
                </c:pt>
                <c:pt idx="46">
                  <c:v>-0.50532468516413365</c:v>
                </c:pt>
                <c:pt idx="47">
                  <c:v>1.3598739940099123</c:v>
                </c:pt>
                <c:pt idx="48">
                  <c:v>-0.86656545415639807</c:v>
                </c:pt>
                <c:pt idx="49">
                  <c:v>-0.12159465620044001</c:v>
                </c:pt>
                <c:pt idx="50">
                  <c:v>-1.2251757107316215</c:v>
                </c:pt>
                <c:pt idx="51">
                  <c:v>0.96328640377285024</c:v>
                </c:pt>
                <c:pt idx="52">
                  <c:v>0.33235225372760097</c:v>
                </c:pt>
                <c:pt idx="53">
                  <c:v>0.23472683539351957</c:v>
                </c:pt>
                <c:pt idx="54">
                  <c:v>-9.5928204649821186E-2</c:v>
                </c:pt>
                <c:pt idx="55">
                  <c:v>-1.1939980167856454</c:v>
                </c:pt>
                <c:pt idx="56">
                  <c:v>0.39164658215718645</c:v>
                </c:pt>
                <c:pt idx="57">
                  <c:v>0.38237260010846602</c:v>
                </c:pt>
                <c:pt idx="58">
                  <c:v>-1.1201847718256817</c:v>
                </c:pt>
                <c:pt idx="59">
                  <c:v>0.30726834392436275</c:v>
                </c:pt>
                <c:pt idx="60">
                  <c:v>-1.1210729182152381</c:v>
                </c:pt>
                <c:pt idx="61">
                  <c:v>0.94977409775408128</c:v>
                </c:pt>
                <c:pt idx="62">
                  <c:v>-1.9909718917327162</c:v>
                </c:pt>
                <c:pt idx="63">
                  <c:v>0.96459650803296959</c:v>
                </c:pt>
                <c:pt idx="64">
                  <c:v>0.33184359365446636</c:v>
                </c:pt>
                <c:pt idx="65">
                  <c:v>-0.13231903426967714</c:v>
                </c:pt>
                <c:pt idx="66">
                  <c:v>1.4548204660550681</c:v>
                </c:pt>
                <c:pt idx="67">
                  <c:v>-9.849921202662977E-2</c:v>
                </c:pt>
                <c:pt idx="68">
                  <c:v>4.0195130462175155E-2</c:v>
                </c:pt>
                <c:pt idx="69">
                  <c:v>1.7536335965019583</c:v>
                </c:pt>
                <c:pt idx="70">
                  <c:v>2.1780822158807398</c:v>
                </c:pt>
                <c:pt idx="71">
                  <c:v>-1.5354460737329894</c:v>
                </c:pt>
                <c:pt idx="72">
                  <c:v>1.5845707234423543</c:v>
                </c:pt>
                <c:pt idx="73">
                  <c:v>4.6314362676763775E-2</c:v>
                </c:pt>
                <c:pt idx="74">
                  <c:v>-0.94034167095243792</c:v>
                </c:pt>
                <c:pt idx="75">
                  <c:v>1.1720415025500972</c:v>
                </c:pt>
                <c:pt idx="76">
                  <c:v>-1.0209170951840838</c:v>
                </c:pt>
                <c:pt idx="77">
                  <c:v>-1.0163777296141951</c:v>
                </c:pt>
                <c:pt idx="78">
                  <c:v>-1.1344507321041482</c:v>
                </c:pt>
                <c:pt idx="79">
                  <c:v>-1.0902120841360092</c:v>
                </c:pt>
                <c:pt idx="80">
                  <c:v>-1.1170848212360873</c:v>
                </c:pt>
                <c:pt idx="81">
                  <c:v>-0.47075157666862988</c:v>
                </c:pt>
                <c:pt idx="82">
                  <c:v>-0.11924688748579099</c:v>
                </c:pt>
                <c:pt idx="83">
                  <c:v>1.1301399978964337</c:v>
                </c:pt>
                <c:pt idx="84">
                  <c:v>-0.49510768801986466</c:v>
                </c:pt>
                <c:pt idx="85">
                  <c:v>-3.8978228174822389E-2</c:v>
                </c:pt>
                <c:pt idx="86">
                  <c:v>0.12165397649556092</c:v>
                </c:pt>
                <c:pt idx="87">
                  <c:v>-0.97951775268783547</c:v>
                </c:pt>
                <c:pt idx="88">
                  <c:v>2.3078640946373102E-2</c:v>
                </c:pt>
                <c:pt idx="89">
                  <c:v>0.28985113212883956</c:v>
                </c:pt>
                <c:pt idx="90">
                  <c:v>0.20087277379140067</c:v>
                </c:pt>
                <c:pt idx="91">
                  <c:v>-1.6803969822758755</c:v>
                </c:pt>
                <c:pt idx="92">
                  <c:v>0.79896093162867832</c:v>
                </c:pt>
                <c:pt idx="93">
                  <c:v>2.4713672251535428</c:v>
                </c:pt>
                <c:pt idx="94">
                  <c:v>-0.59899139925708966</c:v>
                </c:pt>
                <c:pt idx="95">
                  <c:v>0.20962713904761326</c:v>
                </c:pt>
                <c:pt idx="96">
                  <c:v>-0.35748019803164049</c:v>
                </c:pt>
                <c:pt idx="97">
                  <c:v>1.6906759531332265</c:v>
                </c:pt>
                <c:pt idx="98">
                  <c:v>0.58087467727332309</c:v>
                </c:pt>
                <c:pt idx="99">
                  <c:v>-1.0311769837911811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0-4920-9FCD-92A5FED7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11267839"/>
        <c:axId val="1611261599"/>
      </c:barChart>
      <c:catAx>
        <c:axId val="161126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1261599"/>
        <c:crosses val="autoZero"/>
        <c:auto val="1"/>
        <c:lblAlgn val="ctr"/>
        <c:lblOffset val="100"/>
        <c:noMultiLvlLbl val="0"/>
      </c:catAx>
      <c:valAx>
        <c:axId val="1611261599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1267839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log(UVolDiGiorno) / Standardized coefficients
(90%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9F-4EF1-A48D-EE2B7DBC4B22}"/>
              </c:ext>
            </c:extLst>
          </c:dPt>
          <c:dPt>
            <c:idx val="1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9F-4EF1-A48D-EE2B7DBC4B22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9F-4EF1-A48D-EE2B7DBC4B22}"/>
              </c:ext>
            </c:extLst>
          </c:dPt>
          <c:dPt>
            <c:idx val="3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59F-4EF1-A48D-EE2B7DBC4B22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59F-4EF1-A48D-EE2B7DBC4B22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59F-4EF1-A48D-EE2B7DBC4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Lit>
            </c:plus>
            <c:minus>
              <c:numLit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Lit>
            </c:minus>
          </c:errBars>
          <c:cat>
            <c:strRef>
              <c:f>'Linear regression-Pizza'!$B$82:$B$87</c:f>
              <c:strCache>
                <c:ptCount val="6"/>
                <c:pt idx="0">
                  <c:v>log(P-DiGirono)</c:v>
                </c:pt>
                <c:pt idx="1">
                  <c:v>log(P-Freso)</c:v>
                </c:pt>
                <c:pt idx="2">
                  <c:v>log(P-JO)</c:v>
                </c:pt>
                <c:pt idx="3">
                  <c:v>log(P-RB)</c:v>
                </c:pt>
                <c:pt idx="4">
                  <c:v>log(P-Tom)</c:v>
                </c:pt>
                <c:pt idx="5">
                  <c:v>log(P-TO)</c:v>
                </c:pt>
              </c:strCache>
            </c:strRef>
          </c:cat>
          <c:val>
            <c:numRef>
              <c:f>'Linear regression-Pizza'!$C$82:$C$87</c:f>
              <c:numCache>
                <c:formatCode>0.000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9F-4EF1-A48D-EE2B7DBC4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282821055"/>
        <c:axId val="1807272975"/>
      </c:barChart>
      <c:catAx>
        <c:axId val="128282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7272975"/>
        <c:crosses val="autoZero"/>
        <c:auto val="1"/>
        <c:lblAlgn val="ctr"/>
        <c:lblOffset val="100"/>
        <c:noMultiLvlLbl val="0"/>
      </c:catAx>
      <c:valAx>
        <c:axId val="1807272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28282105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log(UVolDiGiorno)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regression-Pizza'!$D$113:$D$268</c:f>
              <c:numCache>
                <c:formatCode>0.000</c:formatCode>
                <c:ptCount val="156"/>
                <c:pt idx="0">
                  <c:v>1.6074359097634274</c:v>
                </c:pt>
                <c:pt idx="1">
                  <c:v>1.6094379124341003</c:v>
                </c:pt>
                <c:pt idx="2">
                  <c:v>1.62924053973028</c:v>
                </c:pt>
                <c:pt idx="3">
                  <c:v>1.6074359097634274</c:v>
                </c:pt>
                <c:pt idx="4">
                  <c:v>1.6074359097634274</c:v>
                </c:pt>
                <c:pt idx="5">
                  <c:v>1.6074359097634274</c:v>
                </c:pt>
                <c:pt idx="6">
                  <c:v>1.5871923034867805</c:v>
                </c:pt>
                <c:pt idx="7">
                  <c:v>1.5107219394949427</c:v>
                </c:pt>
                <c:pt idx="8">
                  <c:v>1.5129270120532565</c:v>
                </c:pt>
                <c:pt idx="9">
                  <c:v>1.6074359097634274</c:v>
                </c:pt>
                <c:pt idx="10">
                  <c:v>1.5129270120532565</c:v>
                </c:pt>
                <c:pt idx="11">
                  <c:v>1.6014057407368361</c:v>
                </c:pt>
                <c:pt idx="12">
                  <c:v>1.6054298910365616</c:v>
                </c:pt>
                <c:pt idx="13">
                  <c:v>1.6074359097634274</c:v>
                </c:pt>
                <c:pt idx="14">
                  <c:v>1.6074359097634274</c:v>
                </c:pt>
                <c:pt idx="15">
                  <c:v>1.5216989981260935</c:v>
                </c:pt>
                <c:pt idx="16">
                  <c:v>1.6074359097634274</c:v>
                </c:pt>
                <c:pt idx="17">
                  <c:v>1.6074359097634274</c:v>
                </c:pt>
                <c:pt idx="18">
                  <c:v>1.5706970841176697</c:v>
                </c:pt>
                <c:pt idx="19">
                  <c:v>1.5085119938441398</c:v>
                </c:pt>
                <c:pt idx="20">
                  <c:v>1.5107219394949427</c:v>
                </c:pt>
                <c:pt idx="21">
                  <c:v>1.6074359097634274</c:v>
                </c:pt>
                <c:pt idx="22">
                  <c:v>1.6074359097634274</c:v>
                </c:pt>
                <c:pt idx="23">
                  <c:v>1.6074359097634274</c:v>
                </c:pt>
                <c:pt idx="24">
                  <c:v>1.6054298910365616</c:v>
                </c:pt>
                <c:pt idx="25">
                  <c:v>1.5040773967762742</c:v>
                </c:pt>
                <c:pt idx="26">
                  <c:v>1.6034198401085373</c:v>
                </c:pt>
                <c:pt idx="27">
                  <c:v>1.6054298910365616</c:v>
                </c:pt>
                <c:pt idx="28">
                  <c:v>1.6074359097634274</c:v>
                </c:pt>
                <c:pt idx="29">
                  <c:v>1.5665304114228238</c:v>
                </c:pt>
                <c:pt idx="30">
                  <c:v>1.5107219394949427</c:v>
                </c:pt>
                <c:pt idx="31">
                  <c:v>1.5129270120532565</c:v>
                </c:pt>
                <c:pt idx="32">
                  <c:v>1.6054298910365616</c:v>
                </c:pt>
                <c:pt idx="33">
                  <c:v>1.6074359097634274</c:v>
                </c:pt>
                <c:pt idx="34">
                  <c:v>1.6074359097634274</c:v>
                </c:pt>
                <c:pt idx="35">
                  <c:v>1.6074359097634274</c:v>
                </c:pt>
                <c:pt idx="36">
                  <c:v>1.6074359097634274</c:v>
                </c:pt>
                <c:pt idx="37">
                  <c:v>1.6074359097634274</c:v>
                </c:pt>
                <c:pt idx="38">
                  <c:v>1.6074359097634274</c:v>
                </c:pt>
                <c:pt idx="39">
                  <c:v>1.6074359097634274</c:v>
                </c:pt>
                <c:pt idx="40">
                  <c:v>1.7191887763932197</c:v>
                </c:pt>
                <c:pt idx="41">
                  <c:v>1.766441661243765</c:v>
                </c:pt>
                <c:pt idx="42">
                  <c:v>1.6826883741736931</c:v>
                </c:pt>
                <c:pt idx="43">
                  <c:v>1.43746264769429</c:v>
                </c:pt>
                <c:pt idx="44">
                  <c:v>1.5411590716808059</c:v>
                </c:pt>
                <c:pt idx="45">
                  <c:v>1.7732559976634952</c:v>
                </c:pt>
                <c:pt idx="46">
                  <c:v>1.3862943611198906</c:v>
                </c:pt>
                <c:pt idx="47">
                  <c:v>1.7191887763932197</c:v>
                </c:pt>
                <c:pt idx="48">
                  <c:v>1.7900914121273581</c:v>
                </c:pt>
                <c:pt idx="49">
                  <c:v>1.7900914121273581</c:v>
                </c:pt>
                <c:pt idx="50">
                  <c:v>1.7900914121273581</c:v>
                </c:pt>
                <c:pt idx="51">
                  <c:v>1.7900914121273581</c:v>
                </c:pt>
                <c:pt idx="52">
                  <c:v>1.7900914121273581</c:v>
                </c:pt>
                <c:pt idx="53">
                  <c:v>1.7101878155342434</c:v>
                </c:pt>
                <c:pt idx="54">
                  <c:v>1.5195132049061133</c:v>
                </c:pt>
                <c:pt idx="55">
                  <c:v>1.545432582458188</c:v>
                </c:pt>
                <c:pt idx="56">
                  <c:v>1.7850704810772584</c:v>
                </c:pt>
                <c:pt idx="57">
                  <c:v>1.7900914121273581</c:v>
                </c:pt>
                <c:pt idx="58">
                  <c:v>1.7850704810772584</c:v>
                </c:pt>
                <c:pt idx="59">
                  <c:v>1.7900914121273581</c:v>
                </c:pt>
                <c:pt idx="60">
                  <c:v>1.7900914121273581</c:v>
                </c:pt>
                <c:pt idx="61">
                  <c:v>1.7900914121273581</c:v>
                </c:pt>
                <c:pt idx="62">
                  <c:v>1.6620303625532709</c:v>
                </c:pt>
                <c:pt idx="63">
                  <c:v>1.5040773967762742</c:v>
                </c:pt>
                <c:pt idx="64">
                  <c:v>1.506297153514587</c:v>
                </c:pt>
                <c:pt idx="65">
                  <c:v>1.7715567619105355</c:v>
                </c:pt>
                <c:pt idx="66">
                  <c:v>1.7900914121273581</c:v>
                </c:pt>
                <c:pt idx="67">
                  <c:v>1.7900914121273581</c:v>
                </c:pt>
                <c:pt idx="68">
                  <c:v>1.7047480922384253</c:v>
                </c:pt>
                <c:pt idx="69">
                  <c:v>1.7900914121273581</c:v>
                </c:pt>
                <c:pt idx="70">
                  <c:v>1.7900914121273581</c:v>
                </c:pt>
                <c:pt idx="71">
                  <c:v>1.5769147207285403</c:v>
                </c:pt>
                <c:pt idx="72">
                  <c:v>1.506297153514587</c:v>
                </c:pt>
                <c:pt idx="73">
                  <c:v>1.5411590716808059</c:v>
                </c:pt>
                <c:pt idx="74">
                  <c:v>1.7833912195575383</c:v>
                </c:pt>
                <c:pt idx="75">
                  <c:v>1.7900914121273581</c:v>
                </c:pt>
                <c:pt idx="76">
                  <c:v>1.7900914121273581</c:v>
                </c:pt>
                <c:pt idx="77">
                  <c:v>1.7101878155342434</c:v>
                </c:pt>
                <c:pt idx="78">
                  <c:v>1.665818245870208</c:v>
                </c:pt>
                <c:pt idx="79">
                  <c:v>1.6770965609079151</c:v>
                </c:pt>
                <c:pt idx="80">
                  <c:v>1.7850704810772584</c:v>
                </c:pt>
                <c:pt idx="81">
                  <c:v>1.7900914121273581</c:v>
                </c:pt>
                <c:pt idx="82">
                  <c:v>1.7900914121273581</c:v>
                </c:pt>
                <c:pt idx="83">
                  <c:v>1.7900914121273581</c:v>
                </c:pt>
                <c:pt idx="84">
                  <c:v>1.7900914121273581</c:v>
                </c:pt>
                <c:pt idx="85">
                  <c:v>1.7900914121273581</c:v>
                </c:pt>
                <c:pt idx="86">
                  <c:v>1.7900914121273581</c:v>
                </c:pt>
                <c:pt idx="87">
                  <c:v>1.7900914121273581</c:v>
                </c:pt>
                <c:pt idx="88">
                  <c:v>1.6034198401085373</c:v>
                </c:pt>
                <c:pt idx="89">
                  <c:v>1.5518087995974639</c:v>
                </c:pt>
                <c:pt idx="90">
                  <c:v>1.5602476682433286</c:v>
                </c:pt>
                <c:pt idx="91">
                  <c:v>1.7850704810772584</c:v>
                </c:pt>
                <c:pt idx="92">
                  <c:v>1.7900914121273581</c:v>
                </c:pt>
                <c:pt idx="93">
                  <c:v>1.7900914121273581</c:v>
                </c:pt>
                <c:pt idx="94">
                  <c:v>1.7900914121273581</c:v>
                </c:pt>
                <c:pt idx="95">
                  <c:v>1.7783364488959144</c:v>
                </c:pt>
                <c:pt idx="96">
                  <c:v>1.2697605448639391</c:v>
                </c:pt>
                <c:pt idx="97">
                  <c:v>1.7369512327330598</c:v>
                </c:pt>
                <c:pt idx="98">
                  <c:v>1.7900914121273581</c:v>
                </c:pt>
                <c:pt idx="99">
                  <c:v>1.7884205679625405</c:v>
                </c:pt>
                <c:pt idx="100">
                  <c:v>1.6094379124341003</c:v>
                </c:pt>
                <c:pt idx="101">
                  <c:v>1.6639260977181702</c:v>
                </c:pt>
                <c:pt idx="102">
                  <c:v>1.6467336971777973</c:v>
                </c:pt>
                <c:pt idx="103">
                  <c:v>1.6563214983329508</c:v>
                </c:pt>
                <c:pt idx="104">
                  <c:v>1.7817091333745536</c:v>
                </c:pt>
                <c:pt idx="105">
                  <c:v>1.6094379124341003</c:v>
                </c:pt>
                <c:pt idx="106">
                  <c:v>1.7630170003624011</c:v>
                </c:pt>
                <c:pt idx="107">
                  <c:v>1.7900914121273581</c:v>
                </c:pt>
                <c:pt idx="108">
                  <c:v>1.7900914121273581</c:v>
                </c:pt>
                <c:pt idx="109">
                  <c:v>1.7900914121273581</c:v>
                </c:pt>
                <c:pt idx="110">
                  <c:v>1.7900914121273581</c:v>
                </c:pt>
                <c:pt idx="111">
                  <c:v>1.7900914121273581</c:v>
                </c:pt>
                <c:pt idx="112">
                  <c:v>1.6114359150967734</c:v>
                </c:pt>
                <c:pt idx="113">
                  <c:v>1.7509374747077999</c:v>
                </c:pt>
                <c:pt idx="114">
                  <c:v>1.6486586255873816</c:v>
                </c:pt>
                <c:pt idx="115">
                  <c:v>1.572773928062509</c:v>
                </c:pt>
                <c:pt idx="116">
                  <c:v>1.6054298910365616</c:v>
                </c:pt>
                <c:pt idx="117">
                  <c:v>1.7900914121273581</c:v>
                </c:pt>
                <c:pt idx="118">
                  <c:v>1.6134299337036377</c:v>
                </c:pt>
                <c:pt idx="119">
                  <c:v>1.7681496035889213</c:v>
                </c:pt>
                <c:pt idx="120">
                  <c:v>1.506297153514587</c:v>
                </c:pt>
                <c:pt idx="121">
                  <c:v>1.7698546338400052</c:v>
                </c:pt>
                <c:pt idx="122">
                  <c:v>1.7900914121273581</c:v>
                </c:pt>
                <c:pt idx="123">
                  <c:v>1.7630170003624011</c:v>
                </c:pt>
                <c:pt idx="124">
                  <c:v>1.7526720805200082</c:v>
                </c:pt>
                <c:pt idx="125">
                  <c:v>1.747459210331475</c:v>
                </c:pt>
                <c:pt idx="126">
                  <c:v>1.7900914121273581</c:v>
                </c:pt>
                <c:pt idx="127">
                  <c:v>1.7900914121273581</c:v>
                </c:pt>
                <c:pt idx="128">
                  <c:v>1.7900914121273581</c:v>
                </c:pt>
                <c:pt idx="129">
                  <c:v>1.7191887763932197</c:v>
                </c:pt>
                <c:pt idx="130">
                  <c:v>1.6826883741736931</c:v>
                </c:pt>
                <c:pt idx="131">
                  <c:v>1.6919391339458441</c:v>
                </c:pt>
                <c:pt idx="132">
                  <c:v>1.7900914121273581</c:v>
                </c:pt>
                <c:pt idx="133">
                  <c:v>1.6114359150967734</c:v>
                </c:pt>
                <c:pt idx="134">
                  <c:v>1.7783364488959144</c:v>
                </c:pt>
                <c:pt idx="135">
                  <c:v>1.7817091333745536</c:v>
                </c:pt>
                <c:pt idx="136">
                  <c:v>1.6114359150967734</c:v>
                </c:pt>
                <c:pt idx="137">
                  <c:v>1.7817091333745536</c:v>
                </c:pt>
                <c:pt idx="138">
                  <c:v>1.7900914121273581</c:v>
                </c:pt>
                <c:pt idx="139">
                  <c:v>1.7900914121273581</c:v>
                </c:pt>
                <c:pt idx="140">
                  <c:v>1.7404661748405046</c:v>
                </c:pt>
                <c:pt idx="141">
                  <c:v>1.6900958154515549</c:v>
                </c:pt>
                <c:pt idx="142">
                  <c:v>1.6956156086751528</c:v>
                </c:pt>
                <c:pt idx="143">
                  <c:v>1.7900914121273581</c:v>
                </c:pt>
                <c:pt idx="144">
                  <c:v>1.7900914121273581</c:v>
                </c:pt>
                <c:pt idx="145">
                  <c:v>1.7900914121273581</c:v>
                </c:pt>
                <c:pt idx="146">
                  <c:v>1.6524974018945473</c:v>
                </c:pt>
                <c:pt idx="147">
                  <c:v>1.5810384379124025</c:v>
                </c:pt>
                <c:pt idx="148">
                  <c:v>1.5665304114228238</c:v>
                </c:pt>
                <c:pt idx="149">
                  <c:v>1.7900914121273581</c:v>
                </c:pt>
                <c:pt idx="150">
                  <c:v>1.7884205679625405</c:v>
                </c:pt>
                <c:pt idx="151">
                  <c:v>1.7900914121273581</c:v>
                </c:pt>
                <c:pt idx="152">
                  <c:v>1.7900914121273581</c:v>
                </c:pt>
                <c:pt idx="153">
                  <c:v>1.7900914121273581</c:v>
                </c:pt>
                <c:pt idx="154">
                  <c:v>1.7900914121273581</c:v>
                </c:pt>
                <c:pt idx="155">
                  <c:v>1.7900914121273581</c:v>
                </c:pt>
              </c:numCache>
            </c:numRef>
          </c:xVal>
          <c:yVal>
            <c:numRef>
              <c:f>'Linear regression-Pizza'!$G$113:$G$268</c:f>
              <c:numCache>
                <c:formatCode>0.000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A-457B-A541-C1B42EF1167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1.6094379124341003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BA-457B-A541-C1B42EF1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72559"/>
        <c:axId val="1807270063"/>
      </c:scatterChart>
      <c:valAx>
        <c:axId val="1807272559"/>
        <c:scaling>
          <c:orientation val="minMax"/>
          <c:max val="1.8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log(UVolDiGiorno)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7270063"/>
        <c:crosses val="autoZero"/>
        <c:crossBetween val="midCat"/>
      </c:valAx>
      <c:valAx>
        <c:axId val="1807270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72725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Pred(log(UVolDiGiorno))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regression-Pizza'!$E$113:$E$268</c:f>
              <c:numCache>
                <c:formatCode>0.000</c:formatCode>
                <c:ptCount val="156"/>
                <c:pt idx="0">
                  <c:v>1.6074359097634274</c:v>
                </c:pt>
                <c:pt idx="1">
                  <c:v>1.6094379124341003</c:v>
                </c:pt>
                <c:pt idx="2">
                  <c:v>1.62924053973028</c:v>
                </c:pt>
                <c:pt idx="3">
                  <c:v>1.6074359097634274</c:v>
                </c:pt>
                <c:pt idx="4">
                  <c:v>1.6074359097634274</c:v>
                </c:pt>
                <c:pt idx="5">
                  <c:v>1.6074359097634274</c:v>
                </c:pt>
                <c:pt idx="6">
                  <c:v>1.5871923034867805</c:v>
                </c:pt>
                <c:pt idx="7">
                  <c:v>1.5107219394949427</c:v>
                </c:pt>
                <c:pt idx="8">
                  <c:v>1.5129270120532565</c:v>
                </c:pt>
                <c:pt idx="9">
                  <c:v>1.6074359097634274</c:v>
                </c:pt>
                <c:pt idx="10">
                  <c:v>1.5129270120532565</c:v>
                </c:pt>
                <c:pt idx="11">
                  <c:v>1.6014057407368361</c:v>
                </c:pt>
                <c:pt idx="12">
                  <c:v>1.6054298910365616</c:v>
                </c:pt>
                <c:pt idx="13">
                  <c:v>1.6074359097634274</c:v>
                </c:pt>
                <c:pt idx="14">
                  <c:v>1.6074359097634274</c:v>
                </c:pt>
                <c:pt idx="15">
                  <c:v>1.5216989981260935</c:v>
                </c:pt>
                <c:pt idx="16">
                  <c:v>1.6074359097634274</c:v>
                </c:pt>
                <c:pt idx="17">
                  <c:v>1.6074359097634274</c:v>
                </c:pt>
                <c:pt idx="18">
                  <c:v>1.5706970841176697</c:v>
                </c:pt>
                <c:pt idx="19">
                  <c:v>1.5085119938441398</c:v>
                </c:pt>
                <c:pt idx="20">
                  <c:v>1.5107219394949427</c:v>
                </c:pt>
                <c:pt idx="21">
                  <c:v>1.6074359097634274</c:v>
                </c:pt>
                <c:pt idx="22">
                  <c:v>1.6074359097634274</c:v>
                </c:pt>
                <c:pt idx="23">
                  <c:v>1.6074359097634274</c:v>
                </c:pt>
                <c:pt idx="24">
                  <c:v>1.6054298910365616</c:v>
                </c:pt>
                <c:pt idx="25">
                  <c:v>1.5040773967762742</c:v>
                </c:pt>
                <c:pt idx="26">
                  <c:v>1.6034198401085373</c:v>
                </c:pt>
                <c:pt idx="27">
                  <c:v>1.6054298910365616</c:v>
                </c:pt>
                <c:pt idx="28">
                  <c:v>1.6074359097634274</c:v>
                </c:pt>
                <c:pt idx="29">
                  <c:v>1.5665304114228238</c:v>
                </c:pt>
                <c:pt idx="30">
                  <c:v>1.5107219394949427</c:v>
                </c:pt>
                <c:pt idx="31">
                  <c:v>1.5129270120532565</c:v>
                </c:pt>
                <c:pt idx="32">
                  <c:v>1.6054298910365616</c:v>
                </c:pt>
                <c:pt idx="33">
                  <c:v>1.6074359097634274</c:v>
                </c:pt>
                <c:pt idx="34">
                  <c:v>1.6074359097634274</c:v>
                </c:pt>
                <c:pt idx="35">
                  <c:v>1.6074359097634274</c:v>
                </c:pt>
                <c:pt idx="36">
                  <c:v>1.6074359097634274</c:v>
                </c:pt>
                <c:pt idx="37">
                  <c:v>1.6074359097634274</c:v>
                </c:pt>
                <c:pt idx="38">
                  <c:v>1.6074359097634274</c:v>
                </c:pt>
                <c:pt idx="39">
                  <c:v>1.6074359097634274</c:v>
                </c:pt>
                <c:pt idx="40">
                  <c:v>1.7191887763932197</c:v>
                </c:pt>
                <c:pt idx="41">
                  <c:v>1.766441661243765</c:v>
                </c:pt>
                <c:pt idx="42">
                  <c:v>1.6826883741736931</c:v>
                </c:pt>
                <c:pt idx="43">
                  <c:v>1.43746264769429</c:v>
                </c:pt>
                <c:pt idx="44">
                  <c:v>1.5411590716808059</c:v>
                </c:pt>
                <c:pt idx="45">
                  <c:v>1.7732559976634952</c:v>
                </c:pt>
                <c:pt idx="46">
                  <c:v>1.3862943611198906</c:v>
                </c:pt>
                <c:pt idx="47">
                  <c:v>1.7191887763932197</c:v>
                </c:pt>
                <c:pt idx="48">
                  <c:v>1.7900914121273581</c:v>
                </c:pt>
                <c:pt idx="49">
                  <c:v>1.7900914121273581</c:v>
                </c:pt>
                <c:pt idx="50">
                  <c:v>1.7900914121273581</c:v>
                </c:pt>
                <c:pt idx="51">
                  <c:v>1.7900914121273581</c:v>
                </c:pt>
                <c:pt idx="52">
                  <c:v>1.7900914121273581</c:v>
                </c:pt>
                <c:pt idx="53">
                  <c:v>1.7101878155342434</c:v>
                </c:pt>
                <c:pt idx="54">
                  <c:v>1.5195132049061133</c:v>
                </c:pt>
                <c:pt idx="55">
                  <c:v>1.545432582458188</c:v>
                </c:pt>
                <c:pt idx="56">
                  <c:v>1.7850704810772584</c:v>
                </c:pt>
                <c:pt idx="57">
                  <c:v>1.7900914121273581</c:v>
                </c:pt>
                <c:pt idx="58">
                  <c:v>1.7850704810772584</c:v>
                </c:pt>
                <c:pt idx="59">
                  <c:v>1.7900914121273581</c:v>
                </c:pt>
                <c:pt idx="60">
                  <c:v>1.7900914121273581</c:v>
                </c:pt>
                <c:pt idx="61">
                  <c:v>1.7900914121273581</c:v>
                </c:pt>
                <c:pt idx="62">
                  <c:v>1.6620303625532709</c:v>
                </c:pt>
                <c:pt idx="63">
                  <c:v>1.5040773967762742</c:v>
                </c:pt>
                <c:pt idx="64">
                  <c:v>1.506297153514587</c:v>
                </c:pt>
                <c:pt idx="65">
                  <c:v>1.7715567619105355</c:v>
                </c:pt>
                <c:pt idx="66">
                  <c:v>1.7900914121273581</c:v>
                </c:pt>
                <c:pt idx="67">
                  <c:v>1.7900914121273581</c:v>
                </c:pt>
                <c:pt idx="68">
                  <c:v>1.7047480922384253</c:v>
                </c:pt>
                <c:pt idx="69">
                  <c:v>1.7900914121273581</c:v>
                </c:pt>
                <c:pt idx="70">
                  <c:v>1.7900914121273581</c:v>
                </c:pt>
                <c:pt idx="71">
                  <c:v>1.5769147207285403</c:v>
                </c:pt>
                <c:pt idx="72">
                  <c:v>1.506297153514587</c:v>
                </c:pt>
                <c:pt idx="73">
                  <c:v>1.5411590716808059</c:v>
                </c:pt>
                <c:pt idx="74">
                  <c:v>1.7833912195575383</c:v>
                </c:pt>
                <c:pt idx="75">
                  <c:v>1.7900914121273581</c:v>
                </c:pt>
                <c:pt idx="76">
                  <c:v>1.7900914121273581</c:v>
                </c:pt>
                <c:pt idx="77">
                  <c:v>1.7101878155342434</c:v>
                </c:pt>
                <c:pt idx="78">
                  <c:v>1.665818245870208</c:v>
                </c:pt>
                <c:pt idx="79">
                  <c:v>1.6770965609079151</c:v>
                </c:pt>
                <c:pt idx="80">
                  <c:v>1.7850704810772584</c:v>
                </c:pt>
                <c:pt idx="81">
                  <c:v>1.7900914121273581</c:v>
                </c:pt>
                <c:pt idx="82">
                  <c:v>1.7900914121273581</c:v>
                </c:pt>
                <c:pt idx="83">
                  <c:v>1.7900914121273581</c:v>
                </c:pt>
                <c:pt idx="84">
                  <c:v>1.7900914121273581</c:v>
                </c:pt>
                <c:pt idx="85">
                  <c:v>1.7900914121273581</c:v>
                </c:pt>
                <c:pt idx="86">
                  <c:v>1.7900914121273581</c:v>
                </c:pt>
                <c:pt idx="87">
                  <c:v>1.7900914121273581</c:v>
                </c:pt>
                <c:pt idx="88">
                  <c:v>1.6034198401085373</c:v>
                </c:pt>
                <c:pt idx="89">
                  <c:v>1.5518087995974639</c:v>
                </c:pt>
                <c:pt idx="90">
                  <c:v>1.5602476682433286</c:v>
                </c:pt>
                <c:pt idx="91">
                  <c:v>1.7850704810772584</c:v>
                </c:pt>
                <c:pt idx="92">
                  <c:v>1.7900914121273581</c:v>
                </c:pt>
                <c:pt idx="93">
                  <c:v>1.7900914121273581</c:v>
                </c:pt>
                <c:pt idx="94">
                  <c:v>1.7900914121273581</c:v>
                </c:pt>
                <c:pt idx="95">
                  <c:v>1.7783364488959144</c:v>
                </c:pt>
                <c:pt idx="96">
                  <c:v>1.2697605448639391</c:v>
                </c:pt>
                <c:pt idx="97">
                  <c:v>1.7369512327330598</c:v>
                </c:pt>
                <c:pt idx="98">
                  <c:v>1.7900914121273581</c:v>
                </c:pt>
                <c:pt idx="99">
                  <c:v>1.7884205679625405</c:v>
                </c:pt>
                <c:pt idx="100">
                  <c:v>1.6094379124341003</c:v>
                </c:pt>
                <c:pt idx="101">
                  <c:v>1.6639260977181702</c:v>
                </c:pt>
                <c:pt idx="102">
                  <c:v>1.6467336971777973</c:v>
                </c:pt>
                <c:pt idx="103">
                  <c:v>1.6563214983329508</c:v>
                </c:pt>
                <c:pt idx="104">
                  <c:v>1.7817091333745536</c:v>
                </c:pt>
                <c:pt idx="105">
                  <c:v>1.6094379124341003</c:v>
                </c:pt>
                <c:pt idx="106">
                  <c:v>1.7630170003624011</c:v>
                </c:pt>
                <c:pt idx="107">
                  <c:v>1.7900914121273581</c:v>
                </c:pt>
                <c:pt idx="108">
                  <c:v>1.7900914121273581</c:v>
                </c:pt>
                <c:pt idx="109">
                  <c:v>1.7900914121273581</c:v>
                </c:pt>
                <c:pt idx="110">
                  <c:v>1.7900914121273581</c:v>
                </c:pt>
                <c:pt idx="111">
                  <c:v>1.7900914121273581</c:v>
                </c:pt>
                <c:pt idx="112">
                  <c:v>1.6114359150967734</c:v>
                </c:pt>
                <c:pt idx="113">
                  <c:v>1.7509374747077999</c:v>
                </c:pt>
                <c:pt idx="114">
                  <c:v>1.6486586255873816</c:v>
                </c:pt>
                <c:pt idx="115">
                  <c:v>1.572773928062509</c:v>
                </c:pt>
                <c:pt idx="116">
                  <c:v>1.6054298910365616</c:v>
                </c:pt>
                <c:pt idx="117">
                  <c:v>1.7900914121273581</c:v>
                </c:pt>
                <c:pt idx="118">
                  <c:v>1.6134299337036377</c:v>
                </c:pt>
                <c:pt idx="119">
                  <c:v>1.7681496035889213</c:v>
                </c:pt>
                <c:pt idx="120">
                  <c:v>1.506297153514587</c:v>
                </c:pt>
                <c:pt idx="121">
                  <c:v>1.7698546338400052</c:v>
                </c:pt>
                <c:pt idx="122">
                  <c:v>1.7900914121273581</c:v>
                </c:pt>
                <c:pt idx="123">
                  <c:v>1.7630170003624011</c:v>
                </c:pt>
                <c:pt idx="124">
                  <c:v>1.7526720805200082</c:v>
                </c:pt>
                <c:pt idx="125">
                  <c:v>1.747459210331475</c:v>
                </c:pt>
                <c:pt idx="126">
                  <c:v>1.7900914121273581</c:v>
                </c:pt>
                <c:pt idx="127">
                  <c:v>1.7900914121273581</c:v>
                </c:pt>
                <c:pt idx="128">
                  <c:v>1.7900914121273581</c:v>
                </c:pt>
                <c:pt idx="129">
                  <c:v>1.7191887763932197</c:v>
                </c:pt>
                <c:pt idx="130">
                  <c:v>1.6826883741736931</c:v>
                </c:pt>
                <c:pt idx="131">
                  <c:v>1.6919391339458441</c:v>
                </c:pt>
                <c:pt idx="132">
                  <c:v>1.7900914121273581</c:v>
                </c:pt>
                <c:pt idx="133">
                  <c:v>1.6114359150967734</c:v>
                </c:pt>
                <c:pt idx="134">
                  <c:v>1.7783364488959144</c:v>
                </c:pt>
                <c:pt idx="135">
                  <c:v>1.7817091333745536</c:v>
                </c:pt>
                <c:pt idx="136">
                  <c:v>1.6114359150967734</c:v>
                </c:pt>
                <c:pt idx="137">
                  <c:v>1.7817091333745536</c:v>
                </c:pt>
                <c:pt idx="138">
                  <c:v>1.7900914121273581</c:v>
                </c:pt>
                <c:pt idx="139">
                  <c:v>1.7900914121273581</c:v>
                </c:pt>
                <c:pt idx="140">
                  <c:v>1.7404661748405046</c:v>
                </c:pt>
                <c:pt idx="141">
                  <c:v>1.6900958154515549</c:v>
                </c:pt>
                <c:pt idx="142">
                  <c:v>1.6956156086751528</c:v>
                </c:pt>
                <c:pt idx="143">
                  <c:v>1.7900914121273581</c:v>
                </c:pt>
                <c:pt idx="144">
                  <c:v>1.7900914121273581</c:v>
                </c:pt>
                <c:pt idx="145">
                  <c:v>1.7900914121273581</c:v>
                </c:pt>
                <c:pt idx="146">
                  <c:v>1.6524974018945473</c:v>
                </c:pt>
                <c:pt idx="147">
                  <c:v>1.5810384379124025</c:v>
                </c:pt>
                <c:pt idx="148">
                  <c:v>1.5665304114228238</c:v>
                </c:pt>
                <c:pt idx="149">
                  <c:v>1.7900914121273581</c:v>
                </c:pt>
                <c:pt idx="150">
                  <c:v>1.7884205679625405</c:v>
                </c:pt>
                <c:pt idx="151">
                  <c:v>1.7900914121273581</c:v>
                </c:pt>
                <c:pt idx="152">
                  <c:v>1.7900914121273581</c:v>
                </c:pt>
                <c:pt idx="153">
                  <c:v>1.7900914121273581</c:v>
                </c:pt>
                <c:pt idx="154">
                  <c:v>1.7900914121273581</c:v>
                </c:pt>
                <c:pt idx="155">
                  <c:v>1.7900914121273581</c:v>
                </c:pt>
              </c:numCache>
            </c:numRef>
          </c:xVal>
          <c:yVal>
            <c:numRef>
              <c:f>'Linear regression-Pizza'!$G$113:$G$268</c:f>
              <c:numCache>
                <c:formatCode>0.000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2-41A9-AA00-DB810BEB9C2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1.6094379124341003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E22-41A9-AA00-DB810BEB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72559"/>
        <c:axId val="1807271311"/>
      </c:scatterChart>
      <c:valAx>
        <c:axId val="1807272559"/>
        <c:scaling>
          <c:orientation val="minMax"/>
          <c:max val="1.8"/>
          <c:min val="1.2000000000000002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Pred(log(UVolDiGiorno))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7271311"/>
        <c:crosses val="autoZero"/>
        <c:crossBetween val="midCat"/>
      </c:valAx>
      <c:valAx>
        <c:axId val="18072713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727255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Pred(log(UVolDiGiorno)) - log(UVolDiGiorno)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regression-Pizza'!$E$113:$E$268</c:f>
              <c:numCache>
                <c:formatCode>0.000</c:formatCode>
                <c:ptCount val="156"/>
                <c:pt idx="0">
                  <c:v>1.6074359097634274</c:v>
                </c:pt>
                <c:pt idx="1">
                  <c:v>1.6094379124341003</c:v>
                </c:pt>
                <c:pt idx="2">
                  <c:v>1.62924053973028</c:v>
                </c:pt>
                <c:pt idx="3">
                  <c:v>1.6074359097634274</c:v>
                </c:pt>
                <c:pt idx="4">
                  <c:v>1.6074359097634274</c:v>
                </c:pt>
                <c:pt idx="5">
                  <c:v>1.6074359097634274</c:v>
                </c:pt>
                <c:pt idx="6">
                  <c:v>1.5871923034867805</c:v>
                </c:pt>
                <c:pt idx="7">
                  <c:v>1.5107219394949427</c:v>
                </c:pt>
                <c:pt idx="8">
                  <c:v>1.5129270120532565</c:v>
                </c:pt>
                <c:pt idx="9">
                  <c:v>1.6074359097634274</c:v>
                </c:pt>
                <c:pt idx="10">
                  <c:v>1.5129270120532565</c:v>
                </c:pt>
                <c:pt idx="11">
                  <c:v>1.6014057407368361</c:v>
                </c:pt>
                <c:pt idx="12">
                  <c:v>1.6054298910365616</c:v>
                </c:pt>
                <c:pt idx="13">
                  <c:v>1.6074359097634274</c:v>
                </c:pt>
                <c:pt idx="14">
                  <c:v>1.6074359097634274</c:v>
                </c:pt>
                <c:pt idx="15">
                  <c:v>1.5216989981260935</c:v>
                </c:pt>
                <c:pt idx="16">
                  <c:v>1.6074359097634274</c:v>
                </c:pt>
                <c:pt idx="17">
                  <c:v>1.6074359097634274</c:v>
                </c:pt>
                <c:pt idx="18">
                  <c:v>1.5706970841176697</c:v>
                </c:pt>
                <c:pt idx="19">
                  <c:v>1.5085119938441398</c:v>
                </c:pt>
                <c:pt idx="20">
                  <c:v>1.5107219394949427</c:v>
                </c:pt>
                <c:pt idx="21">
                  <c:v>1.6074359097634274</c:v>
                </c:pt>
                <c:pt idx="22">
                  <c:v>1.6074359097634274</c:v>
                </c:pt>
                <c:pt idx="23">
                  <c:v>1.6074359097634274</c:v>
                </c:pt>
                <c:pt idx="24">
                  <c:v>1.6054298910365616</c:v>
                </c:pt>
                <c:pt idx="25">
                  <c:v>1.5040773967762742</c:v>
                </c:pt>
                <c:pt idx="26">
                  <c:v>1.6034198401085373</c:v>
                </c:pt>
                <c:pt idx="27">
                  <c:v>1.6054298910365616</c:v>
                </c:pt>
                <c:pt idx="28">
                  <c:v>1.6074359097634274</c:v>
                </c:pt>
                <c:pt idx="29">
                  <c:v>1.5665304114228238</c:v>
                </c:pt>
                <c:pt idx="30">
                  <c:v>1.5107219394949427</c:v>
                </c:pt>
                <c:pt idx="31">
                  <c:v>1.5129270120532565</c:v>
                </c:pt>
                <c:pt idx="32">
                  <c:v>1.6054298910365616</c:v>
                </c:pt>
                <c:pt idx="33">
                  <c:v>1.6074359097634274</c:v>
                </c:pt>
                <c:pt idx="34">
                  <c:v>1.6074359097634274</c:v>
                </c:pt>
                <c:pt idx="35">
                  <c:v>1.6074359097634274</c:v>
                </c:pt>
                <c:pt idx="36">
                  <c:v>1.6074359097634274</c:v>
                </c:pt>
                <c:pt idx="37">
                  <c:v>1.6074359097634274</c:v>
                </c:pt>
                <c:pt idx="38">
                  <c:v>1.6074359097634274</c:v>
                </c:pt>
                <c:pt idx="39">
                  <c:v>1.6074359097634274</c:v>
                </c:pt>
                <c:pt idx="40">
                  <c:v>1.7191887763932197</c:v>
                </c:pt>
                <c:pt idx="41">
                  <c:v>1.766441661243765</c:v>
                </c:pt>
                <c:pt idx="42">
                  <c:v>1.6826883741736931</c:v>
                </c:pt>
                <c:pt idx="43">
                  <c:v>1.43746264769429</c:v>
                </c:pt>
                <c:pt idx="44">
                  <c:v>1.5411590716808059</c:v>
                </c:pt>
                <c:pt idx="45">
                  <c:v>1.7732559976634952</c:v>
                </c:pt>
                <c:pt idx="46">
                  <c:v>1.3862943611198906</c:v>
                </c:pt>
                <c:pt idx="47">
                  <c:v>1.7191887763932197</c:v>
                </c:pt>
                <c:pt idx="48">
                  <c:v>1.7900914121273581</c:v>
                </c:pt>
                <c:pt idx="49">
                  <c:v>1.7900914121273581</c:v>
                </c:pt>
                <c:pt idx="50">
                  <c:v>1.7900914121273581</c:v>
                </c:pt>
                <c:pt idx="51">
                  <c:v>1.7900914121273581</c:v>
                </c:pt>
                <c:pt idx="52">
                  <c:v>1.7900914121273581</c:v>
                </c:pt>
                <c:pt idx="53">
                  <c:v>1.7101878155342434</c:v>
                </c:pt>
                <c:pt idx="54">
                  <c:v>1.5195132049061133</c:v>
                </c:pt>
                <c:pt idx="55">
                  <c:v>1.545432582458188</c:v>
                </c:pt>
                <c:pt idx="56">
                  <c:v>1.7850704810772584</c:v>
                </c:pt>
                <c:pt idx="57">
                  <c:v>1.7900914121273581</c:v>
                </c:pt>
                <c:pt idx="58">
                  <c:v>1.7850704810772584</c:v>
                </c:pt>
                <c:pt idx="59">
                  <c:v>1.7900914121273581</c:v>
                </c:pt>
                <c:pt idx="60">
                  <c:v>1.7900914121273581</c:v>
                </c:pt>
                <c:pt idx="61">
                  <c:v>1.7900914121273581</c:v>
                </c:pt>
                <c:pt idx="62">
                  <c:v>1.6620303625532709</c:v>
                </c:pt>
                <c:pt idx="63">
                  <c:v>1.5040773967762742</c:v>
                </c:pt>
                <c:pt idx="64">
                  <c:v>1.506297153514587</c:v>
                </c:pt>
                <c:pt idx="65">
                  <c:v>1.7715567619105355</c:v>
                </c:pt>
                <c:pt idx="66">
                  <c:v>1.7900914121273581</c:v>
                </c:pt>
                <c:pt idx="67">
                  <c:v>1.7900914121273581</c:v>
                </c:pt>
                <c:pt idx="68">
                  <c:v>1.7047480922384253</c:v>
                </c:pt>
                <c:pt idx="69">
                  <c:v>1.7900914121273581</c:v>
                </c:pt>
                <c:pt idx="70">
                  <c:v>1.7900914121273581</c:v>
                </c:pt>
                <c:pt idx="71">
                  <c:v>1.5769147207285403</c:v>
                </c:pt>
                <c:pt idx="72">
                  <c:v>1.506297153514587</c:v>
                </c:pt>
                <c:pt idx="73">
                  <c:v>1.5411590716808059</c:v>
                </c:pt>
                <c:pt idx="74">
                  <c:v>1.7833912195575383</c:v>
                </c:pt>
                <c:pt idx="75">
                  <c:v>1.7900914121273581</c:v>
                </c:pt>
                <c:pt idx="76">
                  <c:v>1.7900914121273581</c:v>
                </c:pt>
                <c:pt idx="77">
                  <c:v>1.7101878155342434</c:v>
                </c:pt>
                <c:pt idx="78">
                  <c:v>1.665818245870208</c:v>
                </c:pt>
                <c:pt idx="79">
                  <c:v>1.6770965609079151</c:v>
                </c:pt>
                <c:pt idx="80">
                  <c:v>1.7850704810772584</c:v>
                </c:pt>
                <c:pt idx="81">
                  <c:v>1.7900914121273581</c:v>
                </c:pt>
                <c:pt idx="82">
                  <c:v>1.7900914121273581</c:v>
                </c:pt>
                <c:pt idx="83">
                  <c:v>1.7900914121273581</c:v>
                </c:pt>
                <c:pt idx="84">
                  <c:v>1.7900914121273581</c:v>
                </c:pt>
                <c:pt idx="85">
                  <c:v>1.7900914121273581</c:v>
                </c:pt>
                <c:pt idx="86">
                  <c:v>1.7900914121273581</c:v>
                </c:pt>
                <c:pt idx="87">
                  <c:v>1.7900914121273581</c:v>
                </c:pt>
                <c:pt idx="88">
                  <c:v>1.6034198401085373</c:v>
                </c:pt>
                <c:pt idx="89">
                  <c:v>1.5518087995974639</c:v>
                </c:pt>
                <c:pt idx="90">
                  <c:v>1.5602476682433286</c:v>
                </c:pt>
                <c:pt idx="91">
                  <c:v>1.7850704810772584</c:v>
                </c:pt>
                <c:pt idx="92">
                  <c:v>1.7900914121273581</c:v>
                </c:pt>
                <c:pt idx="93">
                  <c:v>1.7900914121273581</c:v>
                </c:pt>
                <c:pt idx="94">
                  <c:v>1.7900914121273581</c:v>
                </c:pt>
                <c:pt idx="95">
                  <c:v>1.7783364488959144</c:v>
                </c:pt>
                <c:pt idx="96">
                  <c:v>1.2697605448639391</c:v>
                </c:pt>
                <c:pt idx="97">
                  <c:v>1.7369512327330598</c:v>
                </c:pt>
                <c:pt idx="98">
                  <c:v>1.7900914121273581</c:v>
                </c:pt>
                <c:pt idx="99">
                  <c:v>1.7884205679625405</c:v>
                </c:pt>
                <c:pt idx="100">
                  <c:v>1.6094379124341003</c:v>
                </c:pt>
                <c:pt idx="101">
                  <c:v>1.6639260977181702</c:v>
                </c:pt>
                <c:pt idx="102">
                  <c:v>1.6467336971777973</c:v>
                </c:pt>
                <c:pt idx="103">
                  <c:v>1.6563214983329508</c:v>
                </c:pt>
                <c:pt idx="104">
                  <c:v>1.7817091333745536</c:v>
                </c:pt>
                <c:pt idx="105">
                  <c:v>1.6094379124341003</c:v>
                </c:pt>
                <c:pt idx="106">
                  <c:v>1.7630170003624011</c:v>
                </c:pt>
                <c:pt idx="107">
                  <c:v>1.7900914121273581</c:v>
                </c:pt>
                <c:pt idx="108">
                  <c:v>1.7900914121273581</c:v>
                </c:pt>
                <c:pt idx="109">
                  <c:v>1.7900914121273581</c:v>
                </c:pt>
                <c:pt idx="110">
                  <c:v>1.7900914121273581</c:v>
                </c:pt>
                <c:pt idx="111">
                  <c:v>1.7900914121273581</c:v>
                </c:pt>
                <c:pt idx="112">
                  <c:v>1.6114359150967734</c:v>
                </c:pt>
                <c:pt idx="113">
                  <c:v>1.7509374747077999</c:v>
                </c:pt>
                <c:pt idx="114">
                  <c:v>1.6486586255873816</c:v>
                </c:pt>
                <c:pt idx="115">
                  <c:v>1.572773928062509</c:v>
                </c:pt>
                <c:pt idx="116">
                  <c:v>1.6054298910365616</c:v>
                </c:pt>
                <c:pt idx="117">
                  <c:v>1.7900914121273581</c:v>
                </c:pt>
                <c:pt idx="118">
                  <c:v>1.6134299337036377</c:v>
                </c:pt>
                <c:pt idx="119">
                  <c:v>1.7681496035889213</c:v>
                </c:pt>
                <c:pt idx="120">
                  <c:v>1.506297153514587</c:v>
                </c:pt>
                <c:pt idx="121">
                  <c:v>1.7698546338400052</c:v>
                </c:pt>
                <c:pt idx="122">
                  <c:v>1.7900914121273581</c:v>
                </c:pt>
                <c:pt idx="123">
                  <c:v>1.7630170003624011</c:v>
                </c:pt>
                <c:pt idx="124">
                  <c:v>1.7526720805200082</c:v>
                </c:pt>
                <c:pt idx="125">
                  <c:v>1.747459210331475</c:v>
                </c:pt>
                <c:pt idx="126">
                  <c:v>1.7900914121273581</c:v>
                </c:pt>
                <c:pt idx="127">
                  <c:v>1.7900914121273581</c:v>
                </c:pt>
                <c:pt idx="128">
                  <c:v>1.7900914121273581</c:v>
                </c:pt>
                <c:pt idx="129">
                  <c:v>1.7191887763932197</c:v>
                </c:pt>
                <c:pt idx="130">
                  <c:v>1.6826883741736931</c:v>
                </c:pt>
                <c:pt idx="131">
                  <c:v>1.6919391339458441</c:v>
                </c:pt>
                <c:pt idx="132">
                  <c:v>1.7900914121273581</c:v>
                </c:pt>
                <c:pt idx="133">
                  <c:v>1.6114359150967734</c:v>
                </c:pt>
                <c:pt idx="134">
                  <c:v>1.7783364488959144</c:v>
                </c:pt>
                <c:pt idx="135">
                  <c:v>1.7817091333745536</c:v>
                </c:pt>
                <c:pt idx="136">
                  <c:v>1.6114359150967734</c:v>
                </c:pt>
                <c:pt idx="137">
                  <c:v>1.7817091333745536</c:v>
                </c:pt>
                <c:pt idx="138">
                  <c:v>1.7900914121273581</c:v>
                </c:pt>
                <c:pt idx="139">
                  <c:v>1.7900914121273581</c:v>
                </c:pt>
                <c:pt idx="140">
                  <c:v>1.7404661748405046</c:v>
                </c:pt>
                <c:pt idx="141">
                  <c:v>1.6900958154515549</c:v>
                </c:pt>
                <c:pt idx="142">
                  <c:v>1.6956156086751528</c:v>
                </c:pt>
                <c:pt idx="143">
                  <c:v>1.7900914121273581</c:v>
                </c:pt>
                <c:pt idx="144">
                  <c:v>1.7900914121273581</c:v>
                </c:pt>
                <c:pt idx="145">
                  <c:v>1.7900914121273581</c:v>
                </c:pt>
                <c:pt idx="146">
                  <c:v>1.6524974018945473</c:v>
                </c:pt>
                <c:pt idx="147">
                  <c:v>1.5810384379124025</c:v>
                </c:pt>
                <c:pt idx="148">
                  <c:v>1.5665304114228238</c:v>
                </c:pt>
                <c:pt idx="149">
                  <c:v>1.7900914121273581</c:v>
                </c:pt>
                <c:pt idx="150">
                  <c:v>1.7884205679625405</c:v>
                </c:pt>
                <c:pt idx="151">
                  <c:v>1.7900914121273581</c:v>
                </c:pt>
                <c:pt idx="152">
                  <c:v>1.7900914121273581</c:v>
                </c:pt>
                <c:pt idx="153">
                  <c:v>1.7900914121273581</c:v>
                </c:pt>
                <c:pt idx="154">
                  <c:v>1.7900914121273581</c:v>
                </c:pt>
                <c:pt idx="155">
                  <c:v>1.7900914121273581</c:v>
                </c:pt>
              </c:numCache>
            </c:numRef>
          </c:xVal>
          <c:yVal>
            <c:numRef>
              <c:f>'Linear regression-Pizza'!$D$113:$D$268</c:f>
              <c:numCache>
                <c:formatCode>0.000</c:formatCode>
                <c:ptCount val="156"/>
                <c:pt idx="0">
                  <c:v>1.6074359097634274</c:v>
                </c:pt>
                <c:pt idx="1">
                  <c:v>1.6094379124341003</c:v>
                </c:pt>
                <c:pt idx="2">
                  <c:v>1.62924053973028</c:v>
                </c:pt>
                <c:pt idx="3">
                  <c:v>1.6074359097634274</c:v>
                </c:pt>
                <c:pt idx="4">
                  <c:v>1.6074359097634274</c:v>
                </c:pt>
                <c:pt idx="5">
                  <c:v>1.6074359097634274</c:v>
                </c:pt>
                <c:pt idx="6">
                  <c:v>1.5871923034867805</c:v>
                </c:pt>
                <c:pt idx="7">
                  <c:v>1.5107219394949427</c:v>
                </c:pt>
                <c:pt idx="8">
                  <c:v>1.5129270120532565</c:v>
                </c:pt>
                <c:pt idx="9">
                  <c:v>1.6074359097634274</c:v>
                </c:pt>
                <c:pt idx="10">
                  <c:v>1.5129270120532565</c:v>
                </c:pt>
                <c:pt idx="11">
                  <c:v>1.6014057407368361</c:v>
                </c:pt>
                <c:pt idx="12">
                  <c:v>1.6054298910365616</c:v>
                </c:pt>
                <c:pt idx="13">
                  <c:v>1.6074359097634274</c:v>
                </c:pt>
                <c:pt idx="14">
                  <c:v>1.6074359097634274</c:v>
                </c:pt>
                <c:pt idx="15">
                  <c:v>1.5216989981260935</c:v>
                </c:pt>
                <c:pt idx="16">
                  <c:v>1.6074359097634274</c:v>
                </c:pt>
                <c:pt idx="17">
                  <c:v>1.6074359097634274</c:v>
                </c:pt>
                <c:pt idx="18">
                  <c:v>1.5706970841176697</c:v>
                </c:pt>
                <c:pt idx="19">
                  <c:v>1.5085119938441398</c:v>
                </c:pt>
                <c:pt idx="20">
                  <c:v>1.5107219394949427</c:v>
                </c:pt>
                <c:pt idx="21">
                  <c:v>1.6074359097634274</c:v>
                </c:pt>
                <c:pt idx="22">
                  <c:v>1.6074359097634274</c:v>
                </c:pt>
                <c:pt idx="23">
                  <c:v>1.6074359097634274</c:v>
                </c:pt>
                <c:pt idx="24">
                  <c:v>1.6054298910365616</c:v>
                </c:pt>
                <c:pt idx="25">
                  <c:v>1.5040773967762742</c:v>
                </c:pt>
                <c:pt idx="26">
                  <c:v>1.6034198401085373</c:v>
                </c:pt>
                <c:pt idx="27">
                  <c:v>1.6054298910365616</c:v>
                </c:pt>
                <c:pt idx="28">
                  <c:v>1.6074359097634274</c:v>
                </c:pt>
                <c:pt idx="29">
                  <c:v>1.5665304114228238</c:v>
                </c:pt>
                <c:pt idx="30">
                  <c:v>1.5107219394949427</c:v>
                </c:pt>
                <c:pt idx="31">
                  <c:v>1.5129270120532565</c:v>
                </c:pt>
                <c:pt idx="32">
                  <c:v>1.6054298910365616</c:v>
                </c:pt>
                <c:pt idx="33">
                  <c:v>1.6074359097634274</c:v>
                </c:pt>
                <c:pt idx="34">
                  <c:v>1.6074359097634274</c:v>
                </c:pt>
                <c:pt idx="35">
                  <c:v>1.6074359097634274</c:v>
                </c:pt>
                <c:pt idx="36">
                  <c:v>1.6074359097634274</c:v>
                </c:pt>
                <c:pt idx="37">
                  <c:v>1.6074359097634274</c:v>
                </c:pt>
                <c:pt idx="38">
                  <c:v>1.6074359097634274</c:v>
                </c:pt>
                <c:pt idx="39">
                  <c:v>1.6074359097634274</c:v>
                </c:pt>
                <c:pt idx="40">
                  <c:v>1.7191887763932197</c:v>
                </c:pt>
                <c:pt idx="41">
                  <c:v>1.766441661243765</c:v>
                </c:pt>
                <c:pt idx="42">
                  <c:v>1.6826883741736931</c:v>
                </c:pt>
                <c:pt idx="43">
                  <c:v>1.43746264769429</c:v>
                </c:pt>
                <c:pt idx="44">
                  <c:v>1.5411590716808059</c:v>
                </c:pt>
                <c:pt idx="45">
                  <c:v>1.7732559976634952</c:v>
                </c:pt>
                <c:pt idx="46">
                  <c:v>1.3862943611198906</c:v>
                </c:pt>
                <c:pt idx="47">
                  <c:v>1.7191887763932197</c:v>
                </c:pt>
                <c:pt idx="48">
                  <c:v>1.7900914121273581</c:v>
                </c:pt>
                <c:pt idx="49">
                  <c:v>1.7900914121273581</c:v>
                </c:pt>
                <c:pt idx="50">
                  <c:v>1.7900914121273581</c:v>
                </c:pt>
                <c:pt idx="51">
                  <c:v>1.7900914121273581</c:v>
                </c:pt>
                <c:pt idx="52">
                  <c:v>1.7900914121273581</c:v>
                </c:pt>
                <c:pt idx="53">
                  <c:v>1.7101878155342434</c:v>
                </c:pt>
                <c:pt idx="54">
                  <c:v>1.5195132049061133</c:v>
                </c:pt>
                <c:pt idx="55">
                  <c:v>1.545432582458188</c:v>
                </c:pt>
                <c:pt idx="56">
                  <c:v>1.7850704810772584</c:v>
                </c:pt>
                <c:pt idx="57">
                  <c:v>1.7900914121273581</c:v>
                </c:pt>
                <c:pt idx="58">
                  <c:v>1.7850704810772584</c:v>
                </c:pt>
                <c:pt idx="59">
                  <c:v>1.7900914121273581</c:v>
                </c:pt>
                <c:pt idx="60">
                  <c:v>1.7900914121273581</c:v>
                </c:pt>
                <c:pt idx="61">
                  <c:v>1.7900914121273581</c:v>
                </c:pt>
                <c:pt idx="62">
                  <c:v>1.6620303625532709</c:v>
                </c:pt>
                <c:pt idx="63">
                  <c:v>1.5040773967762742</c:v>
                </c:pt>
                <c:pt idx="64">
                  <c:v>1.506297153514587</c:v>
                </c:pt>
                <c:pt idx="65">
                  <c:v>1.7715567619105355</c:v>
                </c:pt>
                <c:pt idx="66">
                  <c:v>1.7900914121273581</c:v>
                </c:pt>
                <c:pt idx="67">
                  <c:v>1.7900914121273581</c:v>
                </c:pt>
                <c:pt idx="68">
                  <c:v>1.7047480922384253</c:v>
                </c:pt>
                <c:pt idx="69">
                  <c:v>1.7900914121273581</c:v>
                </c:pt>
                <c:pt idx="70">
                  <c:v>1.7900914121273581</c:v>
                </c:pt>
                <c:pt idx="71">
                  <c:v>1.5769147207285403</c:v>
                </c:pt>
                <c:pt idx="72">
                  <c:v>1.506297153514587</c:v>
                </c:pt>
                <c:pt idx="73">
                  <c:v>1.5411590716808059</c:v>
                </c:pt>
                <c:pt idx="74">
                  <c:v>1.7833912195575383</c:v>
                </c:pt>
                <c:pt idx="75">
                  <c:v>1.7900914121273581</c:v>
                </c:pt>
                <c:pt idx="76">
                  <c:v>1.7900914121273581</c:v>
                </c:pt>
                <c:pt idx="77">
                  <c:v>1.7101878155342434</c:v>
                </c:pt>
                <c:pt idx="78">
                  <c:v>1.665818245870208</c:v>
                </c:pt>
                <c:pt idx="79">
                  <c:v>1.6770965609079151</c:v>
                </c:pt>
                <c:pt idx="80">
                  <c:v>1.7850704810772584</c:v>
                </c:pt>
                <c:pt idx="81">
                  <c:v>1.7900914121273581</c:v>
                </c:pt>
                <c:pt idx="82">
                  <c:v>1.7900914121273581</c:v>
                </c:pt>
                <c:pt idx="83">
                  <c:v>1.7900914121273581</c:v>
                </c:pt>
                <c:pt idx="84">
                  <c:v>1.7900914121273581</c:v>
                </c:pt>
                <c:pt idx="85">
                  <c:v>1.7900914121273581</c:v>
                </c:pt>
                <c:pt idx="86">
                  <c:v>1.7900914121273581</c:v>
                </c:pt>
                <c:pt idx="87">
                  <c:v>1.7900914121273581</c:v>
                </c:pt>
                <c:pt idx="88">
                  <c:v>1.6034198401085373</c:v>
                </c:pt>
                <c:pt idx="89">
                  <c:v>1.5518087995974639</c:v>
                </c:pt>
                <c:pt idx="90">
                  <c:v>1.5602476682433286</c:v>
                </c:pt>
                <c:pt idx="91">
                  <c:v>1.7850704810772584</c:v>
                </c:pt>
                <c:pt idx="92">
                  <c:v>1.7900914121273581</c:v>
                </c:pt>
                <c:pt idx="93">
                  <c:v>1.7900914121273581</c:v>
                </c:pt>
                <c:pt idx="94">
                  <c:v>1.7900914121273581</c:v>
                </c:pt>
                <c:pt idx="95">
                  <c:v>1.7783364488959144</c:v>
                </c:pt>
                <c:pt idx="96">
                  <c:v>1.2697605448639391</c:v>
                </c:pt>
                <c:pt idx="97">
                  <c:v>1.7369512327330598</c:v>
                </c:pt>
                <c:pt idx="98">
                  <c:v>1.7900914121273581</c:v>
                </c:pt>
                <c:pt idx="99">
                  <c:v>1.7884205679625405</c:v>
                </c:pt>
                <c:pt idx="100">
                  <c:v>1.6094379124341003</c:v>
                </c:pt>
                <c:pt idx="101">
                  <c:v>1.6639260977181702</c:v>
                </c:pt>
                <c:pt idx="102">
                  <c:v>1.6467336971777973</c:v>
                </c:pt>
                <c:pt idx="103">
                  <c:v>1.6563214983329508</c:v>
                </c:pt>
                <c:pt idx="104">
                  <c:v>1.7817091333745536</c:v>
                </c:pt>
                <c:pt idx="105">
                  <c:v>1.6094379124341003</c:v>
                </c:pt>
                <c:pt idx="106">
                  <c:v>1.7630170003624011</c:v>
                </c:pt>
                <c:pt idx="107">
                  <c:v>1.7900914121273581</c:v>
                </c:pt>
                <c:pt idx="108">
                  <c:v>1.7900914121273581</c:v>
                </c:pt>
                <c:pt idx="109">
                  <c:v>1.7900914121273581</c:v>
                </c:pt>
                <c:pt idx="110">
                  <c:v>1.7900914121273581</c:v>
                </c:pt>
                <c:pt idx="111">
                  <c:v>1.7900914121273581</c:v>
                </c:pt>
                <c:pt idx="112">
                  <c:v>1.6114359150967734</c:v>
                </c:pt>
                <c:pt idx="113">
                  <c:v>1.7509374747077999</c:v>
                </c:pt>
                <c:pt idx="114">
                  <c:v>1.6486586255873816</c:v>
                </c:pt>
                <c:pt idx="115">
                  <c:v>1.572773928062509</c:v>
                </c:pt>
                <c:pt idx="116">
                  <c:v>1.6054298910365616</c:v>
                </c:pt>
                <c:pt idx="117">
                  <c:v>1.7900914121273581</c:v>
                </c:pt>
                <c:pt idx="118">
                  <c:v>1.6134299337036377</c:v>
                </c:pt>
                <c:pt idx="119">
                  <c:v>1.7681496035889213</c:v>
                </c:pt>
                <c:pt idx="120">
                  <c:v>1.506297153514587</c:v>
                </c:pt>
                <c:pt idx="121">
                  <c:v>1.7698546338400052</c:v>
                </c:pt>
                <c:pt idx="122">
                  <c:v>1.7900914121273581</c:v>
                </c:pt>
                <c:pt idx="123">
                  <c:v>1.7630170003624011</c:v>
                </c:pt>
                <c:pt idx="124">
                  <c:v>1.7526720805200082</c:v>
                </c:pt>
                <c:pt idx="125">
                  <c:v>1.747459210331475</c:v>
                </c:pt>
                <c:pt idx="126">
                  <c:v>1.7900914121273581</c:v>
                </c:pt>
                <c:pt idx="127">
                  <c:v>1.7900914121273581</c:v>
                </c:pt>
                <c:pt idx="128">
                  <c:v>1.7900914121273581</c:v>
                </c:pt>
                <c:pt idx="129">
                  <c:v>1.7191887763932197</c:v>
                </c:pt>
                <c:pt idx="130">
                  <c:v>1.6826883741736931</c:v>
                </c:pt>
                <c:pt idx="131">
                  <c:v>1.6919391339458441</c:v>
                </c:pt>
                <c:pt idx="132">
                  <c:v>1.7900914121273581</c:v>
                </c:pt>
                <c:pt idx="133">
                  <c:v>1.6114359150967734</c:v>
                </c:pt>
                <c:pt idx="134">
                  <c:v>1.7783364488959144</c:v>
                </c:pt>
                <c:pt idx="135">
                  <c:v>1.7817091333745536</c:v>
                </c:pt>
                <c:pt idx="136">
                  <c:v>1.6114359150967734</c:v>
                </c:pt>
                <c:pt idx="137">
                  <c:v>1.7817091333745536</c:v>
                </c:pt>
                <c:pt idx="138">
                  <c:v>1.7900914121273581</c:v>
                </c:pt>
                <c:pt idx="139">
                  <c:v>1.7900914121273581</c:v>
                </c:pt>
                <c:pt idx="140">
                  <c:v>1.7404661748405046</c:v>
                </c:pt>
                <c:pt idx="141">
                  <c:v>1.6900958154515549</c:v>
                </c:pt>
                <c:pt idx="142">
                  <c:v>1.6956156086751528</c:v>
                </c:pt>
                <c:pt idx="143">
                  <c:v>1.7900914121273581</c:v>
                </c:pt>
                <c:pt idx="144">
                  <c:v>1.7900914121273581</c:v>
                </c:pt>
                <c:pt idx="145">
                  <c:v>1.7900914121273581</c:v>
                </c:pt>
                <c:pt idx="146">
                  <c:v>1.6524974018945473</c:v>
                </c:pt>
                <c:pt idx="147">
                  <c:v>1.5810384379124025</c:v>
                </c:pt>
                <c:pt idx="148">
                  <c:v>1.5665304114228238</c:v>
                </c:pt>
                <c:pt idx="149">
                  <c:v>1.7900914121273581</c:v>
                </c:pt>
                <c:pt idx="150">
                  <c:v>1.7884205679625405</c:v>
                </c:pt>
                <c:pt idx="151">
                  <c:v>1.7900914121273581</c:v>
                </c:pt>
                <c:pt idx="152">
                  <c:v>1.7900914121273581</c:v>
                </c:pt>
                <c:pt idx="153">
                  <c:v>1.7900914121273581</c:v>
                </c:pt>
                <c:pt idx="154">
                  <c:v>1.7900914121273581</c:v>
                </c:pt>
                <c:pt idx="155">
                  <c:v>1.7900914121273581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A-4EA3-9E11-0C84725FAB8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1.6094379124341003</c:v>
              </c:pt>
            </c:numLit>
          </c:xVal>
          <c:yVal>
            <c:numLit>
              <c:formatCode>General</c:formatCode>
              <c:ptCount val="1"/>
              <c:pt idx="0">
                <c:v>1.6094379124341003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BA-4EA3-9E11-0C84725FAB8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XLSTAT_20211102_123449_1_HID!xdata1</c:f>
              <c:numCache>
                <c:formatCode>General</c:formatCode>
                <c:ptCount val="70"/>
                <c:pt idx="0">
                  <c:v>1.2489473101734001</c:v>
                </c:pt>
                <c:pt idx="1">
                  <c:v>1.2619786490774498</c:v>
                </c:pt>
                <c:pt idx="2">
                  <c:v>1.2750099879814996</c:v>
                </c:pt>
                <c:pt idx="3">
                  <c:v>1.2880413268855493</c:v>
                </c:pt>
                <c:pt idx="4">
                  <c:v>1.301072665789599</c:v>
                </c:pt>
                <c:pt idx="5">
                  <c:v>1.3141040046936485</c:v>
                </c:pt>
                <c:pt idx="6">
                  <c:v>1.3271353435976982</c:v>
                </c:pt>
                <c:pt idx="7">
                  <c:v>1.340166682501748</c:v>
                </c:pt>
                <c:pt idx="8">
                  <c:v>1.3531980214057977</c:v>
                </c:pt>
                <c:pt idx="9">
                  <c:v>1.3662293603098474</c:v>
                </c:pt>
                <c:pt idx="10">
                  <c:v>1.3792606992138972</c:v>
                </c:pt>
                <c:pt idx="11">
                  <c:v>1.3922920381179469</c:v>
                </c:pt>
                <c:pt idx="12">
                  <c:v>1.4053233770219964</c:v>
                </c:pt>
                <c:pt idx="13">
                  <c:v>1.4183547159260461</c:v>
                </c:pt>
                <c:pt idx="14">
                  <c:v>1.4313860548300958</c:v>
                </c:pt>
                <c:pt idx="15">
                  <c:v>1.4444173937341456</c:v>
                </c:pt>
                <c:pt idx="16">
                  <c:v>1.4574487326381953</c:v>
                </c:pt>
                <c:pt idx="17">
                  <c:v>1.470480071542245</c:v>
                </c:pt>
                <c:pt idx="18">
                  <c:v>1.4835114104462948</c:v>
                </c:pt>
                <c:pt idx="19">
                  <c:v>1.4965427493503445</c:v>
                </c:pt>
                <c:pt idx="20">
                  <c:v>1.5095740882543942</c:v>
                </c:pt>
                <c:pt idx="21">
                  <c:v>1.5226054271584437</c:v>
                </c:pt>
                <c:pt idx="22">
                  <c:v>1.5356367660624934</c:v>
                </c:pt>
                <c:pt idx="23">
                  <c:v>1.5486681049665432</c:v>
                </c:pt>
                <c:pt idx="24">
                  <c:v>1.5616994438705929</c:v>
                </c:pt>
                <c:pt idx="25">
                  <c:v>1.5747307827746426</c:v>
                </c:pt>
                <c:pt idx="26">
                  <c:v>1.5877621216786924</c:v>
                </c:pt>
                <c:pt idx="27">
                  <c:v>1.6007934605827421</c:v>
                </c:pt>
                <c:pt idx="28">
                  <c:v>1.6138247994867916</c:v>
                </c:pt>
                <c:pt idx="29">
                  <c:v>1.6268561383908415</c:v>
                </c:pt>
                <c:pt idx="30">
                  <c:v>1.639887477294891</c:v>
                </c:pt>
                <c:pt idx="31">
                  <c:v>1.6529188161989408</c:v>
                </c:pt>
                <c:pt idx="32">
                  <c:v>1.6659501551029905</c:v>
                </c:pt>
                <c:pt idx="33">
                  <c:v>1.6789814940070402</c:v>
                </c:pt>
                <c:pt idx="34">
                  <c:v>1.6920128329110899</c:v>
                </c:pt>
                <c:pt idx="35">
                  <c:v>1.7050441718151395</c:v>
                </c:pt>
                <c:pt idx="36">
                  <c:v>1.7180755107191894</c:v>
                </c:pt>
                <c:pt idx="37">
                  <c:v>1.7311068496232389</c:v>
                </c:pt>
                <c:pt idx="38">
                  <c:v>1.7441381885272886</c:v>
                </c:pt>
                <c:pt idx="39">
                  <c:v>1.7571695274313384</c:v>
                </c:pt>
                <c:pt idx="40">
                  <c:v>1.7702008663353881</c:v>
                </c:pt>
                <c:pt idx="41">
                  <c:v>1.7832322052394378</c:v>
                </c:pt>
                <c:pt idx="42">
                  <c:v>1.7962635441434875</c:v>
                </c:pt>
                <c:pt idx="43">
                  <c:v>1.8092948830475373</c:v>
                </c:pt>
                <c:pt idx="44">
                  <c:v>1.8223262219515868</c:v>
                </c:pt>
                <c:pt idx="45">
                  <c:v>1.8353575608556367</c:v>
                </c:pt>
                <c:pt idx="46">
                  <c:v>1.8483888997596862</c:v>
                </c:pt>
                <c:pt idx="47">
                  <c:v>1.861420238663736</c:v>
                </c:pt>
                <c:pt idx="48">
                  <c:v>1.8744515775677857</c:v>
                </c:pt>
                <c:pt idx="49">
                  <c:v>1.8874829164718354</c:v>
                </c:pt>
                <c:pt idx="50">
                  <c:v>1.9005142553758851</c:v>
                </c:pt>
                <c:pt idx="51">
                  <c:v>1.9135455942799346</c:v>
                </c:pt>
                <c:pt idx="52">
                  <c:v>1.9265769331839846</c:v>
                </c:pt>
                <c:pt idx="53">
                  <c:v>1.9396082720880341</c:v>
                </c:pt>
                <c:pt idx="54">
                  <c:v>1.9526396109920838</c:v>
                </c:pt>
                <c:pt idx="55">
                  <c:v>1.9656709498961336</c:v>
                </c:pt>
                <c:pt idx="56">
                  <c:v>1.9787022888001833</c:v>
                </c:pt>
                <c:pt idx="57">
                  <c:v>1.991733627704233</c:v>
                </c:pt>
                <c:pt idx="58">
                  <c:v>2.004764966608283</c:v>
                </c:pt>
                <c:pt idx="59">
                  <c:v>2.0177963055123325</c:v>
                </c:pt>
                <c:pt idx="60">
                  <c:v>2.030827644416382</c:v>
                </c:pt>
                <c:pt idx="61">
                  <c:v>2.0438589833204319</c:v>
                </c:pt>
                <c:pt idx="62">
                  <c:v>2.0568903222244814</c:v>
                </c:pt>
                <c:pt idx="63">
                  <c:v>2.0699216611285314</c:v>
                </c:pt>
                <c:pt idx="64">
                  <c:v>2.0829530000325809</c:v>
                </c:pt>
                <c:pt idx="65">
                  <c:v>2.0959843389366304</c:v>
                </c:pt>
                <c:pt idx="66">
                  <c:v>2.1090156778406803</c:v>
                </c:pt>
                <c:pt idx="67">
                  <c:v>2.1220470167447298</c:v>
                </c:pt>
                <c:pt idx="68">
                  <c:v>2.1350783556487798</c:v>
                </c:pt>
                <c:pt idx="69">
                  <c:v>2.1481096945528293</c:v>
                </c:pt>
              </c:numCache>
            </c:numRef>
          </c:xVal>
          <c:yVal>
            <c:numRef>
              <c:f>XLSTAT_20211102_123449_1_HID!ydata1</c:f>
              <c:numCache>
                <c:formatCode>General</c:formatCode>
                <c:ptCount val="70"/>
                <c:pt idx="0">
                  <c:v>1.2489473101734001</c:v>
                </c:pt>
                <c:pt idx="1">
                  <c:v>1.2619786490774498</c:v>
                </c:pt>
                <c:pt idx="2">
                  <c:v>1.2750099879814996</c:v>
                </c:pt>
                <c:pt idx="3">
                  <c:v>1.2880413268855493</c:v>
                </c:pt>
                <c:pt idx="4">
                  <c:v>1.301072665789599</c:v>
                </c:pt>
                <c:pt idx="5">
                  <c:v>1.3141040046936485</c:v>
                </c:pt>
                <c:pt idx="6">
                  <c:v>1.3271353435976982</c:v>
                </c:pt>
                <c:pt idx="7">
                  <c:v>1.340166682501748</c:v>
                </c:pt>
                <c:pt idx="8">
                  <c:v>1.3531980214057977</c:v>
                </c:pt>
                <c:pt idx="9">
                  <c:v>1.3662293603098474</c:v>
                </c:pt>
                <c:pt idx="10">
                  <c:v>1.3792606992138972</c:v>
                </c:pt>
                <c:pt idx="11">
                  <c:v>1.3922920381179469</c:v>
                </c:pt>
                <c:pt idx="12">
                  <c:v>1.4053233770219964</c:v>
                </c:pt>
                <c:pt idx="13">
                  <c:v>1.4183547159260461</c:v>
                </c:pt>
                <c:pt idx="14">
                  <c:v>1.4313860548300958</c:v>
                </c:pt>
                <c:pt idx="15">
                  <c:v>1.4444173937341456</c:v>
                </c:pt>
                <c:pt idx="16">
                  <c:v>1.4574487326381953</c:v>
                </c:pt>
                <c:pt idx="17">
                  <c:v>1.470480071542245</c:v>
                </c:pt>
                <c:pt idx="18">
                  <c:v>1.4835114104462948</c:v>
                </c:pt>
                <c:pt idx="19">
                  <c:v>1.4965427493503445</c:v>
                </c:pt>
                <c:pt idx="20">
                  <c:v>1.5095740882543942</c:v>
                </c:pt>
                <c:pt idx="21">
                  <c:v>1.5226054271584437</c:v>
                </c:pt>
                <c:pt idx="22">
                  <c:v>1.5356367660624934</c:v>
                </c:pt>
                <c:pt idx="23">
                  <c:v>1.5486681049665432</c:v>
                </c:pt>
                <c:pt idx="24">
                  <c:v>1.5616994438705929</c:v>
                </c:pt>
                <c:pt idx="25">
                  <c:v>1.5747307827746426</c:v>
                </c:pt>
                <c:pt idx="26">
                  <c:v>1.5877621216786924</c:v>
                </c:pt>
                <c:pt idx="27">
                  <c:v>1.6007934605827421</c:v>
                </c:pt>
                <c:pt idx="28">
                  <c:v>1.6138247994867916</c:v>
                </c:pt>
                <c:pt idx="29">
                  <c:v>1.6268561383908415</c:v>
                </c:pt>
                <c:pt idx="30">
                  <c:v>1.639887477294891</c:v>
                </c:pt>
                <c:pt idx="31">
                  <c:v>1.6529188161989408</c:v>
                </c:pt>
                <c:pt idx="32">
                  <c:v>1.6659501551029905</c:v>
                </c:pt>
                <c:pt idx="33">
                  <c:v>1.6789814940070402</c:v>
                </c:pt>
                <c:pt idx="34">
                  <c:v>1.6920128329110899</c:v>
                </c:pt>
                <c:pt idx="35">
                  <c:v>1.7050441718151395</c:v>
                </c:pt>
                <c:pt idx="36">
                  <c:v>1.7180755107191894</c:v>
                </c:pt>
                <c:pt idx="37">
                  <c:v>1.7311068496232389</c:v>
                </c:pt>
                <c:pt idx="38">
                  <c:v>1.7441381885272886</c:v>
                </c:pt>
                <c:pt idx="39">
                  <c:v>1.7571695274313384</c:v>
                </c:pt>
                <c:pt idx="40">
                  <c:v>1.7702008663353881</c:v>
                </c:pt>
                <c:pt idx="41">
                  <c:v>1.7832322052394378</c:v>
                </c:pt>
                <c:pt idx="42">
                  <c:v>1.7962635441434875</c:v>
                </c:pt>
                <c:pt idx="43">
                  <c:v>1.8092948830475373</c:v>
                </c:pt>
                <c:pt idx="44">
                  <c:v>1.8223262219515868</c:v>
                </c:pt>
                <c:pt idx="45">
                  <c:v>1.8353575608556367</c:v>
                </c:pt>
                <c:pt idx="46">
                  <c:v>1.8483888997596862</c:v>
                </c:pt>
                <c:pt idx="47">
                  <c:v>1.861420238663736</c:v>
                </c:pt>
                <c:pt idx="48">
                  <c:v>1.8744515775677857</c:v>
                </c:pt>
                <c:pt idx="49">
                  <c:v>1.8874829164718354</c:v>
                </c:pt>
                <c:pt idx="50">
                  <c:v>1.9005142553758851</c:v>
                </c:pt>
                <c:pt idx="51">
                  <c:v>1.9135455942799346</c:v>
                </c:pt>
                <c:pt idx="52">
                  <c:v>1.9265769331839846</c:v>
                </c:pt>
                <c:pt idx="53">
                  <c:v>1.9396082720880341</c:v>
                </c:pt>
                <c:pt idx="54">
                  <c:v>1.9526396109920838</c:v>
                </c:pt>
                <c:pt idx="55">
                  <c:v>1.9656709498961336</c:v>
                </c:pt>
                <c:pt idx="56">
                  <c:v>1.9787022888001833</c:v>
                </c:pt>
                <c:pt idx="57">
                  <c:v>1.991733627704233</c:v>
                </c:pt>
                <c:pt idx="58">
                  <c:v>2.004764966608283</c:v>
                </c:pt>
                <c:pt idx="59">
                  <c:v>2.0177963055123325</c:v>
                </c:pt>
                <c:pt idx="60">
                  <c:v>2.030827644416382</c:v>
                </c:pt>
                <c:pt idx="61">
                  <c:v>2.0438589833204319</c:v>
                </c:pt>
                <c:pt idx="62">
                  <c:v>2.0568903222244814</c:v>
                </c:pt>
                <c:pt idx="63">
                  <c:v>2.0699216611285314</c:v>
                </c:pt>
                <c:pt idx="64">
                  <c:v>2.0829530000325809</c:v>
                </c:pt>
                <c:pt idx="65">
                  <c:v>2.0959843389366304</c:v>
                </c:pt>
                <c:pt idx="66">
                  <c:v>2.1090156778406803</c:v>
                </c:pt>
                <c:pt idx="67">
                  <c:v>2.1220470167447298</c:v>
                </c:pt>
                <c:pt idx="68">
                  <c:v>2.1350783556487798</c:v>
                </c:pt>
                <c:pt idx="69">
                  <c:v>2.1481096945528293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BA-4EA3-9E11-0C84725FAB8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XLSTAT_20211102_123449_1_HID!xdata2</c:f>
              <c:numCache>
                <c:formatCode>General</c:formatCode>
                <c:ptCount val="70"/>
                <c:pt idx="0">
                  <c:v>1.0158084358911501</c:v>
                </c:pt>
                <c:pt idx="1">
                  <c:v>1.03221859906016</c:v>
                </c:pt>
                <c:pt idx="2">
                  <c:v>1.0486287622291697</c:v>
                </c:pt>
                <c:pt idx="3">
                  <c:v>1.0650389253981796</c:v>
                </c:pt>
                <c:pt idx="4">
                  <c:v>1.0814490885671892</c:v>
                </c:pt>
                <c:pt idx="5">
                  <c:v>1.0978592517361991</c:v>
                </c:pt>
                <c:pt idx="6">
                  <c:v>1.114269414905209</c:v>
                </c:pt>
                <c:pt idx="7">
                  <c:v>1.1306795780742187</c:v>
                </c:pt>
                <c:pt idx="8">
                  <c:v>1.1470897412432286</c:v>
                </c:pt>
                <c:pt idx="9">
                  <c:v>1.1634999044122383</c:v>
                </c:pt>
                <c:pt idx="10">
                  <c:v>1.1799100675812482</c:v>
                </c:pt>
                <c:pt idx="11">
                  <c:v>1.1963202307502578</c:v>
                </c:pt>
                <c:pt idx="12">
                  <c:v>1.2127303939192677</c:v>
                </c:pt>
                <c:pt idx="13">
                  <c:v>1.2291405570882774</c:v>
                </c:pt>
                <c:pt idx="14">
                  <c:v>1.2455507202572873</c:v>
                </c:pt>
                <c:pt idx="15">
                  <c:v>1.2619608834262972</c:v>
                </c:pt>
                <c:pt idx="16">
                  <c:v>1.2783710465953069</c:v>
                </c:pt>
                <c:pt idx="17">
                  <c:v>1.2947812097643168</c:v>
                </c:pt>
                <c:pt idx="18">
                  <c:v>1.3111913729333264</c:v>
                </c:pt>
                <c:pt idx="19">
                  <c:v>1.3276015361023363</c:v>
                </c:pt>
                <c:pt idx="20">
                  <c:v>1.3440116992713462</c:v>
                </c:pt>
                <c:pt idx="21">
                  <c:v>1.3604218624403559</c:v>
                </c:pt>
                <c:pt idx="22">
                  <c:v>1.3768320256093658</c:v>
                </c:pt>
                <c:pt idx="23">
                  <c:v>1.3932421887783755</c:v>
                </c:pt>
                <c:pt idx="24">
                  <c:v>1.4096523519473854</c:v>
                </c:pt>
                <c:pt idx="25">
                  <c:v>1.4260625151163953</c:v>
                </c:pt>
                <c:pt idx="26">
                  <c:v>1.4424726782854049</c:v>
                </c:pt>
                <c:pt idx="27">
                  <c:v>1.4588828414544146</c:v>
                </c:pt>
                <c:pt idx="28">
                  <c:v>1.4752930046234245</c:v>
                </c:pt>
                <c:pt idx="29">
                  <c:v>1.4917031677924344</c:v>
                </c:pt>
                <c:pt idx="30">
                  <c:v>1.5081133309614441</c:v>
                </c:pt>
                <c:pt idx="31">
                  <c:v>1.524523494130454</c:v>
                </c:pt>
                <c:pt idx="32">
                  <c:v>1.5409336572994636</c:v>
                </c:pt>
                <c:pt idx="33">
                  <c:v>1.5573438204684735</c:v>
                </c:pt>
                <c:pt idx="34">
                  <c:v>1.5737539836374834</c:v>
                </c:pt>
                <c:pt idx="35">
                  <c:v>1.5901641468064931</c:v>
                </c:pt>
                <c:pt idx="36">
                  <c:v>1.606574309975503</c:v>
                </c:pt>
                <c:pt idx="37">
                  <c:v>1.6229844731445127</c:v>
                </c:pt>
                <c:pt idx="38">
                  <c:v>1.6393946363135226</c:v>
                </c:pt>
                <c:pt idx="39">
                  <c:v>1.6558047994825325</c:v>
                </c:pt>
                <c:pt idx="40">
                  <c:v>1.6722149626515421</c:v>
                </c:pt>
                <c:pt idx="41">
                  <c:v>1.6886251258205518</c:v>
                </c:pt>
                <c:pt idx="42">
                  <c:v>1.7050352889895617</c:v>
                </c:pt>
                <c:pt idx="43">
                  <c:v>1.7214454521585716</c:v>
                </c:pt>
                <c:pt idx="44">
                  <c:v>1.7378556153275815</c:v>
                </c:pt>
                <c:pt idx="45">
                  <c:v>1.7542657784965912</c:v>
                </c:pt>
                <c:pt idx="46">
                  <c:v>1.7706759416656008</c:v>
                </c:pt>
                <c:pt idx="47">
                  <c:v>1.7870861048346107</c:v>
                </c:pt>
                <c:pt idx="48">
                  <c:v>1.8034962680036206</c:v>
                </c:pt>
                <c:pt idx="49">
                  <c:v>1.8199064311726305</c:v>
                </c:pt>
                <c:pt idx="50">
                  <c:v>1.8363165943416402</c:v>
                </c:pt>
                <c:pt idx="51">
                  <c:v>1.8527267575106499</c:v>
                </c:pt>
                <c:pt idx="52">
                  <c:v>1.8691369206796598</c:v>
                </c:pt>
                <c:pt idx="53">
                  <c:v>1.8855470838486696</c:v>
                </c:pt>
                <c:pt idx="54">
                  <c:v>1.9019572470176793</c:v>
                </c:pt>
                <c:pt idx="55">
                  <c:v>1.9183674101866892</c:v>
                </c:pt>
                <c:pt idx="56">
                  <c:v>1.9347775733556989</c:v>
                </c:pt>
                <c:pt idx="57">
                  <c:v>1.9511877365247088</c:v>
                </c:pt>
                <c:pt idx="58">
                  <c:v>1.9675978996937187</c:v>
                </c:pt>
                <c:pt idx="59">
                  <c:v>1.9840080628627283</c:v>
                </c:pt>
                <c:pt idx="60">
                  <c:v>2.000418226031738</c:v>
                </c:pt>
                <c:pt idx="61">
                  <c:v>2.0168283892007479</c:v>
                </c:pt>
                <c:pt idx="62">
                  <c:v>2.0332385523697578</c:v>
                </c:pt>
                <c:pt idx="63">
                  <c:v>2.0496487155387673</c:v>
                </c:pt>
                <c:pt idx="64">
                  <c:v>2.0660588787077776</c:v>
                </c:pt>
                <c:pt idx="65">
                  <c:v>2.0824690418767871</c:v>
                </c:pt>
                <c:pt idx="66">
                  <c:v>2.0988792050457969</c:v>
                </c:pt>
                <c:pt idx="67">
                  <c:v>2.1152893682148068</c:v>
                </c:pt>
                <c:pt idx="68">
                  <c:v>2.1316995313838163</c:v>
                </c:pt>
                <c:pt idx="69">
                  <c:v>2.1481096945528266</c:v>
                </c:pt>
              </c:numCache>
            </c:numRef>
          </c:xVal>
          <c:yVal>
            <c:numRef>
              <c:f>XLSTAT_20211102_123449_1_HID!ydata2</c:f>
              <c:numCache>
                <c:formatCode>General</c:formatCode>
                <c:ptCount val="70"/>
                <c:pt idx="0">
                  <c:v>1.0158084358911501</c:v>
                </c:pt>
                <c:pt idx="1">
                  <c:v>1.03221859906016</c:v>
                </c:pt>
                <c:pt idx="2">
                  <c:v>1.0486287622291697</c:v>
                </c:pt>
                <c:pt idx="3">
                  <c:v>1.0650389253981796</c:v>
                </c:pt>
                <c:pt idx="4">
                  <c:v>1.0814490885671892</c:v>
                </c:pt>
                <c:pt idx="5">
                  <c:v>1.0978592517361991</c:v>
                </c:pt>
                <c:pt idx="6">
                  <c:v>1.114269414905209</c:v>
                </c:pt>
                <c:pt idx="7">
                  <c:v>1.1306795780742187</c:v>
                </c:pt>
                <c:pt idx="8">
                  <c:v>1.1470897412432286</c:v>
                </c:pt>
                <c:pt idx="9">
                  <c:v>1.1634999044122383</c:v>
                </c:pt>
                <c:pt idx="10">
                  <c:v>1.1799100675812482</c:v>
                </c:pt>
                <c:pt idx="11">
                  <c:v>1.1963202307502578</c:v>
                </c:pt>
                <c:pt idx="12">
                  <c:v>1.2127303939192677</c:v>
                </c:pt>
                <c:pt idx="13">
                  <c:v>1.2291405570882774</c:v>
                </c:pt>
                <c:pt idx="14">
                  <c:v>1.2455507202572873</c:v>
                </c:pt>
                <c:pt idx="15">
                  <c:v>1.2619608834262972</c:v>
                </c:pt>
                <c:pt idx="16">
                  <c:v>1.2783710465953069</c:v>
                </c:pt>
                <c:pt idx="17">
                  <c:v>1.2947812097643168</c:v>
                </c:pt>
                <c:pt idx="18">
                  <c:v>1.3111913729333264</c:v>
                </c:pt>
                <c:pt idx="19">
                  <c:v>1.3276015361023363</c:v>
                </c:pt>
                <c:pt idx="20">
                  <c:v>1.3440116992713462</c:v>
                </c:pt>
                <c:pt idx="21">
                  <c:v>1.3604218624403559</c:v>
                </c:pt>
                <c:pt idx="22">
                  <c:v>1.3768320256093658</c:v>
                </c:pt>
                <c:pt idx="23">
                  <c:v>1.3932421887783755</c:v>
                </c:pt>
                <c:pt idx="24">
                  <c:v>1.4096523519473854</c:v>
                </c:pt>
                <c:pt idx="25">
                  <c:v>1.4260625151163953</c:v>
                </c:pt>
                <c:pt idx="26">
                  <c:v>1.4424726782854049</c:v>
                </c:pt>
                <c:pt idx="27">
                  <c:v>1.4588828414544146</c:v>
                </c:pt>
                <c:pt idx="28">
                  <c:v>1.4752930046234245</c:v>
                </c:pt>
                <c:pt idx="29">
                  <c:v>1.4917031677924344</c:v>
                </c:pt>
                <c:pt idx="30">
                  <c:v>1.5081133309614441</c:v>
                </c:pt>
                <c:pt idx="31">
                  <c:v>1.524523494130454</c:v>
                </c:pt>
                <c:pt idx="32">
                  <c:v>1.5409336572994636</c:v>
                </c:pt>
                <c:pt idx="33">
                  <c:v>1.5573438204684735</c:v>
                </c:pt>
                <c:pt idx="34">
                  <c:v>1.5737539836374834</c:v>
                </c:pt>
                <c:pt idx="35">
                  <c:v>1.5901641468064931</c:v>
                </c:pt>
                <c:pt idx="36">
                  <c:v>1.606574309975503</c:v>
                </c:pt>
                <c:pt idx="37">
                  <c:v>1.6229844731445127</c:v>
                </c:pt>
                <c:pt idx="38">
                  <c:v>1.6393946363135226</c:v>
                </c:pt>
                <c:pt idx="39">
                  <c:v>1.6558047994825325</c:v>
                </c:pt>
                <c:pt idx="40">
                  <c:v>1.6722149626515421</c:v>
                </c:pt>
                <c:pt idx="41">
                  <c:v>1.6886251258205518</c:v>
                </c:pt>
                <c:pt idx="42">
                  <c:v>1.7050352889895617</c:v>
                </c:pt>
                <c:pt idx="43">
                  <c:v>1.7214454521585716</c:v>
                </c:pt>
                <c:pt idx="44">
                  <c:v>1.7378556153275815</c:v>
                </c:pt>
                <c:pt idx="45">
                  <c:v>1.7542657784965912</c:v>
                </c:pt>
                <c:pt idx="46">
                  <c:v>1.7706759416656008</c:v>
                </c:pt>
                <c:pt idx="47">
                  <c:v>1.7870861048346107</c:v>
                </c:pt>
                <c:pt idx="48">
                  <c:v>1.8034962680036206</c:v>
                </c:pt>
                <c:pt idx="49">
                  <c:v>1.8199064311726305</c:v>
                </c:pt>
                <c:pt idx="50">
                  <c:v>1.8363165943416402</c:v>
                </c:pt>
                <c:pt idx="51">
                  <c:v>1.8527267575106499</c:v>
                </c:pt>
                <c:pt idx="52">
                  <c:v>1.8691369206796598</c:v>
                </c:pt>
                <c:pt idx="53">
                  <c:v>1.8855470838486696</c:v>
                </c:pt>
                <c:pt idx="54">
                  <c:v>1.9019572470176793</c:v>
                </c:pt>
                <c:pt idx="55">
                  <c:v>1.9183674101866892</c:v>
                </c:pt>
                <c:pt idx="56">
                  <c:v>1.9347775733556989</c:v>
                </c:pt>
                <c:pt idx="57">
                  <c:v>1.9511877365247088</c:v>
                </c:pt>
                <c:pt idx="58">
                  <c:v>1.9675978996937187</c:v>
                </c:pt>
                <c:pt idx="59">
                  <c:v>1.9840080628627283</c:v>
                </c:pt>
                <c:pt idx="60">
                  <c:v>2.000418226031738</c:v>
                </c:pt>
                <c:pt idx="61">
                  <c:v>2.0168283892007479</c:v>
                </c:pt>
                <c:pt idx="62">
                  <c:v>2.0332385523697578</c:v>
                </c:pt>
                <c:pt idx="63">
                  <c:v>2.0496487155387673</c:v>
                </c:pt>
                <c:pt idx="64">
                  <c:v>2.0660588787077776</c:v>
                </c:pt>
                <c:pt idx="65">
                  <c:v>2.0824690418767871</c:v>
                </c:pt>
                <c:pt idx="66">
                  <c:v>2.0988792050457969</c:v>
                </c:pt>
                <c:pt idx="67">
                  <c:v>2.1152893682148068</c:v>
                </c:pt>
                <c:pt idx="68">
                  <c:v>2.1316995313838163</c:v>
                </c:pt>
                <c:pt idx="69">
                  <c:v>2.1481096945528266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BA-4EA3-9E11-0C84725FAB86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2.1999999999999997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2.1999999999999997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FBA-4EA3-9E11-0C84725F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71727"/>
        <c:axId val="1807272143"/>
      </c:scatterChart>
      <c:valAx>
        <c:axId val="1807271727"/>
        <c:scaling>
          <c:orientation val="minMax"/>
          <c:max val="2.1999999999999997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Pred(log(UVolDiGiorno))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07272143"/>
        <c:crosses val="autoZero"/>
        <c:crossBetween val="midCat"/>
      </c:valAx>
      <c:valAx>
        <c:axId val="1807272143"/>
        <c:scaling>
          <c:orientation val="minMax"/>
          <c:max val="2.1999999999999997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log(UVolDiGiorno)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07271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log(UVolDiGiorno)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regression-Pizza'!$B$113:$B$268</c:f>
              <c:strCache>
                <c:ptCount val="156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</c:strCache>
            </c:strRef>
          </c:cat>
          <c:val>
            <c:numRef>
              <c:f>'Linear regression-Pizza'!$G$113:$G$268</c:f>
              <c:numCache>
                <c:formatCode>0.000</c:formatCode>
                <c:ptCount val="1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4-41B0-833E-E63A1841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29087887"/>
        <c:axId val="1529085807"/>
      </c:barChart>
      <c:catAx>
        <c:axId val="152908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29085807"/>
        <c:crosses val="autoZero"/>
        <c:auto val="1"/>
        <c:lblAlgn val="ctr"/>
        <c:lblOffset val="100"/>
        <c:noMultiLvlLbl val="0"/>
      </c:catAx>
      <c:valAx>
        <c:axId val="1529085807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2908788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log(sales)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regression-1A'!$D$97:$D$196</c:f>
              <c:numCache>
                <c:formatCode>0.000</c:formatCode>
                <c:ptCount val="100"/>
                <c:pt idx="0">
                  <c:v>13.2827</c:v>
                </c:pt>
                <c:pt idx="1">
                  <c:v>13.6388</c:v>
                </c:pt>
                <c:pt idx="2">
                  <c:v>13.667</c:v>
                </c:pt>
                <c:pt idx="3">
                  <c:v>13.5505</c:v>
                </c:pt>
                <c:pt idx="4">
                  <c:v>13.563700000000001</c:v>
                </c:pt>
                <c:pt idx="5">
                  <c:v>13.495200000000001</c:v>
                </c:pt>
                <c:pt idx="6">
                  <c:v>13.461</c:v>
                </c:pt>
                <c:pt idx="7">
                  <c:v>13.8423</c:v>
                </c:pt>
                <c:pt idx="8">
                  <c:v>13.535299999999999</c:v>
                </c:pt>
                <c:pt idx="9">
                  <c:v>13.007999999999999</c:v>
                </c:pt>
                <c:pt idx="10">
                  <c:v>13.3996</c:v>
                </c:pt>
                <c:pt idx="11">
                  <c:v>13.2502</c:v>
                </c:pt>
                <c:pt idx="12">
                  <c:v>13.303800000000001</c:v>
                </c:pt>
                <c:pt idx="13">
                  <c:v>13.5</c:v>
                </c:pt>
                <c:pt idx="14">
                  <c:v>13.224</c:v>
                </c:pt>
                <c:pt idx="15">
                  <c:v>13.3085</c:v>
                </c:pt>
                <c:pt idx="16">
                  <c:v>13.2812</c:v>
                </c:pt>
                <c:pt idx="17">
                  <c:v>13.4572</c:v>
                </c:pt>
                <c:pt idx="18">
                  <c:v>13.435600000000001</c:v>
                </c:pt>
                <c:pt idx="19">
                  <c:v>13.4846</c:v>
                </c:pt>
                <c:pt idx="20">
                  <c:v>13.6677</c:v>
                </c:pt>
                <c:pt idx="21">
                  <c:v>13.3871</c:v>
                </c:pt>
                <c:pt idx="22">
                  <c:v>13.294</c:v>
                </c:pt>
                <c:pt idx="23">
                  <c:v>13.153600000000001</c:v>
                </c:pt>
                <c:pt idx="24">
                  <c:v>13.6671</c:v>
                </c:pt>
                <c:pt idx="25">
                  <c:v>13.4161</c:v>
                </c:pt>
                <c:pt idx="26">
                  <c:v>13.504300000000001</c:v>
                </c:pt>
                <c:pt idx="27">
                  <c:v>14.000999999999999</c:v>
                </c:pt>
                <c:pt idx="28">
                  <c:v>13.691000000000001</c:v>
                </c:pt>
                <c:pt idx="29">
                  <c:v>14.0524</c:v>
                </c:pt>
                <c:pt idx="30">
                  <c:v>13.8706</c:v>
                </c:pt>
                <c:pt idx="31">
                  <c:v>13.3947</c:v>
                </c:pt>
                <c:pt idx="32">
                  <c:v>13.529299999999999</c:v>
                </c:pt>
                <c:pt idx="33">
                  <c:v>13.1509</c:v>
                </c:pt>
                <c:pt idx="34">
                  <c:v>13.912000000000001</c:v>
                </c:pt>
                <c:pt idx="35">
                  <c:v>13.4902</c:v>
                </c:pt>
                <c:pt idx="36">
                  <c:v>13.882300000000001</c:v>
                </c:pt>
                <c:pt idx="37">
                  <c:v>13.5749</c:v>
                </c:pt>
                <c:pt idx="38">
                  <c:v>13.701599999999999</c:v>
                </c:pt>
                <c:pt idx="39">
                  <c:v>14.022399999999999</c:v>
                </c:pt>
                <c:pt idx="40">
                  <c:v>13.2727</c:v>
                </c:pt>
                <c:pt idx="41">
                  <c:v>13.2072</c:v>
                </c:pt>
                <c:pt idx="42">
                  <c:v>13.3818</c:v>
                </c:pt>
                <c:pt idx="43">
                  <c:v>13.171900000000001</c:v>
                </c:pt>
                <c:pt idx="44">
                  <c:v>13.3766</c:v>
                </c:pt>
                <c:pt idx="45">
                  <c:v>13.4892</c:v>
                </c:pt>
                <c:pt idx="46">
                  <c:v>13.2319</c:v>
                </c:pt>
                <c:pt idx="47">
                  <c:v>13.878399999999999</c:v>
                </c:pt>
                <c:pt idx="48">
                  <c:v>13.493</c:v>
                </c:pt>
                <c:pt idx="49">
                  <c:v>13.201499999999999</c:v>
                </c:pt>
                <c:pt idx="50">
                  <c:v>13.049099999999999</c:v>
                </c:pt>
                <c:pt idx="51">
                  <c:v>13.461399999999999</c:v>
                </c:pt>
                <c:pt idx="52">
                  <c:v>13.2385</c:v>
                </c:pt>
                <c:pt idx="53">
                  <c:v>13.214700000000001</c:v>
                </c:pt>
                <c:pt idx="54">
                  <c:v>13.1037</c:v>
                </c:pt>
                <c:pt idx="55">
                  <c:v>12.789400000000001</c:v>
                </c:pt>
                <c:pt idx="56">
                  <c:v>13.2486</c:v>
                </c:pt>
                <c:pt idx="57">
                  <c:v>13.219900000000001</c:v>
                </c:pt>
                <c:pt idx="58">
                  <c:v>13.1487</c:v>
                </c:pt>
                <c:pt idx="59">
                  <c:v>13.1431</c:v>
                </c:pt>
                <c:pt idx="60">
                  <c:v>12.8728</c:v>
                </c:pt>
                <c:pt idx="61">
                  <c:v>13.232100000000001</c:v>
                </c:pt>
                <c:pt idx="62">
                  <c:v>12.866099999999999</c:v>
                </c:pt>
                <c:pt idx="63">
                  <c:v>13.4802</c:v>
                </c:pt>
                <c:pt idx="64">
                  <c:v>13.3462</c:v>
                </c:pt>
                <c:pt idx="65">
                  <c:v>13.2813</c:v>
                </c:pt>
                <c:pt idx="66">
                  <c:v>13.3957</c:v>
                </c:pt>
                <c:pt idx="67">
                  <c:v>13.03</c:v>
                </c:pt>
                <c:pt idx="68">
                  <c:v>13.132300000000001</c:v>
                </c:pt>
                <c:pt idx="69">
                  <c:v>13.3574</c:v>
                </c:pt>
                <c:pt idx="70">
                  <c:v>13.8422</c:v>
                </c:pt>
                <c:pt idx="71">
                  <c:v>12.609400000000001</c:v>
                </c:pt>
                <c:pt idx="72">
                  <c:v>13.4238</c:v>
                </c:pt>
                <c:pt idx="73">
                  <c:v>13.123900000000001</c:v>
                </c:pt>
                <c:pt idx="74">
                  <c:v>13.0199</c:v>
                </c:pt>
                <c:pt idx="75">
                  <c:v>13.3223</c:v>
                </c:pt>
                <c:pt idx="76">
                  <c:v>13.0664</c:v>
                </c:pt>
                <c:pt idx="77">
                  <c:v>13.0106</c:v>
                </c:pt>
                <c:pt idx="78">
                  <c:v>13.0213</c:v>
                </c:pt>
                <c:pt idx="79">
                  <c:v>12.904199999999999</c:v>
                </c:pt>
                <c:pt idx="80">
                  <c:v>12.8941</c:v>
                </c:pt>
                <c:pt idx="81">
                  <c:v>13.3544</c:v>
                </c:pt>
                <c:pt idx="82">
                  <c:v>13.3226</c:v>
                </c:pt>
                <c:pt idx="83">
                  <c:v>13.3559</c:v>
                </c:pt>
                <c:pt idx="84">
                  <c:v>12.8475</c:v>
                </c:pt>
                <c:pt idx="85">
                  <c:v>12.935600000000001</c:v>
                </c:pt>
                <c:pt idx="86">
                  <c:v>13.376799999999999</c:v>
                </c:pt>
                <c:pt idx="87">
                  <c:v>13.053800000000001</c:v>
                </c:pt>
                <c:pt idx="88">
                  <c:v>12.9945</c:v>
                </c:pt>
                <c:pt idx="89">
                  <c:v>13.161</c:v>
                </c:pt>
                <c:pt idx="90">
                  <c:v>13.1921</c:v>
                </c:pt>
                <c:pt idx="91">
                  <c:v>12.8131</c:v>
                </c:pt>
                <c:pt idx="92">
                  <c:v>13.4498</c:v>
                </c:pt>
                <c:pt idx="93">
                  <c:v>13.759</c:v>
                </c:pt>
                <c:pt idx="94">
                  <c:v>12.754</c:v>
                </c:pt>
                <c:pt idx="95">
                  <c:v>13.2477</c:v>
                </c:pt>
                <c:pt idx="96">
                  <c:v>13.0747</c:v>
                </c:pt>
                <c:pt idx="97">
                  <c:v>13.446099999999999</c:v>
                </c:pt>
                <c:pt idx="98">
                  <c:v>13.3315</c:v>
                </c:pt>
                <c:pt idx="99">
                  <c:v>13.0114</c:v>
                </c:pt>
              </c:numCache>
            </c:numRef>
          </c:xVal>
          <c:yVal>
            <c:numRef>
              <c:f>'Linear regression-1A'!$G$97:$G$196</c:f>
              <c:numCache>
                <c:formatCode>0.000</c:formatCode>
                <c:ptCount val="100"/>
                <c:pt idx="0">
                  <c:v>-0.34739485273498866</c:v>
                </c:pt>
                <c:pt idx="1">
                  <c:v>0.401476256727196</c:v>
                </c:pt>
                <c:pt idx="2">
                  <c:v>1.0251266977029727</c:v>
                </c:pt>
                <c:pt idx="3">
                  <c:v>8.5061130491020195E-2</c:v>
                </c:pt>
                <c:pt idx="4">
                  <c:v>0.32846883694278539</c:v>
                </c:pt>
                <c:pt idx="5">
                  <c:v>-0.19370927775928731</c:v>
                </c:pt>
                <c:pt idx="6">
                  <c:v>-0.89498763084260136</c:v>
                </c:pt>
                <c:pt idx="7">
                  <c:v>1.3662340404776645</c:v>
                </c:pt>
                <c:pt idx="8">
                  <c:v>-7.6162654204677674E-2</c:v>
                </c:pt>
                <c:pt idx="9">
                  <c:v>-1.1147916555109296</c:v>
                </c:pt>
                <c:pt idx="10">
                  <c:v>-0.53896091351841691</c:v>
                </c:pt>
                <c:pt idx="11">
                  <c:v>-0.86703898726929352</c:v>
                </c:pt>
                <c:pt idx="12">
                  <c:v>-0.56634811642509197</c:v>
                </c:pt>
                <c:pt idx="13">
                  <c:v>-0.25616901015535271</c:v>
                </c:pt>
                <c:pt idx="14">
                  <c:v>-0.77792111788341323</c:v>
                </c:pt>
                <c:pt idx="15">
                  <c:v>-1.4120489970676426</c:v>
                </c:pt>
                <c:pt idx="16">
                  <c:v>-0.7974707626243781</c:v>
                </c:pt>
                <c:pt idx="17">
                  <c:v>-3.3642672015789563E-2</c:v>
                </c:pt>
                <c:pt idx="18">
                  <c:v>-0.41873379466513533</c:v>
                </c:pt>
                <c:pt idx="19">
                  <c:v>0.17104020594029273</c:v>
                </c:pt>
                <c:pt idx="20">
                  <c:v>0.86440779361907749</c:v>
                </c:pt>
                <c:pt idx="21">
                  <c:v>-0.64655107498170916</c:v>
                </c:pt>
                <c:pt idx="22">
                  <c:v>-0.54323868484057214</c:v>
                </c:pt>
                <c:pt idx="23">
                  <c:v>-1.6074171815131779</c:v>
                </c:pt>
                <c:pt idx="24">
                  <c:v>0.73991518834551462</c:v>
                </c:pt>
                <c:pt idx="25">
                  <c:v>-0.22129850309450744</c:v>
                </c:pt>
                <c:pt idx="26">
                  <c:v>0.33090539098706001</c:v>
                </c:pt>
                <c:pt idx="27">
                  <c:v>2.016661304845579</c:v>
                </c:pt>
                <c:pt idx="28">
                  <c:v>0.75177985742285314</c:v>
                </c:pt>
                <c:pt idx="29">
                  <c:v>1.6007816415596918</c:v>
                </c:pt>
                <c:pt idx="30">
                  <c:v>1.2347380909389363</c:v>
                </c:pt>
                <c:pt idx="31">
                  <c:v>-0.51253749159328699</c:v>
                </c:pt>
                <c:pt idx="32">
                  <c:v>-0.13829360499064136</c:v>
                </c:pt>
                <c:pt idx="33">
                  <c:v>-1.6024136537990727</c:v>
                </c:pt>
                <c:pt idx="34">
                  <c:v>1.4270501656891208</c:v>
                </c:pt>
                <c:pt idx="35">
                  <c:v>0.45173857712593013</c:v>
                </c:pt>
                <c:pt idx="36">
                  <c:v>1.141155821469588</c:v>
                </c:pt>
                <c:pt idx="37">
                  <c:v>0.42998278117642674</c:v>
                </c:pt>
                <c:pt idx="38">
                  <c:v>1.0998905945158608</c:v>
                </c:pt>
                <c:pt idx="39">
                  <c:v>2.2383733857934884</c:v>
                </c:pt>
                <c:pt idx="40">
                  <c:v>-0.3331136864285914</c:v>
                </c:pt>
                <c:pt idx="41">
                  <c:v>-1.2908105125549336</c:v>
                </c:pt>
                <c:pt idx="42">
                  <c:v>-0.66919694304847199</c:v>
                </c:pt>
                <c:pt idx="43">
                  <c:v>-1.0482105448982442</c:v>
                </c:pt>
                <c:pt idx="44">
                  <c:v>-0.50795711290059986</c:v>
                </c:pt>
                <c:pt idx="45">
                  <c:v>-4.0139280420581201E-2</c:v>
                </c:pt>
                <c:pt idx="46">
                  <c:v>-0.8708680370622599</c:v>
                </c:pt>
                <c:pt idx="47">
                  <c:v>1.3541250792268862</c:v>
                </c:pt>
                <c:pt idx="48">
                  <c:v>-7.6794594863952001E-2</c:v>
                </c:pt>
                <c:pt idx="49">
                  <c:v>-0.65469149133070037</c:v>
                </c:pt>
                <c:pt idx="50">
                  <c:v>-1.4822399622097751</c:v>
                </c:pt>
                <c:pt idx="51">
                  <c:v>1.4022521734074662</c:v>
                </c:pt>
                <c:pt idx="52">
                  <c:v>0.68813830019004196</c:v>
                </c:pt>
                <c:pt idx="53">
                  <c:v>0.123844248156148</c:v>
                </c:pt>
                <c:pt idx="54">
                  <c:v>-0.35753365738631698</c:v>
                </c:pt>
                <c:pt idx="55">
                  <c:v>-1.2289925747672859</c:v>
                </c:pt>
                <c:pt idx="56">
                  <c:v>-6.0347417007095325E-2</c:v>
                </c:pt>
                <c:pt idx="57">
                  <c:v>4.5534102918342916E-2</c:v>
                </c:pt>
                <c:pt idx="58">
                  <c:v>-1.2954924548681197</c:v>
                </c:pt>
                <c:pt idx="59">
                  <c:v>-0.30543999768435659</c:v>
                </c:pt>
                <c:pt idx="60">
                  <c:v>-1.2228988077559551</c:v>
                </c:pt>
                <c:pt idx="61">
                  <c:v>0.44039726506532229</c:v>
                </c:pt>
                <c:pt idx="62">
                  <c:v>-1.9473251516715648</c:v>
                </c:pt>
                <c:pt idx="63">
                  <c:v>1.1138148736432099</c:v>
                </c:pt>
                <c:pt idx="64">
                  <c:v>-0.22658741529099616</c:v>
                </c:pt>
                <c:pt idx="65">
                  <c:v>-0.25813801534646807</c:v>
                </c:pt>
                <c:pt idx="66">
                  <c:v>1.0103711612788182</c:v>
                </c:pt>
                <c:pt idx="67">
                  <c:v>1.6167792060773251E-2</c:v>
                </c:pt>
                <c:pt idx="68">
                  <c:v>-0.41191459815539383</c:v>
                </c:pt>
                <c:pt idx="69">
                  <c:v>1.0744751025912915</c:v>
                </c:pt>
                <c:pt idx="70">
                  <c:v>2.5597571649655038</c:v>
                </c:pt>
                <c:pt idx="71">
                  <c:v>-1.8271963114863323</c:v>
                </c:pt>
                <c:pt idx="72">
                  <c:v>1.2893025757295247</c:v>
                </c:pt>
                <c:pt idx="73">
                  <c:v>0.16973312625148801</c:v>
                </c:pt>
                <c:pt idx="74">
                  <c:v>-0.32139029362997512</c:v>
                </c:pt>
                <c:pt idx="75">
                  <c:v>0.10373757508381606</c:v>
                </c:pt>
                <c:pt idx="76">
                  <c:v>-0.16426452081075554</c:v>
                </c:pt>
                <c:pt idx="77">
                  <c:v>-0.72415614840222664</c:v>
                </c:pt>
                <c:pt idx="78">
                  <c:v>-1.1027108999354145</c:v>
                </c:pt>
                <c:pt idx="79">
                  <c:v>-1.4887534686112889</c:v>
                </c:pt>
                <c:pt idx="80">
                  <c:v>-1.0941848410555921</c:v>
                </c:pt>
                <c:pt idx="81">
                  <c:v>0.50311016490545857</c:v>
                </c:pt>
                <c:pt idx="82">
                  <c:v>1.3686737273127931</c:v>
                </c:pt>
                <c:pt idx="83">
                  <c:v>1.5068883144469079</c:v>
                </c:pt>
                <c:pt idx="84">
                  <c:v>-0.64443244789649068</c:v>
                </c:pt>
                <c:pt idx="85">
                  <c:v>-0.79630954828360978</c:v>
                </c:pt>
                <c:pt idx="86">
                  <c:v>0.78404169677311719</c:v>
                </c:pt>
                <c:pt idx="87">
                  <c:v>0.40119969691534368</c:v>
                </c:pt>
                <c:pt idx="88">
                  <c:v>-0.41307914804871976</c:v>
                </c:pt>
                <c:pt idx="89">
                  <c:v>-7.6529048461860981E-3</c:v>
                </c:pt>
                <c:pt idx="90">
                  <c:v>0.41417340858834401</c:v>
                </c:pt>
                <c:pt idx="91">
                  <c:v>-1.6401857587259441</c:v>
                </c:pt>
                <c:pt idx="92">
                  <c:v>1.3949111222084094</c:v>
                </c:pt>
                <c:pt idx="93">
                  <c:v>1.9710941122574901</c:v>
                </c:pt>
                <c:pt idx="94">
                  <c:v>-0.86410861002595762</c:v>
                </c:pt>
                <c:pt idx="95">
                  <c:v>0.44546031144011777</c:v>
                </c:pt>
                <c:pt idx="96">
                  <c:v>-0.16751498112761809</c:v>
                </c:pt>
                <c:pt idx="97">
                  <c:v>1.563097535807034</c:v>
                </c:pt>
                <c:pt idx="98">
                  <c:v>0.59402397316528299</c:v>
                </c:pt>
                <c:pt idx="99">
                  <c:v>-0.9313495901327844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8-4FD2-8CB5-4F5BE55F627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13.6388</c:v>
              </c:pt>
            </c:numLit>
          </c:xVal>
          <c:yVal>
            <c:numLit>
              <c:formatCode>General</c:formatCode>
              <c:ptCount val="1"/>
              <c:pt idx="0">
                <c:v>0.401476256727196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08-4FD2-8CB5-4F5BE55F6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66063"/>
        <c:axId val="677263983"/>
      </c:scatterChart>
      <c:valAx>
        <c:axId val="677266063"/>
        <c:scaling>
          <c:orientation val="minMax"/>
          <c:max val="14.5"/>
          <c:min val="1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677263983"/>
        <c:crosses val="autoZero"/>
        <c:crossBetween val="midCat"/>
      </c:valAx>
      <c:valAx>
        <c:axId val="677263983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7726606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Pred(log(sales))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regression-1A'!$E$97:$E$196</c:f>
              <c:numCache>
                <c:formatCode>0.000</c:formatCode>
                <c:ptCount val="100"/>
                <c:pt idx="0">
                  <c:v>13.362527282886644</c:v>
                </c:pt>
                <c:pt idx="1">
                  <c:v>13.546545441633008</c:v>
                </c:pt>
                <c:pt idx="2">
                  <c:v>13.431437848609654</c:v>
                </c:pt>
                <c:pt idx="3">
                  <c:v>13.530953944919142</c:v>
                </c:pt>
                <c:pt idx="4">
                  <c:v>13.488221694666326</c:v>
                </c:pt>
                <c:pt idx="5">
                  <c:v>13.539712131344832</c:v>
                </c:pt>
                <c:pt idx="6">
                  <c:v>13.666657712613898</c:v>
                </c:pt>
                <c:pt idx="7">
                  <c:v>13.528355362133498</c:v>
                </c:pt>
                <c:pt idx="8">
                  <c:v>13.552801289079929</c:v>
                </c:pt>
                <c:pt idx="9">
                  <c:v>13.264166112259664</c:v>
                </c:pt>
                <c:pt idx="10">
                  <c:v>13.523446927982837</c:v>
                </c:pt>
                <c:pt idx="11">
                  <c:v>13.449435440495414</c:v>
                </c:pt>
                <c:pt idx="12">
                  <c:v>13.433940187588423</c:v>
                </c:pt>
                <c:pt idx="13">
                  <c:v>13.558864648913099</c:v>
                </c:pt>
                <c:pt idx="14">
                  <c:v>13.402757194160692</c:v>
                </c:pt>
                <c:pt idx="15">
                  <c:v>13.632972380207399</c:v>
                </c:pt>
                <c:pt idx="16">
                  <c:v>13.464449474368024</c:v>
                </c:pt>
                <c:pt idx="17">
                  <c:v>13.464930693402403</c:v>
                </c:pt>
                <c:pt idx="18">
                  <c:v>13.531820139181024</c:v>
                </c:pt>
                <c:pt idx="19">
                  <c:v>13.445296956799757</c:v>
                </c:pt>
                <c:pt idx="20">
                  <c:v>13.469069177098058</c:v>
                </c:pt>
                <c:pt idx="21">
                  <c:v>13.535669891456052</c:v>
                </c:pt>
                <c:pt idx="22">
                  <c:v>13.418829909908936</c:v>
                </c:pt>
                <c:pt idx="23">
                  <c:v>13.522965708948458</c:v>
                </c:pt>
                <c:pt idx="24">
                  <c:v>13.497076124898891</c:v>
                </c:pt>
                <c:pt idx="25">
                  <c:v>13.466951813346792</c:v>
                </c:pt>
                <c:pt idx="26">
                  <c:v>13.428261802982757</c:v>
                </c:pt>
                <c:pt idx="27">
                  <c:v>13.537594767593566</c:v>
                </c:pt>
                <c:pt idx="28">
                  <c:v>13.518249762411548</c:v>
                </c:pt>
                <c:pt idx="29">
                  <c:v>13.684559060692781</c:v>
                </c:pt>
                <c:pt idx="30">
                  <c:v>13.586871596713932</c:v>
                </c:pt>
                <c:pt idx="31">
                  <c:v>13.512475133999006</c:v>
                </c:pt>
                <c:pt idx="32">
                  <c:v>13.561078256471241</c:v>
                </c:pt>
                <c:pt idx="33">
                  <c:v>13.51911595667343</c:v>
                </c:pt>
                <c:pt idx="34">
                  <c:v>13.584080526314535</c:v>
                </c:pt>
                <c:pt idx="35">
                  <c:v>13.386395746991822</c:v>
                </c:pt>
                <c:pt idx="36">
                  <c:v>13.620075710086052</c:v>
                </c:pt>
                <c:pt idx="37">
                  <c:v>13.476094974999986</c:v>
                </c:pt>
                <c:pt idx="38">
                  <c:v>13.448857977654159</c:v>
                </c:pt>
                <c:pt idx="39">
                  <c:v>13.508047918882722</c:v>
                </c:pt>
                <c:pt idx="40">
                  <c:v>13.349245637537795</c:v>
                </c:pt>
                <c:pt idx="41">
                  <c:v>13.503813191380191</c:v>
                </c:pt>
                <c:pt idx="42">
                  <c:v>13.535573647649176</c:v>
                </c:pt>
                <c:pt idx="43">
                  <c:v>13.412766550075766</c:v>
                </c:pt>
                <c:pt idx="44">
                  <c:v>13.493322616430738</c:v>
                </c:pt>
                <c:pt idx="45">
                  <c:v>13.498423538195151</c:v>
                </c:pt>
                <c:pt idx="46">
                  <c:v>13.432015311450909</c:v>
                </c:pt>
                <c:pt idx="47">
                  <c:v>13.567237860111286</c:v>
                </c:pt>
                <c:pt idx="48">
                  <c:v>13.510646501668367</c:v>
                </c:pt>
                <c:pt idx="49">
                  <c:v>13.351940464130315</c:v>
                </c:pt>
                <c:pt idx="50">
                  <c:v>13.389701444833355</c:v>
                </c:pt>
                <c:pt idx="51">
                  <c:v>13.139178815535873</c:v>
                </c:pt>
                <c:pt idx="52">
                  <c:v>13.080373849534812</c:v>
                </c:pt>
                <c:pt idx="53">
                  <c:v>13.186242037098097</c:v>
                </c:pt>
                <c:pt idx="54">
                  <c:v>13.185857061870593</c:v>
                </c:pt>
                <c:pt idx="55">
                  <c:v>13.071808150722873</c:v>
                </c:pt>
                <c:pt idx="56">
                  <c:v>13.26246713214366</c:v>
                </c:pt>
                <c:pt idx="57">
                  <c:v>13.209436794555144</c:v>
                </c:pt>
                <c:pt idx="58">
                  <c:v>13.44638904708315</c:v>
                </c:pt>
                <c:pt idx="59">
                  <c:v>13.213286546830172</c:v>
                </c:pt>
                <c:pt idx="60">
                  <c:v>13.153807874180981</c:v>
                </c:pt>
                <c:pt idx="61">
                  <c:v>13.130901848144561</c:v>
                </c:pt>
                <c:pt idx="62">
                  <c:v>13.313572593594666</c:v>
                </c:pt>
                <c:pt idx="63">
                  <c:v>13.224258340814004</c:v>
                </c:pt>
                <c:pt idx="64">
                  <c:v>13.398267143645292</c:v>
                </c:pt>
                <c:pt idx="65">
                  <c:v>13.340617103326741</c:v>
                </c:pt>
                <c:pt idx="66">
                  <c:v>13.163528498675428</c:v>
                </c:pt>
                <c:pt idx="67">
                  <c:v>13.026284830070662</c:v>
                </c:pt>
                <c:pt idx="68">
                  <c:v>13.226953167406522</c:v>
                </c:pt>
                <c:pt idx="69">
                  <c:v>13.110498161086911</c:v>
                </c:pt>
                <c:pt idx="70">
                  <c:v>13.253997677138599</c:v>
                </c:pt>
                <c:pt idx="71">
                  <c:v>13.029268388083809</c:v>
                </c:pt>
                <c:pt idx="72">
                  <c:v>13.127533314903911</c:v>
                </c:pt>
                <c:pt idx="73">
                  <c:v>13.08489730845797</c:v>
                </c:pt>
                <c:pt idx="74">
                  <c:v>13.093751738690536</c:v>
                </c:pt>
                <c:pt idx="75">
                  <c:v>13.298462315915177</c:v>
                </c:pt>
                <c:pt idx="76">
                  <c:v>13.104146069833114</c:v>
                </c:pt>
                <c:pt idx="77">
                  <c:v>13.177002631638027</c:v>
                </c:pt>
                <c:pt idx="78">
                  <c:v>13.274690095616878</c:v>
                </c:pt>
                <c:pt idx="79">
                  <c:v>13.246298172588542</c:v>
                </c:pt>
                <c:pt idx="80">
                  <c:v>13.14553090678967</c:v>
                </c:pt>
                <c:pt idx="81">
                  <c:v>13.238791155652235</c:v>
                </c:pt>
                <c:pt idx="82">
                  <c:v>13.008094750571152</c:v>
                </c:pt>
                <c:pt idx="83">
                  <c:v>13.009634651481162</c:v>
                </c:pt>
                <c:pt idx="84">
                  <c:v>12.995583055677308</c:v>
                </c:pt>
                <c:pt idx="85">
                  <c:v>13.118582640864469</c:v>
                </c:pt>
                <c:pt idx="86">
                  <c:v>13.196636368240673</c:v>
                </c:pt>
                <c:pt idx="87">
                  <c:v>12.961608991850181</c:v>
                </c:pt>
                <c:pt idx="88">
                  <c:v>13.089420767381128</c:v>
                </c:pt>
                <c:pt idx="89">
                  <c:v>13.162758548220422</c:v>
                </c:pt>
                <c:pt idx="90">
                  <c:v>13.096927784317435</c:v>
                </c:pt>
                <c:pt idx="91">
                  <c:v>13.18999554556625</c:v>
                </c:pt>
                <c:pt idx="92">
                  <c:v>13.129265703427674</c:v>
                </c:pt>
                <c:pt idx="93">
                  <c:v>13.306065576658359</c:v>
                </c:pt>
                <c:pt idx="94">
                  <c:v>12.952562074003865</c:v>
                </c:pt>
                <c:pt idx="95">
                  <c:v>13.145338419175918</c:v>
                </c:pt>
                <c:pt idx="96">
                  <c:v>13.11319298767943</c:v>
                </c:pt>
                <c:pt idx="97">
                  <c:v>13.08691842840236</c:v>
                </c:pt>
                <c:pt idx="98">
                  <c:v>13.195000223523786</c:v>
                </c:pt>
                <c:pt idx="99">
                  <c:v>13.225413266496512</c:v>
                </c:pt>
              </c:numCache>
            </c:numRef>
          </c:xVal>
          <c:yVal>
            <c:numRef>
              <c:f>'Linear regression-1A'!$G$97:$G$196</c:f>
              <c:numCache>
                <c:formatCode>0.000</c:formatCode>
                <c:ptCount val="100"/>
                <c:pt idx="0">
                  <c:v>-0.34739485273498866</c:v>
                </c:pt>
                <c:pt idx="1">
                  <c:v>0.401476256727196</c:v>
                </c:pt>
                <c:pt idx="2">
                  <c:v>1.0251266977029727</c:v>
                </c:pt>
                <c:pt idx="3">
                  <c:v>8.5061130491020195E-2</c:v>
                </c:pt>
                <c:pt idx="4">
                  <c:v>0.32846883694278539</c:v>
                </c:pt>
                <c:pt idx="5">
                  <c:v>-0.19370927775928731</c:v>
                </c:pt>
                <c:pt idx="6">
                  <c:v>-0.89498763084260136</c:v>
                </c:pt>
                <c:pt idx="7">
                  <c:v>1.3662340404776645</c:v>
                </c:pt>
                <c:pt idx="8">
                  <c:v>-7.6162654204677674E-2</c:v>
                </c:pt>
                <c:pt idx="9">
                  <c:v>-1.1147916555109296</c:v>
                </c:pt>
                <c:pt idx="10">
                  <c:v>-0.53896091351841691</c:v>
                </c:pt>
                <c:pt idx="11">
                  <c:v>-0.86703898726929352</c:v>
                </c:pt>
                <c:pt idx="12">
                  <c:v>-0.56634811642509197</c:v>
                </c:pt>
                <c:pt idx="13">
                  <c:v>-0.25616901015535271</c:v>
                </c:pt>
                <c:pt idx="14">
                  <c:v>-0.77792111788341323</c:v>
                </c:pt>
                <c:pt idx="15">
                  <c:v>-1.4120489970676426</c:v>
                </c:pt>
                <c:pt idx="16">
                  <c:v>-0.7974707626243781</c:v>
                </c:pt>
                <c:pt idx="17">
                  <c:v>-3.3642672015789563E-2</c:v>
                </c:pt>
                <c:pt idx="18">
                  <c:v>-0.41873379466513533</c:v>
                </c:pt>
                <c:pt idx="19">
                  <c:v>0.17104020594029273</c:v>
                </c:pt>
                <c:pt idx="20">
                  <c:v>0.86440779361907749</c:v>
                </c:pt>
                <c:pt idx="21">
                  <c:v>-0.64655107498170916</c:v>
                </c:pt>
                <c:pt idx="22">
                  <c:v>-0.54323868484057214</c:v>
                </c:pt>
                <c:pt idx="23">
                  <c:v>-1.6074171815131779</c:v>
                </c:pt>
                <c:pt idx="24">
                  <c:v>0.73991518834551462</c:v>
                </c:pt>
                <c:pt idx="25">
                  <c:v>-0.22129850309450744</c:v>
                </c:pt>
                <c:pt idx="26">
                  <c:v>0.33090539098706001</c:v>
                </c:pt>
                <c:pt idx="27">
                  <c:v>2.016661304845579</c:v>
                </c:pt>
                <c:pt idx="28">
                  <c:v>0.75177985742285314</c:v>
                </c:pt>
                <c:pt idx="29">
                  <c:v>1.6007816415596918</c:v>
                </c:pt>
                <c:pt idx="30">
                  <c:v>1.2347380909389363</c:v>
                </c:pt>
                <c:pt idx="31">
                  <c:v>-0.51253749159328699</c:v>
                </c:pt>
                <c:pt idx="32">
                  <c:v>-0.13829360499064136</c:v>
                </c:pt>
                <c:pt idx="33">
                  <c:v>-1.6024136537990727</c:v>
                </c:pt>
                <c:pt idx="34">
                  <c:v>1.4270501656891208</c:v>
                </c:pt>
                <c:pt idx="35">
                  <c:v>0.45173857712593013</c:v>
                </c:pt>
                <c:pt idx="36">
                  <c:v>1.141155821469588</c:v>
                </c:pt>
                <c:pt idx="37">
                  <c:v>0.42998278117642674</c:v>
                </c:pt>
                <c:pt idx="38">
                  <c:v>1.0998905945158608</c:v>
                </c:pt>
                <c:pt idx="39">
                  <c:v>2.2383733857934884</c:v>
                </c:pt>
                <c:pt idx="40">
                  <c:v>-0.3331136864285914</c:v>
                </c:pt>
                <c:pt idx="41">
                  <c:v>-1.2908105125549336</c:v>
                </c:pt>
                <c:pt idx="42">
                  <c:v>-0.66919694304847199</c:v>
                </c:pt>
                <c:pt idx="43">
                  <c:v>-1.0482105448982442</c:v>
                </c:pt>
                <c:pt idx="44">
                  <c:v>-0.50795711290059986</c:v>
                </c:pt>
                <c:pt idx="45">
                  <c:v>-4.0139280420581201E-2</c:v>
                </c:pt>
                <c:pt idx="46">
                  <c:v>-0.8708680370622599</c:v>
                </c:pt>
                <c:pt idx="47">
                  <c:v>1.3541250792268862</c:v>
                </c:pt>
                <c:pt idx="48">
                  <c:v>-7.6794594863952001E-2</c:v>
                </c:pt>
                <c:pt idx="49">
                  <c:v>-0.65469149133070037</c:v>
                </c:pt>
                <c:pt idx="50">
                  <c:v>-1.4822399622097751</c:v>
                </c:pt>
                <c:pt idx="51">
                  <c:v>1.4022521734074662</c:v>
                </c:pt>
                <c:pt idx="52">
                  <c:v>0.68813830019004196</c:v>
                </c:pt>
                <c:pt idx="53">
                  <c:v>0.123844248156148</c:v>
                </c:pt>
                <c:pt idx="54">
                  <c:v>-0.35753365738631698</c:v>
                </c:pt>
                <c:pt idx="55">
                  <c:v>-1.2289925747672859</c:v>
                </c:pt>
                <c:pt idx="56">
                  <c:v>-6.0347417007095325E-2</c:v>
                </c:pt>
                <c:pt idx="57">
                  <c:v>4.5534102918342916E-2</c:v>
                </c:pt>
                <c:pt idx="58">
                  <c:v>-1.2954924548681197</c:v>
                </c:pt>
                <c:pt idx="59">
                  <c:v>-0.30543999768435659</c:v>
                </c:pt>
                <c:pt idx="60">
                  <c:v>-1.2228988077559551</c:v>
                </c:pt>
                <c:pt idx="61">
                  <c:v>0.44039726506532229</c:v>
                </c:pt>
                <c:pt idx="62">
                  <c:v>-1.9473251516715648</c:v>
                </c:pt>
                <c:pt idx="63">
                  <c:v>1.1138148736432099</c:v>
                </c:pt>
                <c:pt idx="64">
                  <c:v>-0.22658741529099616</c:v>
                </c:pt>
                <c:pt idx="65">
                  <c:v>-0.25813801534646807</c:v>
                </c:pt>
                <c:pt idx="66">
                  <c:v>1.0103711612788182</c:v>
                </c:pt>
                <c:pt idx="67">
                  <c:v>1.6167792060773251E-2</c:v>
                </c:pt>
                <c:pt idx="68">
                  <c:v>-0.41191459815539383</c:v>
                </c:pt>
                <c:pt idx="69">
                  <c:v>1.0744751025912915</c:v>
                </c:pt>
                <c:pt idx="70">
                  <c:v>2.5597571649655038</c:v>
                </c:pt>
                <c:pt idx="71">
                  <c:v>-1.8271963114863323</c:v>
                </c:pt>
                <c:pt idx="72">
                  <c:v>1.2893025757295247</c:v>
                </c:pt>
                <c:pt idx="73">
                  <c:v>0.16973312625148801</c:v>
                </c:pt>
                <c:pt idx="74">
                  <c:v>-0.32139029362997512</c:v>
                </c:pt>
                <c:pt idx="75">
                  <c:v>0.10373757508381606</c:v>
                </c:pt>
                <c:pt idx="76">
                  <c:v>-0.16426452081075554</c:v>
                </c:pt>
                <c:pt idx="77">
                  <c:v>-0.72415614840222664</c:v>
                </c:pt>
                <c:pt idx="78">
                  <c:v>-1.1027108999354145</c:v>
                </c:pt>
                <c:pt idx="79">
                  <c:v>-1.4887534686112889</c:v>
                </c:pt>
                <c:pt idx="80">
                  <c:v>-1.0941848410555921</c:v>
                </c:pt>
                <c:pt idx="81">
                  <c:v>0.50311016490545857</c:v>
                </c:pt>
                <c:pt idx="82">
                  <c:v>1.3686737273127931</c:v>
                </c:pt>
                <c:pt idx="83">
                  <c:v>1.5068883144469079</c:v>
                </c:pt>
                <c:pt idx="84">
                  <c:v>-0.64443244789649068</c:v>
                </c:pt>
                <c:pt idx="85">
                  <c:v>-0.79630954828360978</c:v>
                </c:pt>
                <c:pt idx="86">
                  <c:v>0.78404169677311719</c:v>
                </c:pt>
                <c:pt idx="87">
                  <c:v>0.40119969691534368</c:v>
                </c:pt>
                <c:pt idx="88">
                  <c:v>-0.41307914804871976</c:v>
                </c:pt>
                <c:pt idx="89">
                  <c:v>-7.6529048461860981E-3</c:v>
                </c:pt>
                <c:pt idx="90">
                  <c:v>0.41417340858834401</c:v>
                </c:pt>
                <c:pt idx="91">
                  <c:v>-1.6401857587259441</c:v>
                </c:pt>
                <c:pt idx="92">
                  <c:v>1.3949111222084094</c:v>
                </c:pt>
                <c:pt idx="93">
                  <c:v>1.9710941122574901</c:v>
                </c:pt>
                <c:pt idx="94">
                  <c:v>-0.86410861002595762</c:v>
                </c:pt>
                <c:pt idx="95">
                  <c:v>0.44546031144011777</c:v>
                </c:pt>
                <c:pt idx="96">
                  <c:v>-0.16751498112761809</c:v>
                </c:pt>
                <c:pt idx="97">
                  <c:v>1.563097535807034</c:v>
                </c:pt>
                <c:pt idx="98">
                  <c:v>0.59402397316528299</c:v>
                </c:pt>
                <c:pt idx="99">
                  <c:v>-0.9313495901327844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7-4965-9CA6-35A1639FA05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13.546545441633008</c:v>
              </c:pt>
            </c:numLit>
          </c:xVal>
          <c:yVal>
            <c:numLit>
              <c:formatCode>General</c:formatCode>
              <c:ptCount val="1"/>
              <c:pt idx="0">
                <c:v>0.401476256727196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C97-4965-9CA6-35A1639FA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66591"/>
        <c:axId val="1611266175"/>
      </c:scatterChart>
      <c:valAx>
        <c:axId val="1611266591"/>
        <c:scaling>
          <c:orientation val="minMax"/>
          <c:max val="13.700000000000001"/>
          <c:min val="12.9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1266175"/>
        <c:crosses val="autoZero"/>
        <c:crossBetween val="midCat"/>
      </c:valAx>
      <c:valAx>
        <c:axId val="1611266175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126659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Pred(log(sales)) - log(sales)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regression-1A'!$E$97:$E$196</c:f>
              <c:numCache>
                <c:formatCode>0.000</c:formatCode>
                <c:ptCount val="100"/>
                <c:pt idx="0">
                  <c:v>13.362527282886644</c:v>
                </c:pt>
                <c:pt idx="1">
                  <c:v>13.546545441633008</c:v>
                </c:pt>
                <c:pt idx="2">
                  <c:v>13.431437848609654</c:v>
                </c:pt>
                <c:pt idx="3">
                  <c:v>13.530953944919142</c:v>
                </c:pt>
                <c:pt idx="4">
                  <c:v>13.488221694666326</c:v>
                </c:pt>
                <c:pt idx="5">
                  <c:v>13.539712131344832</c:v>
                </c:pt>
                <c:pt idx="6">
                  <c:v>13.666657712613898</c:v>
                </c:pt>
                <c:pt idx="7">
                  <c:v>13.528355362133498</c:v>
                </c:pt>
                <c:pt idx="8">
                  <c:v>13.552801289079929</c:v>
                </c:pt>
                <c:pt idx="9">
                  <c:v>13.264166112259664</c:v>
                </c:pt>
                <c:pt idx="10">
                  <c:v>13.523446927982837</c:v>
                </c:pt>
                <c:pt idx="11">
                  <c:v>13.449435440495414</c:v>
                </c:pt>
                <c:pt idx="12">
                  <c:v>13.433940187588423</c:v>
                </c:pt>
                <c:pt idx="13">
                  <c:v>13.558864648913099</c:v>
                </c:pt>
                <c:pt idx="14">
                  <c:v>13.402757194160692</c:v>
                </c:pt>
                <c:pt idx="15">
                  <c:v>13.632972380207399</c:v>
                </c:pt>
                <c:pt idx="16">
                  <c:v>13.464449474368024</c:v>
                </c:pt>
                <c:pt idx="17">
                  <c:v>13.464930693402403</c:v>
                </c:pt>
                <c:pt idx="18">
                  <c:v>13.531820139181024</c:v>
                </c:pt>
                <c:pt idx="19">
                  <c:v>13.445296956799757</c:v>
                </c:pt>
                <c:pt idx="20">
                  <c:v>13.469069177098058</c:v>
                </c:pt>
                <c:pt idx="21">
                  <c:v>13.535669891456052</c:v>
                </c:pt>
                <c:pt idx="22">
                  <c:v>13.418829909908936</c:v>
                </c:pt>
                <c:pt idx="23">
                  <c:v>13.522965708948458</c:v>
                </c:pt>
                <c:pt idx="24">
                  <c:v>13.497076124898891</c:v>
                </c:pt>
                <c:pt idx="25">
                  <c:v>13.466951813346792</c:v>
                </c:pt>
                <c:pt idx="26">
                  <c:v>13.428261802982757</c:v>
                </c:pt>
                <c:pt idx="27">
                  <c:v>13.537594767593566</c:v>
                </c:pt>
                <c:pt idx="28">
                  <c:v>13.518249762411548</c:v>
                </c:pt>
                <c:pt idx="29">
                  <c:v>13.684559060692781</c:v>
                </c:pt>
                <c:pt idx="30">
                  <c:v>13.586871596713932</c:v>
                </c:pt>
                <c:pt idx="31">
                  <c:v>13.512475133999006</c:v>
                </c:pt>
                <c:pt idx="32">
                  <c:v>13.561078256471241</c:v>
                </c:pt>
                <c:pt idx="33">
                  <c:v>13.51911595667343</c:v>
                </c:pt>
                <c:pt idx="34">
                  <c:v>13.584080526314535</c:v>
                </c:pt>
                <c:pt idx="35">
                  <c:v>13.386395746991822</c:v>
                </c:pt>
                <c:pt idx="36">
                  <c:v>13.620075710086052</c:v>
                </c:pt>
                <c:pt idx="37">
                  <c:v>13.476094974999986</c:v>
                </c:pt>
                <c:pt idx="38">
                  <c:v>13.448857977654159</c:v>
                </c:pt>
                <c:pt idx="39">
                  <c:v>13.508047918882722</c:v>
                </c:pt>
                <c:pt idx="40">
                  <c:v>13.349245637537795</c:v>
                </c:pt>
                <c:pt idx="41">
                  <c:v>13.503813191380191</c:v>
                </c:pt>
                <c:pt idx="42">
                  <c:v>13.535573647649176</c:v>
                </c:pt>
                <c:pt idx="43">
                  <c:v>13.412766550075766</c:v>
                </c:pt>
                <c:pt idx="44">
                  <c:v>13.493322616430738</c:v>
                </c:pt>
                <c:pt idx="45">
                  <c:v>13.498423538195151</c:v>
                </c:pt>
                <c:pt idx="46">
                  <c:v>13.432015311450909</c:v>
                </c:pt>
                <c:pt idx="47">
                  <c:v>13.567237860111286</c:v>
                </c:pt>
                <c:pt idx="48">
                  <c:v>13.510646501668367</c:v>
                </c:pt>
                <c:pt idx="49">
                  <c:v>13.351940464130315</c:v>
                </c:pt>
                <c:pt idx="50">
                  <c:v>13.389701444833355</c:v>
                </c:pt>
                <c:pt idx="51">
                  <c:v>13.139178815535873</c:v>
                </c:pt>
                <c:pt idx="52">
                  <c:v>13.080373849534812</c:v>
                </c:pt>
                <c:pt idx="53">
                  <c:v>13.186242037098097</c:v>
                </c:pt>
                <c:pt idx="54">
                  <c:v>13.185857061870593</c:v>
                </c:pt>
                <c:pt idx="55">
                  <c:v>13.071808150722873</c:v>
                </c:pt>
                <c:pt idx="56">
                  <c:v>13.26246713214366</c:v>
                </c:pt>
                <c:pt idx="57">
                  <c:v>13.209436794555144</c:v>
                </c:pt>
                <c:pt idx="58">
                  <c:v>13.44638904708315</c:v>
                </c:pt>
                <c:pt idx="59">
                  <c:v>13.213286546830172</c:v>
                </c:pt>
                <c:pt idx="60">
                  <c:v>13.153807874180981</c:v>
                </c:pt>
                <c:pt idx="61">
                  <c:v>13.130901848144561</c:v>
                </c:pt>
                <c:pt idx="62">
                  <c:v>13.313572593594666</c:v>
                </c:pt>
                <c:pt idx="63">
                  <c:v>13.224258340814004</c:v>
                </c:pt>
                <c:pt idx="64">
                  <c:v>13.398267143645292</c:v>
                </c:pt>
                <c:pt idx="65">
                  <c:v>13.340617103326741</c:v>
                </c:pt>
                <c:pt idx="66">
                  <c:v>13.163528498675428</c:v>
                </c:pt>
                <c:pt idx="67">
                  <c:v>13.026284830070662</c:v>
                </c:pt>
                <c:pt idx="68">
                  <c:v>13.226953167406522</c:v>
                </c:pt>
                <c:pt idx="69">
                  <c:v>13.110498161086911</c:v>
                </c:pt>
                <c:pt idx="70">
                  <c:v>13.253997677138599</c:v>
                </c:pt>
                <c:pt idx="71">
                  <c:v>13.029268388083809</c:v>
                </c:pt>
                <c:pt idx="72">
                  <c:v>13.127533314903911</c:v>
                </c:pt>
                <c:pt idx="73">
                  <c:v>13.08489730845797</c:v>
                </c:pt>
                <c:pt idx="74">
                  <c:v>13.093751738690536</c:v>
                </c:pt>
                <c:pt idx="75">
                  <c:v>13.298462315915177</c:v>
                </c:pt>
                <c:pt idx="76">
                  <c:v>13.104146069833114</c:v>
                </c:pt>
                <c:pt idx="77">
                  <c:v>13.177002631638027</c:v>
                </c:pt>
                <c:pt idx="78">
                  <c:v>13.274690095616878</c:v>
                </c:pt>
                <c:pt idx="79">
                  <c:v>13.246298172588542</c:v>
                </c:pt>
                <c:pt idx="80">
                  <c:v>13.14553090678967</c:v>
                </c:pt>
                <c:pt idx="81">
                  <c:v>13.238791155652235</c:v>
                </c:pt>
                <c:pt idx="82">
                  <c:v>13.008094750571152</c:v>
                </c:pt>
                <c:pt idx="83">
                  <c:v>13.009634651481162</c:v>
                </c:pt>
                <c:pt idx="84">
                  <c:v>12.995583055677308</c:v>
                </c:pt>
                <c:pt idx="85">
                  <c:v>13.118582640864469</c:v>
                </c:pt>
                <c:pt idx="86">
                  <c:v>13.196636368240673</c:v>
                </c:pt>
                <c:pt idx="87">
                  <c:v>12.961608991850181</c:v>
                </c:pt>
                <c:pt idx="88">
                  <c:v>13.089420767381128</c:v>
                </c:pt>
                <c:pt idx="89">
                  <c:v>13.162758548220422</c:v>
                </c:pt>
                <c:pt idx="90">
                  <c:v>13.096927784317435</c:v>
                </c:pt>
                <c:pt idx="91">
                  <c:v>13.18999554556625</c:v>
                </c:pt>
                <c:pt idx="92">
                  <c:v>13.129265703427674</c:v>
                </c:pt>
                <c:pt idx="93">
                  <c:v>13.306065576658359</c:v>
                </c:pt>
                <c:pt idx="94">
                  <c:v>12.952562074003865</c:v>
                </c:pt>
                <c:pt idx="95">
                  <c:v>13.145338419175918</c:v>
                </c:pt>
                <c:pt idx="96">
                  <c:v>13.11319298767943</c:v>
                </c:pt>
                <c:pt idx="97">
                  <c:v>13.08691842840236</c:v>
                </c:pt>
                <c:pt idx="98">
                  <c:v>13.195000223523786</c:v>
                </c:pt>
                <c:pt idx="99">
                  <c:v>13.225413266496512</c:v>
                </c:pt>
              </c:numCache>
            </c:numRef>
          </c:xVal>
          <c:yVal>
            <c:numRef>
              <c:f>'Linear regression-1A'!$D$97:$D$196</c:f>
              <c:numCache>
                <c:formatCode>0.000</c:formatCode>
                <c:ptCount val="100"/>
                <c:pt idx="0">
                  <c:v>13.2827</c:v>
                </c:pt>
                <c:pt idx="1">
                  <c:v>13.6388</c:v>
                </c:pt>
                <c:pt idx="2">
                  <c:v>13.667</c:v>
                </c:pt>
                <c:pt idx="3">
                  <c:v>13.5505</c:v>
                </c:pt>
                <c:pt idx="4">
                  <c:v>13.563700000000001</c:v>
                </c:pt>
                <c:pt idx="5">
                  <c:v>13.495200000000001</c:v>
                </c:pt>
                <c:pt idx="6">
                  <c:v>13.461</c:v>
                </c:pt>
                <c:pt idx="7">
                  <c:v>13.8423</c:v>
                </c:pt>
                <c:pt idx="8">
                  <c:v>13.535299999999999</c:v>
                </c:pt>
                <c:pt idx="9">
                  <c:v>13.007999999999999</c:v>
                </c:pt>
                <c:pt idx="10">
                  <c:v>13.3996</c:v>
                </c:pt>
                <c:pt idx="11">
                  <c:v>13.2502</c:v>
                </c:pt>
                <c:pt idx="12">
                  <c:v>13.303800000000001</c:v>
                </c:pt>
                <c:pt idx="13">
                  <c:v>13.5</c:v>
                </c:pt>
                <c:pt idx="14">
                  <c:v>13.224</c:v>
                </c:pt>
                <c:pt idx="15">
                  <c:v>13.3085</c:v>
                </c:pt>
                <c:pt idx="16">
                  <c:v>13.2812</c:v>
                </c:pt>
                <c:pt idx="17">
                  <c:v>13.4572</c:v>
                </c:pt>
                <c:pt idx="18">
                  <c:v>13.435600000000001</c:v>
                </c:pt>
                <c:pt idx="19">
                  <c:v>13.4846</c:v>
                </c:pt>
                <c:pt idx="20">
                  <c:v>13.6677</c:v>
                </c:pt>
                <c:pt idx="21">
                  <c:v>13.3871</c:v>
                </c:pt>
                <c:pt idx="22">
                  <c:v>13.294</c:v>
                </c:pt>
                <c:pt idx="23">
                  <c:v>13.153600000000001</c:v>
                </c:pt>
                <c:pt idx="24">
                  <c:v>13.6671</c:v>
                </c:pt>
                <c:pt idx="25">
                  <c:v>13.4161</c:v>
                </c:pt>
                <c:pt idx="26">
                  <c:v>13.504300000000001</c:v>
                </c:pt>
                <c:pt idx="27">
                  <c:v>14.000999999999999</c:v>
                </c:pt>
                <c:pt idx="28">
                  <c:v>13.691000000000001</c:v>
                </c:pt>
                <c:pt idx="29">
                  <c:v>14.0524</c:v>
                </c:pt>
                <c:pt idx="30">
                  <c:v>13.8706</c:v>
                </c:pt>
                <c:pt idx="31">
                  <c:v>13.3947</c:v>
                </c:pt>
                <c:pt idx="32">
                  <c:v>13.529299999999999</c:v>
                </c:pt>
                <c:pt idx="33">
                  <c:v>13.1509</c:v>
                </c:pt>
                <c:pt idx="34">
                  <c:v>13.912000000000001</c:v>
                </c:pt>
                <c:pt idx="35">
                  <c:v>13.4902</c:v>
                </c:pt>
                <c:pt idx="36">
                  <c:v>13.882300000000001</c:v>
                </c:pt>
                <c:pt idx="37">
                  <c:v>13.5749</c:v>
                </c:pt>
                <c:pt idx="38">
                  <c:v>13.701599999999999</c:v>
                </c:pt>
                <c:pt idx="39">
                  <c:v>14.022399999999999</c:v>
                </c:pt>
                <c:pt idx="40">
                  <c:v>13.2727</c:v>
                </c:pt>
                <c:pt idx="41">
                  <c:v>13.2072</c:v>
                </c:pt>
                <c:pt idx="42">
                  <c:v>13.3818</c:v>
                </c:pt>
                <c:pt idx="43">
                  <c:v>13.171900000000001</c:v>
                </c:pt>
                <c:pt idx="44">
                  <c:v>13.3766</c:v>
                </c:pt>
                <c:pt idx="45">
                  <c:v>13.4892</c:v>
                </c:pt>
                <c:pt idx="46">
                  <c:v>13.2319</c:v>
                </c:pt>
                <c:pt idx="47">
                  <c:v>13.878399999999999</c:v>
                </c:pt>
                <c:pt idx="48">
                  <c:v>13.493</c:v>
                </c:pt>
                <c:pt idx="49">
                  <c:v>13.201499999999999</c:v>
                </c:pt>
                <c:pt idx="50">
                  <c:v>13.049099999999999</c:v>
                </c:pt>
                <c:pt idx="51">
                  <c:v>13.461399999999999</c:v>
                </c:pt>
                <c:pt idx="52">
                  <c:v>13.2385</c:v>
                </c:pt>
                <c:pt idx="53">
                  <c:v>13.214700000000001</c:v>
                </c:pt>
                <c:pt idx="54">
                  <c:v>13.1037</c:v>
                </c:pt>
                <c:pt idx="55">
                  <c:v>12.789400000000001</c:v>
                </c:pt>
                <c:pt idx="56">
                  <c:v>13.2486</c:v>
                </c:pt>
                <c:pt idx="57">
                  <c:v>13.219900000000001</c:v>
                </c:pt>
                <c:pt idx="58">
                  <c:v>13.1487</c:v>
                </c:pt>
                <c:pt idx="59">
                  <c:v>13.1431</c:v>
                </c:pt>
                <c:pt idx="60">
                  <c:v>12.8728</c:v>
                </c:pt>
                <c:pt idx="61">
                  <c:v>13.232100000000001</c:v>
                </c:pt>
                <c:pt idx="62">
                  <c:v>12.866099999999999</c:v>
                </c:pt>
                <c:pt idx="63">
                  <c:v>13.4802</c:v>
                </c:pt>
                <c:pt idx="64">
                  <c:v>13.3462</c:v>
                </c:pt>
                <c:pt idx="65">
                  <c:v>13.2813</c:v>
                </c:pt>
                <c:pt idx="66">
                  <c:v>13.3957</c:v>
                </c:pt>
                <c:pt idx="67">
                  <c:v>13.03</c:v>
                </c:pt>
                <c:pt idx="68">
                  <c:v>13.132300000000001</c:v>
                </c:pt>
                <c:pt idx="69">
                  <c:v>13.3574</c:v>
                </c:pt>
                <c:pt idx="70">
                  <c:v>13.8422</c:v>
                </c:pt>
                <c:pt idx="71">
                  <c:v>12.609400000000001</c:v>
                </c:pt>
                <c:pt idx="72">
                  <c:v>13.4238</c:v>
                </c:pt>
                <c:pt idx="73">
                  <c:v>13.123900000000001</c:v>
                </c:pt>
                <c:pt idx="74">
                  <c:v>13.0199</c:v>
                </c:pt>
                <c:pt idx="75">
                  <c:v>13.3223</c:v>
                </c:pt>
                <c:pt idx="76">
                  <c:v>13.0664</c:v>
                </c:pt>
                <c:pt idx="77">
                  <c:v>13.0106</c:v>
                </c:pt>
                <c:pt idx="78">
                  <c:v>13.0213</c:v>
                </c:pt>
                <c:pt idx="79">
                  <c:v>12.904199999999999</c:v>
                </c:pt>
                <c:pt idx="80">
                  <c:v>12.8941</c:v>
                </c:pt>
                <c:pt idx="81">
                  <c:v>13.3544</c:v>
                </c:pt>
                <c:pt idx="82">
                  <c:v>13.3226</c:v>
                </c:pt>
                <c:pt idx="83">
                  <c:v>13.3559</c:v>
                </c:pt>
                <c:pt idx="84">
                  <c:v>12.8475</c:v>
                </c:pt>
                <c:pt idx="85">
                  <c:v>12.935600000000001</c:v>
                </c:pt>
                <c:pt idx="86">
                  <c:v>13.376799999999999</c:v>
                </c:pt>
                <c:pt idx="87">
                  <c:v>13.053800000000001</c:v>
                </c:pt>
                <c:pt idx="88">
                  <c:v>12.9945</c:v>
                </c:pt>
                <c:pt idx="89">
                  <c:v>13.161</c:v>
                </c:pt>
                <c:pt idx="90">
                  <c:v>13.1921</c:v>
                </c:pt>
                <c:pt idx="91">
                  <c:v>12.8131</c:v>
                </c:pt>
                <c:pt idx="92">
                  <c:v>13.4498</c:v>
                </c:pt>
                <c:pt idx="93">
                  <c:v>13.759</c:v>
                </c:pt>
                <c:pt idx="94">
                  <c:v>12.754</c:v>
                </c:pt>
                <c:pt idx="95">
                  <c:v>13.2477</c:v>
                </c:pt>
                <c:pt idx="96">
                  <c:v>13.0747</c:v>
                </c:pt>
                <c:pt idx="97">
                  <c:v>13.446099999999999</c:v>
                </c:pt>
                <c:pt idx="98">
                  <c:v>13.3315</c:v>
                </c:pt>
                <c:pt idx="99">
                  <c:v>13.0114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B-4827-8F2D-1FB9C35ABC3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13.546545441633008</c:v>
              </c:pt>
            </c:numLit>
          </c:xVal>
          <c:yVal>
            <c:numLit>
              <c:formatCode>General</c:formatCode>
              <c:ptCount val="1"/>
              <c:pt idx="0">
                <c:v>13.6388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BCB-4827-8F2D-1FB9C35ABC3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XLSTAT_20211102_000608_1_HID!xdata1</c:f>
              <c:numCache>
                <c:formatCode>General</c:formatCode>
                <c:ptCount val="70"/>
                <c:pt idx="0">
                  <c:v>12.9232821945363</c:v>
                </c:pt>
                <c:pt idx="1">
                  <c:v>12.973980581178257</c:v>
                </c:pt>
                <c:pt idx="2">
                  <c:v>13.024678967820215</c:v>
                </c:pt>
                <c:pt idx="3">
                  <c:v>13.075377354462171</c:v>
                </c:pt>
                <c:pt idx="4">
                  <c:v>13.126075741104128</c:v>
                </c:pt>
                <c:pt idx="5">
                  <c:v>13.176774127746086</c:v>
                </c:pt>
                <c:pt idx="6">
                  <c:v>13.227472514388042</c:v>
                </c:pt>
                <c:pt idx="7">
                  <c:v>13.278170901029998</c:v>
                </c:pt>
                <c:pt idx="8">
                  <c:v>13.328869287671955</c:v>
                </c:pt>
                <c:pt idx="9">
                  <c:v>13.379567674313913</c:v>
                </c:pt>
                <c:pt idx="10">
                  <c:v>13.430266060955869</c:v>
                </c:pt>
                <c:pt idx="11">
                  <c:v>13.480964447597826</c:v>
                </c:pt>
                <c:pt idx="12">
                  <c:v>13.531662834239784</c:v>
                </c:pt>
                <c:pt idx="13">
                  <c:v>13.58236122088174</c:v>
                </c:pt>
                <c:pt idx="14">
                  <c:v>13.633059607523696</c:v>
                </c:pt>
                <c:pt idx="15">
                  <c:v>13.683757994165655</c:v>
                </c:pt>
                <c:pt idx="16">
                  <c:v>13.734456380807611</c:v>
                </c:pt>
                <c:pt idx="17">
                  <c:v>13.785154767449567</c:v>
                </c:pt>
                <c:pt idx="18">
                  <c:v>13.835853154091524</c:v>
                </c:pt>
                <c:pt idx="19">
                  <c:v>13.886551540733482</c:v>
                </c:pt>
                <c:pt idx="20">
                  <c:v>13.937249927375438</c:v>
                </c:pt>
                <c:pt idx="21">
                  <c:v>13.987948314017395</c:v>
                </c:pt>
                <c:pt idx="22">
                  <c:v>14.038646700659353</c:v>
                </c:pt>
                <c:pt idx="23">
                  <c:v>14.089345087301309</c:v>
                </c:pt>
                <c:pt idx="24">
                  <c:v>14.140043473943265</c:v>
                </c:pt>
                <c:pt idx="25">
                  <c:v>14.190741860585224</c:v>
                </c:pt>
                <c:pt idx="26">
                  <c:v>14.24144024722718</c:v>
                </c:pt>
                <c:pt idx="27">
                  <c:v>14.292138633869136</c:v>
                </c:pt>
                <c:pt idx="28">
                  <c:v>14.342837020511094</c:v>
                </c:pt>
                <c:pt idx="29">
                  <c:v>14.393535407153051</c:v>
                </c:pt>
                <c:pt idx="30">
                  <c:v>14.444233793795007</c:v>
                </c:pt>
                <c:pt idx="31">
                  <c:v>14.494932180436965</c:v>
                </c:pt>
                <c:pt idx="32">
                  <c:v>14.545630567078922</c:v>
                </c:pt>
                <c:pt idx="33">
                  <c:v>14.596328953720878</c:v>
                </c:pt>
                <c:pt idx="34">
                  <c:v>14.647027340362834</c:v>
                </c:pt>
                <c:pt idx="35">
                  <c:v>14.697725727004793</c:v>
                </c:pt>
                <c:pt idx="36">
                  <c:v>14.748424113646749</c:v>
                </c:pt>
                <c:pt idx="37">
                  <c:v>14.799122500288705</c:v>
                </c:pt>
                <c:pt idx="38">
                  <c:v>14.849820886930663</c:v>
                </c:pt>
                <c:pt idx="39">
                  <c:v>14.90051927357262</c:v>
                </c:pt>
                <c:pt idx="40">
                  <c:v>14.951217660214576</c:v>
                </c:pt>
                <c:pt idx="41">
                  <c:v>15.001916046856532</c:v>
                </c:pt>
                <c:pt idx="42">
                  <c:v>15.052614433498491</c:v>
                </c:pt>
                <c:pt idx="43">
                  <c:v>15.103312820140447</c:v>
                </c:pt>
                <c:pt idx="44">
                  <c:v>15.154011206782403</c:v>
                </c:pt>
                <c:pt idx="45">
                  <c:v>15.204709593424361</c:v>
                </c:pt>
                <c:pt idx="46">
                  <c:v>15.255407980066318</c:v>
                </c:pt>
                <c:pt idx="47">
                  <c:v>15.306106366708274</c:v>
                </c:pt>
                <c:pt idx="48">
                  <c:v>15.356804753350232</c:v>
                </c:pt>
                <c:pt idx="49">
                  <c:v>15.407503139992189</c:v>
                </c:pt>
                <c:pt idx="50">
                  <c:v>15.458201526634145</c:v>
                </c:pt>
                <c:pt idx="51">
                  <c:v>15.508899913276103</c:v>
                </c:pt>
                <c:pt idx="52">
                  <c:v>15.55959829991806</c:v>
                </c:pt>
                <c:pt idx="53">
                  <c:v>15.610296686560016</c:v>
                </c:pt>
                <c:pt idx="54">
                  <c:v>15.660995073201974</c:v>
                </c:pt>
                <c:pt idx="55">
                  <c:v>15.71169345984393</c:v>
                </c:pt>
                <c:pt idx="56">
                  <c:v>15.762391846485887</c:v>
                </c:pt>
                <c:pt idx="57">
                  <c:v>15.813090233127843</c:v>
                </c:pt>
                <c:pt idx="58">
                  <c:v>15.863788619769801</c:v>
                </c:pt>
                <c:pt idx="59">
                  <c:v>15.914487006411758</c:v>
                </c:pt>
                <c:pt idx="60">
                  <c:v>15.965185393053714</c:v>
                </c:pt>
                <c:pt idx="61">
                  <c:v>16.01588377969567</c:v>
                </c:pt>
                <c:pt idx="62">
                  <c:v>16.066582166337628</c:v>
                </c:pt>
                <c:pt idx="63">
                  <c:v>16.117280552979587</c:v>
                </c:pt>
                <c:pt idx="64">
                  <c:v>16.167978939621541</c:v>
                </c:pt>
                <c:pt idx="65">
                  <c:v>16.218677326263499</c:v>
                </c:pt>
                <c:pt idx="66">
                  <c:v>16.269375712905457</c:v>
                </c:pt>
                <c:pt idx="67">
                  <c:v>16.320074099547412</c:v>
                </c:pt>
                <c:pt idx="68">
                  <c:v>16.37077248618937</c:v>
                </c:pt>
                <c:pt idx="69">
                  <c:v>16.421470872831328</c:v>
                </c:pt>
              </c:numCache>
            </c:numRef>
          </c:xVal>
          <c:yVal>
            <c:numRef>
              <c:f>XLSTAT_20211102_000608_1_HID!ydata1</c:f>
              <c:numCache>
                <c:formatCode>General</c:formatCode>
                <c:ptCount val="70"/>
                <c:pt idx="0">
                  <c:v>12.454637816039957</c:v>
                </c:pt>
                <c:pt idx="1">
                  <c:v>12.507719630931232</c:v>
                </c:pt>
                <c:pt idx="2">
                  <c:v>12.560495232936971</c:v>
                </c:pt>
                <c:pt idx="3">
                  <c:v>12.612960495436763</c:v>
                </c:pt>
                <c:pt idx="4">
                  <c:v>12.665111849820269</c:v>
                </c:pt>
                <c:pt idx="5">
                  <c:v>12.716946320409409</c:v>
                </c:pt>
                <c:pt idx="6">
                  <c:v>12.768461554270072</c:v>
                </c:pt>
                <c:pt idx="7">
                  <c:v>12.819655845232859</c:v>
                </c:pt>
                <c:pt idx="8">
                  <c:v>12.870528151559615</c:v>
                </c:pt>
                <c:pt idx="9">
                  <c:v>12.921078106833129</c:v>
                </c:pt>
                <c:pt idx="10">
                  <c:v>12.971306023806068</c:v>
                </c:pt>
                <c:pt idx="11">
                  <c:v>13.021212891115148</c:v>
                </c:pt>
                <c:pt idx="12">
                  <c:v>13.070800362940799</c:v>
                </c:pt>
                <c:pt idx="13">
                  <c:v>13.120070741863151</c:v>
                </c:pt>
                <c:pt idx="14">
                  <c:v>13.169026955325025</c:v>
                </c:pt>
                <c:pt idx="15">
                  <c:v>13.217672526254782</c:v>
                </c:pt>
                <c:pt idx="16">
                  <c:v>13.266011538521216</c:v>
                </c:pt>
                <c:pt idx="17">
                  <c:v>13.314048597984954</c:v>
                </c:pt>
                <c:pt idx="18">
                  <c:v>13.361788789973758</c:v>
                </c:pt>
                <c:pt idx="19">
                  <c:v>13.409237634042078</c:v>
                </c:pt>
                <c:pt idx="20">
                  <c:v>13.456401036879157</c:v>
                </c:pt>
                <c:pt idx="21">
                  <c:v>13.503285244207175</c:v>
                </c:pt>
                <c:pt idx="22">
                  <c:v>13.549896792464894</c:v>
                </c:pt>
                <c:pt idx="23">
                  <c:v>13.596242461007161</c:v>
                </c:pt>
                <c:pt idx="24">
                  <c:v>13.642329225471167</c:v>
                </c:pt>
                <c:pt idx="25">
                  <c:v>13.688164212870991</c:v>
                </c:pt>
                <c:pt idx="26">
                  <c:v>13.733754658887641</c:v>
                </c:pt>
                <c:pt idx="27">
                  <c:v>13.779107867726186</c:v>
                </c:pt>
                <c:pt idx="28">
                  <c:v>13.824231174818387</c:v>
                </c:pt>
                <c:pt idx="29">
                  <c:v>13.869131912561397</c:v>
                </c:pt>
                <c:pt idx="30">
                  <c:v>13.913817379202568</c:v>
                </c:pt>
                <c:pt idx="31">
                  <c:v>13.958294810908788</c:v>
                </c:pt>
                <c:pt idx="32">
                  <c:v>14.002571356996805</c:v>
                </c:pt>
                <c:pt idx="33">
                  <c:v>14.046654058249228</c:v>
                </c:pt>
                <c:pt idx="34">
                  <c:v>14.090549828198693</c:v>
                </c:pt>
                <c:pt idx="35">
                  <c:v>14.134265437230187</c:v>
                </c:pt>
                <c:pt idx="36">
                  <c:v>14.177807499327434</c:v>
                </c:pt>
                <c:pt idx="37">
                  <c:v>14.221182461273012</c:v>
                </c:pt>
                <c:pt idx="38">
                  <c:v>14.264396594102333</c:v>
                </c:pt>
                <c:pt idx="39">
                  <c:v>14.30745598660781</c:v>
                </c:pt>
                <c:pt idx="40">
                  <c:v>14.350366540690509</c:v>
                </c:pt>
                <c:pt idx="41">
                  <c:v>14.393133968361269</c:v>
                </c:pt>
                <c:pt idx="42">
                  <c:v>14.435763790200967</c:v>
                </c:pt>
                <c:pt idx="43">
                  <c:v>14.478261335099424</c:v>
                </c:pt>
                <c:pt idx="44">
                  <c:v>14.520631741103831</c:v>
                </c:pt>
                <c:pt idx="45">
                  <c:v>14.56287995721984</c:v>
                </c:pt>
                <c:pt idx="46">
                  <c:v>14.60501074602127</c:v>
                </c:pt>
                <c:pt idx="47">
                  <c:v>14.647028686937267</c:v>
                </c:pt>
                <c:pt idx="48">
                  <c:v>14.688938180098443</c:v>
                </c:pt>
                <c:pt idx="49">
                  <c:v>14.730743450635838</c:v>
                </c:pt>
                <c:pt idx="50">
                  <c:v>14.772448553338229</c:v>
                </c:pt>
                <c:pt idx="51">
                  <c:v>14.814057377584353</c:v>
                </c:pt>
                <c:pt idx="52">
                  <c:v>14.855573652476822</c:v>
                </c:pt>
                <c:pt idx="53">
                  <c:v>14.897000952114027</c:v>
                </c:pt>
                <c:pt idx="54">
                  <c:v>14.938342700944888</c:v>
                </c:pt>
                <c:pt idx="55">
                  <c:v>14.979602179159199</c:v>
                </c:pt>
                <c:pt idx="56">
                  <c:v>15.02078252807336</c:v>
                </c:pt>
                <c:pt idx="57">
                  <c:v>15.061886755477586</c:v>
                </c:pt>
                <c:pt idx="58">
                  <c:v>15.102917740916327</c:v>
                </c:pt>
                <c:pt idx="59">
                  <c:v>15.143878240878598</c:v>
                </c:pt>
                <c:pt idx="60">
                  <c:v>15.184770893879277</c:v>
                </c:pt>
                <c:pt idx="61">
                  <c:v>15.225598225416267</c:v>
                </c:pt>
                <c:pt idx="62">
                  <c:v>15.266362652791761</c:v>
                </c:pt>
                <c:pt idx="63">
                  <c:v>15.307066489788671</c:v>
                </c:pt>
                <c:pt idx="64">
                  <c:v>15.347711951195855</c:v>
                </c:pt>
                <c:pt idx="65">
                  <c:v>15.388301157177809</c:v>
                </c:pt>
                <c:pt idx="66">
                  <c:v>15.428836137486327</c:v>
                </c:pt>
                <c:pt idx="67">
                  <c:v>15.469318835513162</c:v>
                </c:pt>
                <c:pt idx="68">
                  <c:v>15.509751112184018</c:v>
                </c:pt>
                <c:pt idx="69">
                  <c:v>15.550134749695134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CB-4827-8F2D-1FB9C35ABC3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XLSTAT_20211102_000608_1_HID!xdata2</c:f>
              <c:numCache>
                <c:formatCode>General</c:formatCode>
                <c:ptCount val="70"/>
                <c:pt idx="0">
                  <c:v>10.3620496592031</c:v>
                </c:pt>
                <c:pt idx="1">
                  <c:v>10.449867357951335</c:v>
                </c:pt>
                <c:pt idx="2">
                  <c:v>10.537685056699571</c:v>
                </c:pt>
                <c:pt idx="3">
                  <c:v>10.625502755447807</c:v>
                </c:pt>
                <c:pt idx="4">
                  <c:v>10.713320454196042</c:v>
                </c:pt>
                <c:pt idx="5">
                  <c:v>10.801138152944278</c:v>
                </c:pt>
                <c:pt idx="6">
                  <c:v>10.888955851692513</c:v>
                </c:pt>
                <c:pt idx="7">
                  <c:v>10.976773550440747</c:v>
                </c:pt>
                <c:pt idx="8">
                  <c:v>11.064591249188982</c:v>
                </c:pt>
                <c:pt idx="9">
                  <c:v>11.152408947937218</c:v>
                </c:pt>
                <c:pt idx="10">
                  <c:v>11.240226646685453</c:v>
                </c:pt>
                <c:pt idx="11">
                  <c:v>11.328044345433689</c:v>
                </c:pt>
                <c:pt idx="12">
                  <c:v>11.415862044181925</c:v>
                </c:pt>
                <c:pt idx="13">
                  <c:v>11.50367974293016</c:v>
                </c:pt>
                <c:pt idx="14">
                  <c:v>11.591497441678396</c:v>
                </c:pt>
                <c:pt idx="15">
                  <c:v>11.679315140426631</c:v>
                </c:pt>
                <c:pt idx="16">
                  <c:v>11.767132839174867</c:v>
                </c:pt>
                <c:pt idx="17">
                  <c:v>11.854950537923102</c:v>
                </c:pt>
                <c:pt idx="18">
                  <c:v>11.942768236671338</c:v>
                </c:pt>
                <c:pt idx="19">
                  <c:v>12.030585935419573</c:v>
                </c:pt>
                <c:pt idx="20">
                  <c:v>12.118403634167809</c:v>
                </c:pt>
                <c:pt idx="21">
                  <c:v>12.206221332916044</c:v>
                </c:pt>
                <c:pt idx="22">
                  <c:v>12.29403903166428</c:v>
                </c:pt>
                <c:pt idx="23">
                  <c:v>12.381856730412515</c:v>
                </c:pt>
                <c:pt idx="24">
                  <c:v>12.469674429160749</c:v>
                </c:pt>
                <c:pt idx="25">
                  <c:v>12.557492127908985</c:v>
                </c:pt>
                <c:pt idx="26">
                  <c:v>12.64530982665722</c:v>
                </c:pt>
                <c:pt idx="27">
                  <c:v>12.733127525405456</c:v>
                </c:pt>
                <c:pt idx="28">
                  <c:v>12.820945224153691</c:v>
                </c:pt>
                <c:pt idx="29">
                  <c:v>12.908762922901927</c:v>
                </c:pt>
                <c:pt idx="30">
                  <c:v>12.996580621650162</c:v>
                </c:pt>
                <c:pt idx="31">
                  <c:v>13.084398320398398</c:v>
                </c:pt>
                <c:pt idx="32">
                  <c:v>13.172216019146633</c:v>
                </c:pt>
                <c:pt idx="33">
                  <c:v>13.260033717894869</c:v>
                </c:pt>
                <c:pt idx="34">
                  <c:v>13.347851416643103</c:v>
                </c:pt>
                <c:pt idx="35">
                  <c:v>13.435669115391338</c:v>
                </c:pt>
                <c:pt idx="36">
                  <c:v>13.523486814139574</c:v>
                </c:pt>
                <c:pt idx="37">
                  <c:v>13.611304512887809</c:v>
                </c:pt>
                <c:pt idx="38">
                  <c:v>13.699122211636045</c:v>
                </c:pt>
                <c:pt idx="39">
                  <c:v>13.78693991038428</c:v>
                </c:pt>
                <c:pt idx="40">
                  <c:v>13.874757609132516</c:v>
                </c:pt>
                <c:pt idx="41">
                  <c:v>13.962575307880751</c:v>
                </c:pt>
                <c:pt idx="42">
                  <c:v>14.050393006628987</c:v>
                </c:pt>
                <c:pt idx="43">
                  <c:v>14.138210705377222</c:v>
                </c:pt>
                <c:pt idx="44">
                  <c:v>14.226028404125458</c:v>
                </c:pt>
                <c:pt idx="45">
                  <c:v>14.313846102873693</c:v>
                </c:pt>
                <c:pt idx="46">
                  <c:v>14.401663801621929</c:v>
                </c:pt>
                <c:pt idx="47">
                  <c:v>14.489481500370164</c:v>
                </c:pt>
                <c:pt idx="48">
                  <c:v>14.5772991991184</c:v>
                </c:pt>
                <c:pt idx="49">
                  <c:v>14.665116897866636</c:v>
                </c:pt>
                <c:pt idx="50">
                  <c:v>14.752934596614871</c:v>
                </c:pt>
                <c:pt idx="51">
                  <c:v>14.840752295363107</c:v>
                </c:pt>
                <c:pt idx="52">
                  <c:v>14.928569994111342</c:v>
                </c:pt>
                <c:pt idx="53">
                  <c:v>15.016387692859578</c:v>
                </c:pt>
                <c:pt idx="54">
                  <c:v>15.104205391607811</c:v>
                </c:pt>
                <c:pt idx="55">
                  <c:v>15.192023090356047</c:v>
                </c:pt>
                <c:pt idx="56">
                  <c:v>15.279840789104282</c:v>
                </c:pt>
                <c:pt idx="57">
                  <c:v>15.367658487852518</c:v>
                </c:pt>
                <c:pt idx="58">
                  <c:v>15.455476186600754</c:v>
                </c:pt>
                <c:pt idx="59">
                  <c:v>15.543293885348989</c:v>
                </c:pt>
                <c:pt idx="60">
                  <c:v>15.631111584097225</c:v>
                </c:pt>
                <c:pt idx="61">
                  <c:v>15.718929282845458</c:v>
                </c:pt>
                <c:pt idx="62">
                  <c:v>15.806746981593694</c:v>
                </c:pt>
                <c:pt idx="63">
                  <c:v>15.894564680341929</c:v>
                </c:pt>
                <c:pt idx="64">
                  <c:v>15.982382379090165</c:v>
                </c:pt>
                <c:pt idx="65">
                  <c:v>16.0702000778384</c:v>
                </c:pt>
                <c:pt idx="66">
                  <c:v>16.158017776586636</c:v>
                </c:pt>
                <c:pt idx="67">
                  <c:v>16.245835475334871</c:v>
                </c:pt>
                <c:pt idx="68">
                  <c:v>16.333653174083107</c:v>
                </c:pt>
                <c:pt idx="69">
                  <c:v>16.421470872831343</c:v>
                </c:pt>
              </c:numCache>
            </c:numRef>
          </c:xVal>
          <c:yVal>
            <c:numRef>
              <c:f>XLSTAT_20211102_000608_1_HID!ydata2</c:f>
              <c:numCache>
                <c:formatCode>General</c:formatCode>
                <c:ptCount val="70"/>
                <c:pt idx="0">
                  <c:v>11.208693059665118</c:v>
                </c:pt>
                <c:pt idx="1">
                  <c:v>11.278885087481582</c:v>
                </c:pt>
                <c:pt idx="2">
                  <c:v>11.349240657352221</c:v>
                </c:pt>
                <c:pt idx="3">
                  <c:v>11.419770555859916</c:v>
                </c:pt>
                <c:pt idx="4">
                  <c:v>11.490486416740662</c:v>
                </c:pt>
                <c:pt idx="5">
                  <c:v>11.561400789570548</c:v>
                </c:pt>
                <c:pt idx="6">
                  <c:v>11.632527212563518</c:v>
                </c:pt>
                <c:pt idx="7">
                  <c:v>11.703880289173647</c:v>
                </c:pt>
                <c:pt idx="8">
                  <c:v>11.775475767982041</c:v>
                </c:pt>
                <c:pt idx="9">
                  <c:v>11.847330625073633</c:v>
                </c:pt>
                <c:pt idx="10">
                  <c:v>11.919463147761585</c:v>
                </c:pt>
                <c:pt idx="11">
                  <c:v>11.991893018084173</c:v>
                </c:pt>
                <c:pt idx="12">
                  <c:v>12.064641393969724</c:v>
                </c:pt>
                <c:pt idx="13">
                  <c:v>12.137730985329352</c:v>
                </c:pt>
                <c:pt idx="14">
                  <c:v>12.211186121589884</c:v>
                </c:pt>
                <c:pt idx="15">
                  <c:v>12.285032806322663</c:v>
                </c:pt>
                <c:pt idx="16">
                  <c:v>12.359298753672009</c:v>
                </c:pt>
                <c:pt idx="17">
                  <c:v>12.434013400271866</c:v>
                </c:pt>
                <c:pt idx="18">
                  <c:v>12.509207885315796</c:v>
                </c:pt>
                <c:pt idx="19">
                  <c:v>12.584914990500559</c:v>
                </c:pt>
                <c:pt idx="20">
                  <c:v>12.661169030820089</c:v>
                </c:pt>
                <c:pt idx="21">
                  <c:v>12.738005686808522</c:v>
                </c:pt>
                <c:pt idx="22">
                  <c:v>12.815461769020624</c:v>
                </c:pt>
                <c:pt idx="23">
                  <c:v>12.893574906526215</c:v>
                </c:pt>
                <c:pt idx="24">
                  <c:v>12.972383153218416</c:v>
                </c:pt>
                <c:pt idx="25">
                  <c:v>13.051924508996482</c:v>
                </c:pt>
                <c:pt idx="26">
                  <c:v>13.132236357499011</c:v>
                </c:pt>
                <c:pt idx="27">
                  <c:v>13.213354827995593</c:v>
                </c:pt>
                <c:pt idx="28">
                  <c:v>13.295314096039256</c:v>
                </c:pt>
                <c:pt idx="29">
                  <c:v>13.378145645017446</c:v>
                </c:pt>
                <c:pt idx="30">
                  <c:v>13.461877518021472</c:v>
                </c:pt>
                <c:pt idx="31">
                  <c:v>13.546533595475488</c:v>
                </c:pt>
                <c:pt idx="32">
                  <c:v>13.632132937637344</c:v>
                </c:pt>
                <c:pt idx="33">
                  <c:v>13.718689231437452</c:v>
                </c:pt>
                <c:pt idx="34">
                  <c:v>13.80621037754344</c:v>
                </c:pt>
                <c:pt idx="35">
                  <c:v>13.894698245967897</c:v>
                </c:pt>
                <c:pt idx="36">
                  <c:v>13.984148617574276</c:v>
                </c:pt>
                <c:pt idx="37">
                  <c:v>14.074551315699399</c:v>
                </c:pt>
                <c:pt idx="38">
                  <c:v>14.165890518435269</c:v>
                </c:pt>
                <c:pt idx="39">
                  <c:v>14.258145229639991</c:v>
                </c:pt>
                <c:pt idx="40">
                  <c:v>14.35128987698344</c:v>
                </c:pt>
                <c:pt idx="41">
                  <c:v>14.445294999272164</c:v>
                </c:pt>
                <c:pt idx="42">
                  <c:v>14.54012798328116</c:v>
                </c:pt>
                <c:pt idx="43">
                  <c:v>14.635753812054016</c:v>
                </c:pt>
                <c:pt idx="44">
                  <c:v>14.732135791339172</c:v>
                </c:pt>
                <c:pt idx="45">
                  <c:v>14.829236227467284</c:v>
                </c:pt>
                <c:pt idx="46">
                  <c:v>14.927017037464736</c:v>
                </c:pt>
                <c:pt idx="47">
                  <c:v>15.02544027960419</c:v>
                </c:pt>
                <c:pt idx="48">
                  <c:v>15.124468599223295</c:v>
                </c:pt>
                <c:pt idx="49">
                  <c:v>15.224065590082553</c:v>
                </c:pt>
                <c:pt idx="50">
                  <c:v>15.324196075619209</c:v>
                </c:pt>
                <c:pt idx="51">
                  <c:v>15.424826317216647</c:v>
                </c:pt>
                <c:pt idx="52">
                  <c:v>15.525924158204742</c:v>
                </c:pt>
                <c:pt idx="53">
                  <c:v>15.627459112957823</c:v>
                </c:pt>
                <c:pt idx="54">
                  <c:v>15.729402410400809</c:v>
                </c:pt>
                <c:pt idx="55">
                  <c:v>15.831727000692718</c:v>
                </c:pt>
                <c:pt idx="56">
                  <c:v>15.934407533018154</c:v>
                </c:pt>
                <c:pt idx="57">
                  <c:v>16.037420311429823</c:v>
                </c:pt>
                <c:pt idx="58">
                  <c:v>16.140743234656323</c:v>
                </c:pt>
                <c:pt idx="59">
                  <c:v>16.244355724793696</c:v>
                </c:pt>
                <c:pt idx="60">
                  <c:v>16.348238648881427</c:v>
                </c:pt>
                <c:pt idx="61">
                  <c:v>16.452374236548206</c:v>
                </c:pt>
                <c:pt idx="62">
                  <c:v>16.556745996208811</c:v>
                </c:pt>
                <c:pt idx="63">
                  <c:v>16.661338631699746</c:v>
                </c:pt>
                <c:pt idx="64">
                  <c:v>16.766137960750491</c:v>
                </c:pt>
                <c:pt idx="65">
                  <c:v>16.871130836288945</c:v>
                </c:pt>
                <c:pt idx="66">
                  <c:v>16.976305071261443</c:v>
                </c:pt>
                <c:pt idx="67">
                  <c:v>17.081649367398096</c:v>
                </c:pt>
                <c:pt idx="68">
                  <c:v>17.187153248161103</c:v>
                </c:pt>
                <c:pt idx="69">
                  <c:v>17.292806995967538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CB-4827-8F2D-1FB9C35ABC3D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18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1BCB-4827-8F2D-1FB9C35AB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262015"/>
        <c:axId val="1611261183"/>
      </c:scatterChart>
      <c:valAx>
        <c:axId val="1611262015"/>
        <c:scaling>
          <c:orientation val="minMax"/>
          <c:max val="18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1261183"/>
        <c:crosses val="autoZero"/>
        <c:crossBetween val="midCat"/>
      </c:valAx>
      <c:valAx>
        <c:axId val="1611261183"/>
        <c:scaling>
          <c:orientation val="minMax"/>
          <c:max val="18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126201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log(sales)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regression-1A'!$B$97:$B$196</c:f>
              <c:strCache>
                <c:ptCount val="10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</c:strCache>
            </c:strRef>
          </c:cat>
          <c:val>
            <c:numRef>
              <c:f>'Linear regression-1A'!$G$97:$G$196</c:f>
              <c:numCache>
                <c:formatCode>0.000</c:formatCode>
                <c:ptCount val="100"/>
                <c:pt idx="0">
                  <c:v>-0.34739485273498866</c:v>
                </c:pt>
                <c:pt idx="1">
                  <c:v>0.401476256727196</c:v>
                </c:pt>
                <c:pt idx="2">
                  <c:v>1.0251266977029727</c:v>
                </c:pt>
                <c:pt idx="3">
                  <c:v>8.5061130491020195E-2</c:v>
                </c:pt>
                <c:pt idx="4">
                  <c:v>0.32846883694278539</c:v>
                </c:pt>
                <c:pt idx="5">
                  <c:v>-0.19370927775928731</c:v>
                </c:pt>
                <c:pt idx="6">
                  <c:v>-0.89498763084260136</c:v>
                </c:pt>
                <c:pt idx="7">
                  <c:v>1.3662340404776645</c:v>
                </c:pt>
                <c:pt idx="8">
                  <c:v>-7.6162654204677674E-2</c:v>
                </c:pt>
                <c:pt idx="9">
                  <c:v>-1.1147916555109296</c:v>
                </c:pt>
                <c:pt idx="10">
                  <c:v>-0.53896091351841691</c:v>
                </c:pt>
                <c:pt idx="11">
                  <c:v>-0.86703898726929352</c:v>
                </c:pt>
                <c:pt idx="12">
                  <c:v>-0.56634811642509197</c:v>
                </c:pt>
                <c:pt idx="13">
                  <c:v>-0.25616901015535271</c:v>
                </c:pt>
                <c:pt idx="14">
                  <c:v>-0.77792111788341323</c:v>
                </c:pt>
                <c:pt idx="15">
                  <c:v>-1.4120489970676426</c:v>
                </c:pt>
                <c:pt idx="16">
                  <c:v>-0.7974707626243781</c:v>
                </c:pt>
                <c:pt idx="17">
                  <c:v>-3.3642672015789563E-2</c:v>
                </c:pt>
                <c:pt idx="18">
                  <c:v>-0.41873379466513533</c:v>
                </c:pt>
                <c:pt idx="19">
                  <c:v>0.17104020594029273</c:v>
                </c:pt>
                <c:pt idx="20">
                  <c:v>0.86440779361907749</c:v>
                </c:pt>
                <c:pt idx="21">
                  <c:v>-0.64655107498170916</c:v>
                </c:pt>
                <c:pt idx="22">
                  <c:v>-0.54323868484057214</c:v>
                </c:pt>
                <c:pt idx="23">
                  <c:v>-1.6074171815131779</c:v>
                </c:pt>
                <c:pt idx="24">
                  <c:v>0.73991518834551462</c:v>
                </c:pt>
                <c:pt idx="25">
                  <c:v>-0.22129850309450744</c:v>
                </c:pt>
                <c:pt idx="26">
                  <c:v>0.33090539098706001</c:v>
                </c:pt>
                <c:pt idx="27">
                  <c:v>2.016661304845579</c:v>
                </c:pt>
                <c:pt idx="28">
                  <c:v>0.75177985742285314</c:v>
                </c:pt>
                <c:pt idx="29">
                  <c:v>1.6007816415596918</c:v>
                </c:pt>
                <c:pt idx="30">
                  <c:v>1.2347380909389363</c:v>
                </c:pt>
                <c:pt idx="31">
                  <c:v>-0.51253749159328699</c:v>
                </c:pt>
                <c:pt idx="32">
                  <c:v>-0.13829360499064136</c:v>
                </c:pt>
                <c:pt idx="33">
                  <c:v>-1.6024136537990727</c:v>
                </c:pt>
                <c:pt idx="34">
                  <c:v>1.4270501656891208</c:v>
                </c:pt>
                <c:pt idx="35">
                  <c:v>0.45173857712593013</c:v>
                </c:pt>
                <c:pt idx="36">
                  <c:v>1.141155821469588</c:v>
                </c:pt>
                <c:pt idx="37">
                  <c:v>0.42998278117642674</c:v>
                </c:pt>
                <c:pt idx="38">
                  <c:v>1.0998905945158608</c:v>
                </c:pt>
                <c:pt idx="39">
                  <c:v>2.2383733857934884</c:v>
                </c:pt>
                <c:pt idx="40">
                  <c:v>-0.3331136864285914</c:v>
                </c:pt>
                <c:pt idx="41">
                  <c:v>-1.2908105125549336</c:v>
                </c:pt>
                <c:pt idx="42">
                  <c:v>-0.66919694304847199</c:v>
                </c:pt>
                <c:pt idx="43">
                  <c:v>-1.0482105448982442</c:v>
                </c:pt>
                <c:pt idx="44">
                  <c:v>-0.50795711290059986</c:v>
                </c:pt>
                <c:pt idx="45">
                  <c:v>-4.0139280420581201E-2</c:v>
                </c:pt>
                <c:pt idx="46">
                  <c:v>-0.8708680370622599</c:v>
                </c:pt>
                <c:pt idx="47">
                  <c:v>1.3541250792268862</c:v>
                </c:pt>
                <c:pt idx="48">
                  <c:v>-7.6794594863952001E-2</c:v>
                </c:pt>
                <c:pt idx="49">
                  <c:v>-0.65469149133070037</c:v>
                </c:pt>
                <c:pt idx="50">
                  <c:v>-1.4822399622097751</c:v>
                </c:pt>
                <c:pt idx="51">
                  <c:v>1.4022521734074662</c:v>
                </c:pt>
                <c:pt idx="52">
                  <c:v>0.68813830019004196</c:v>
                </c:pt>
                <c:pt idx="53">
                  <c:v>0.123844248156148</c:v>
                </c:pt>
                <c:pt idx="54">
                  <c:v>-0.35753365738631698</c:v>
                </c:pt>
                <c:pt idx="55">
                  <c:v>-1.2289925747672859</c:v>
                </c:pt>
                <c:pt idx="56">
                  <c:v>-6.0347417007095325E-2</c:v>
                </c:pt>
                <c:pt idx="57">
                  <c:v>4.5534102918342916E-2</c:v>
                </c:pt>
                <c:pt idx="58">
                  <c:v>-1.2954924548681197</c:v>
                </c:pt>
                <c:pt idx="59">
                  <c:v>-0.30543999768435659</c:v>
                </c:pt>
                <c:pt idx="60">
                  <c:v>-1.2228988077559551</c:v>
                </c:pt>
                <c:pt idx="61">
                  <c:v>0.44039726506532229</c:v>
                </c:pt>
                <c:pt idx="62">
                  <c:v>-1.9473251516715648</c:v>
                </c:pt>
                <c:pt idx="63">
                  <c:v>1.1138148736432099</c:v>
                </c:pt>
                <c:pt idx="64">
                  <c:v>-0.22658741529099616</c:v>
                </c:pt>
                <c:pt idx="65">
                  <c:v>-0.25813801534646807</c:v>
                </c:pt>
                <c:pt idx="66">
                  <c:v>1.0103711612788182</c:v>
                </c:pt>
                <c:pt idx="67">
                  <c:v>1.6167792060773251E-2</c:v>
                </c:pt>
                <c:pt idx="68">
                  <c:v>-0.41191459815539383</c:v>
                </c:pt>
                <c:pt idx="69">
                  <c:v>1.0744751025912915</c:v>
                </c:pt>
                <c:pt idx="70">
                  <c:v>2.5597571649655038</c:v>
                </c:pt>
                <c:pt idx="71">
                  <c:v>-1.8271963114863323</c:v>
                </c:pt>
                <c:pt idx="72">
                  <c:v>1.2893025757295247</c:v>
                </c:pt>
                <c:pt idx="73">
                  <c:v>0.16973312625148801</c:v>
                </c:pt>
                <c:pt idx="74">
                  <c:v>-0.32139029362997512</c:v>
                </c:pt>
                <c:pt idx="75">
                  <c:v>0.10373757508381606</c:v>
                </c:pt>
                <c:pt idx="76">
                  <c:v>-0.16426452081075554</c:v>
                </c:pt>
                <c:pt idx="77">
                  <c:v>-0.72415614840222664</c:v>
                </c:pt>
                <c:pt idx="78">
                  <c:v>-1.1027108999354145</c:v>
                </c:pt>
                <c:pt idx="79">
                  <c:v>-1.4887534686112889</c:v>
                </c:pt>
                <c:pt idx="80">
                  <c:v>-1.0941848410555921</c:v>
                </c:pt>
                <c:pt idx="81">
                  <c:v>0.50311016490545857</c:v>
                </c:pt>
                <c:pt idx="82">
                  <c:v>1.3686737273127931</c:v>
                </c:pt>
                <c:pt idx="83">
                  <c:v>1.5068883144469079</c:v>
                </c:pt>
                <c:pt idx="84">
                  <c:v>-0.64443244789649068</c:v>
                </c:pt>
                <c:pt idx="85">
                  <c:v>-0.79630954828360978</c:v>
                </c:pt>
                <c:pt idx="86">
                  <c:v>0.78404169677311719</c:v>
                </c:pt>
                <c:pt idx="87">
                  <c:v>0.40119969691534368</c:v>
                </c:pt>
                <c:pt idx="88">
                  <c:v>-0.41307914804871976</c:v>
                </c:pt>
                <c:pt idx="89">
                  <c:v>-7.6529048461860981E-3</c:v>
                </c:pt>
                <c:pt idx="90">
                  <c:v>0.41417340858834401</c:v>
                </c:pt>
                <c:pt idx="91">
                  <c:v>-1.6401857587259441</c:v>
                </c:pt>
                <c:pt idx="92">
                  <c:v>1.3949111222084094</c:v>
                </c:pt>
                <c:pt idx="93">
                  <c:v>1.9710941122574901</c:v>
                </c:pt>
                <c:pt idx="94">
                  <c:v>-0.86410861002595762</c:v>
                </c:pt>
                <c:pt idx="95">
                  <c:v>0.44546031144011777</c:v>
                </c:pt>
                <c:pt idx="96">
                  <c:v>-0.16751498112761809</c:v>
                </c:pt>
                <c:pt idx="97">
                  <c:v>1.563097535807034</c:v>
                </c:pt>
                <c:pt idx="98">
                  <c:v>0.59402397316528299</c:v>
                </c:pt>
                <c:pt idx="99">
                  <c:v>-0.9313495901327844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ED-423B-89B3-FD389F903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11262015"/>
        <c:axId val="1611262847"/>
      </c:barChart>
      <c:catAx>
        <c:axId val="161126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11262847"/>
        <c:crosses val="autoZero"/>
        <c:auto val="1"/>
        <c:lblAlgn val="ctr"/>
        <c:lblOffset val="100"/>
        <c:noMultiLvlLbl val="0"/>
      </c:catAx>
      <c:valAx>
        <c:axId val="1611262847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112620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log(sales)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AB9-476F-B893-AA671481AAA8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AB9-476F-B893-AA671481AAA8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AB9-476F-B893-AA671481AAA8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AB9-476F-B893-AA671481AAA8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AB9-476F-B893-AA671481AA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0.23860704822759565</c:v>
                </c:pt>
                <c:pt idx="1">
                  <c:v>0.13999402919417692</c:v>
                </c:pt>
                <c:pt idx="2">
                  <c:v>0.14138395554155272</c:v>
                </c:pt>
                <c:pt idx="3">
                  <c:v>0.13885493025269297</c:v>
                </c:pt>
                <c:pt idx="4">
                  <c:v>0.2387876735973625</c:v>
                </c:pt>
              </c:numLit>
            </c:plus>
            <c:minus>
              <c:numLit>
                <c:formatCode>General</c:formatCode>
                <c:ptCount val="5"/>
                <c:pt idx="0">
                  <c:v>0.23860704822759565</c:v>
                </c:pt>
                <c:pt idx="1">
                  <c:v>0.13999402919417692</c:v>
                </c:pt>
                <c:pt idx="2">
                  <c:v>0.1413839555415527</c:v>
                </c:pt>
                <c:pt idx="3">
                  <c:v>0.13885493025269297</c:v>
                </c:pt>
                <c:pt idx="4">
                  <c:v>0.23878767359736247</c:v>
                </c:pt>
              </c:numLit>
            </c:minus>
          </c:errBars>
          <c:cat>
            <c:strRef>
              <c:f>'Linear regression-1H'!$B$79:$B$83</c:f>
              <c:strCache>
                <c:ptCount val="5"/>
                <c:pt idx="0">
                  <c:v>log(promotion index)</c:v>
                </c:pt>
                <c:pt idx="1">
                  <c:v>Walmart</c:v>
                </c:pt>
                <c:pt idx="2">
                  <c:v>Holiday</c:v>
                </c:pt>
                <c:pt idx="3">
                  <c:v>log(FeatureIndex)</c:v>
                </c:pt>
                <c:pt idx="4">
                  <c:v>log(promotionIndex)*Walmart</c:v>
                </c:pt>
              </c:strCache>
            </c:strRef>
          </c:cat>
          <c:val>
            <c:numRef>
              <c:f>'Linear regression-1H'!$C$79:$C$83</c:f>
              <c:numCache>
                <c:formatCode>0.000</c:formatCode>
                <c:ptCount val="5"/>
                <c:pt idx="0">
                  <c:v>0.49693404568700911</c:v>
                </c:pt>
                <c:pt idx="1">
                  <c:v>-0.50680429355083223</c:v>
                </c:pt>
                <c:pt idx="2">
                  <c:v>0.21266536732484162</c:v>
                </c:pt>
                <c:pt idx="3">
                  <c:v>0.26132021406500022</c:v>
                </c:pt>
                <c:pt idx="4">
                  <c:v>-0.23291854564604692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9-476F-B893-AA671481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958103695"/>
        <c:axId val="958107855"/>
      </c:barChart>
      <c:catAx>
        <c:axId val="9581036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58107855"/>
        <c:crosses val="autoZero"/>
        <c:auto val="1"/>
        <c:lblAlgn val="ctr"/>
        <c:lblOffset val="100"/>
        <c:noMultiLvlLbl val="0"/>
      </c:catAx>
      <c:valAx>
        <c:axId val="95810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5810369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log(sales)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regression-1H'!$D$109:$D$208</c:f>
              <c:numCache>
                <c:formatCode>0.000</c:formatCode>
                <c:ptCount val="100"/>
                <c:pt idx="0">
                  <c:v>13.2827</c:v>
                </c:pt>
                <c:pt idx="1">
                  <c:v>13.6388</c:v>
                </c:pt>
                <c:pt idx="2">
                  <c:v>13.667</c:v>
                </c:pt>
                <c:pt idx="3">
                  <c:v>13.5505</c:v>
                </c:pt>
                <c:pt idx="4">
                  <c:v>13.563700000000001</c:v>
                </c:pt>
                <c:pt idx="5">
                  <c:v>13.495200000000001</c:v>
                </c:pt>
                <c:pt idx="6">
                  <c:v>13.461</c:v>
                </c:pt>
                <c:pt idx="7">
                  <c:v>13.8423</c:v>
                </c:pt>
                <c:pt idx="8">
                  <c:v>13.535299999999999</c:v>
                </c:pt>
                <c:pt idx="9">
                  <c:v>13.007999999999999</c:v>
                </c:pt>
                <c:pt idx="10">
                  <c:v>13.3996</c:v>
                </c:pt>
                <c:pt idx="11">
                  <c:v>13.2502</c:v>
                </c:pt>
                <c:pt idx="12">
                  <c:v>13.303800000000001</c:v>
                </c:pt>
                <c:pt idx="13">
                  <c:v>13.5</c:v>
                </c:pt>
                <c:pt idx="14">
                  <c:v>13.224</c:v>
                </c:pt>
                <c:pt idx="15">
                  <c:v>13.3085</c:v>
                </c:pt>
                <c:pt idx="16">
                  <c:v>13.2812</c:v>
                </c:pt>
                <c:pt idx="17">
                  <c:v>13.4572</c:v>
                </c:pt>
                <c:pt idx="18">
                  <c:v>13.435600000000001</c:v>
                </c:pt>
                <c:pt idx="19">
                  <c:v>13.4846</c:v>
                </c:pt>
                <c:pt idx="20">
                  <c:v>13.6677</c:v>
                </c:pt>
                <c:pt idx="21">
                  <c:v>13.3871</c:v>
                </c:pt>
                <c:pt idx="22">
                  <c:v>13.294</c:v>
                </c:pt>
                <c:pt idx="23">
                  <c:v>13.153600000000001</c:v>
                </c:pt>
                <c:pt idx="24">
                  <c:v>13.6671</c:v>
                </c:pt>
                <c:pt idx="25">
                  <c:v>13.4161</c:v>
                </c:pt>
                <c:pt idx="26">
                  <c:v>13.504300000000001</c:v>
                </c:pt>
                <c:pt idx="27">
                  <c:v>14.000999999999999</c:v>
                </c:pt>
                <c:pt idx="28">
                  <c:v>13.691000000000001</c:v>
                </c:pt>
                <c:pt idx="29">
                  <c:v>14.0524</c:v>
                </c:pt>
                <c:pt idx="30">
                  <c:v>13.8706</c:v>
                </c:pt>
                <c:pt idx="31">
                  <c:v>13.3947</c:v>
                </c:pt>
                <c:pt idx="32">
                  <c:v>13.529299999999999</c:v>
                </c:pt>
                <c:pt idx="33">
                  <c:v>13.1509</c:v>
                </c:pt>
                <c:pt idx="34">
                  <c:v>13.912000000000001</c:v>
                </c:pt>
                <c:pt idx="35">
                  <c:v>13.4902</c:v>
                </c:pt>
                <c:pt idx="36">
                  <c:v>13.882300000000001</c:v>
                </c:pt>
                <c:pt idx="37">
                  <c:v>13.5749</c:v>
                </c:pt>
                <c:pt idx="38">
                  <c:v>13.701599999999999</c:v>
                </c:pt>
                <c:pt idx="39">
                  <c:v>14.022399999999999</c:v>
                </c:pt>
                <c:pt idx="40">
                  <c:v>13.2727</c:v>
                </c:pt>
                <c:pt idx="41">
                  <c:v>13.2072</c:v>
                </c:pt>
                <c:pt idx="42">
                  <c:v>13.3818</c:v>
                </c:pt>
                <c:pt idx="43">
                  <c:v>13.171900000000001</c:v>
                </c:pt>
                <c:pt idx="44">
                  <c:v>13.3766</c:v>
                </c:pt>
                <c:pt idx="45">
                  <c:v>13.4892</c:v>
                </c:pt>
                <c:pt idx="46">
                  <c:v>13.2319</c:v>
                </c:pt>
                <c:pt idx="47">
                  <c:v>13.878399999999999</c:v>
                </c:pt>
                <c:pt idx="48">
                  <c:v>13.493</c:v>
                </c:pt>
                <c:pt idx="49">
                  <c:v>13.201499999999999</c:v>
                </c:pt>
                <c:pt idx="50">
                  <c:v>13.049099999999999</c:v>
                </c:pt>
                <c:pt idx="51">
                  <c:v>13.461399999999999</c:v>
                </c:pt>
                <c:pt idx="52">
                  <c:v>13.2385</c:v>
                </c:pt>
                <c:pt idx="53">
                  <c:v>13.214700000000001</c:v>
                </c:pt>
                <c:pt idx="54">
                  <c:v>13.1037</c:v>
                </c:pt>
                <c:pt idx="55">
                  <c:v>12.789400000000001</c:v>
                </c:pt>
                <c:pt idx="56">
                  <c:v>13.2486</c:v>
                </c:pt>
                <c:pt idx="57">
                  <c:v>13.219900000000001</c:v>
                </c:pt>
                <c:pt idx="58">
                  <c:v>13.1487</c:v>
                </c:pt>
                <c:pt idx="59">
                  <c:v>13.1431</c:v>
                </c:pt>
                <c:pt idx="60">
                  <c:v>12.8728</c:v>
                </c:pt>
                <c:pt idx="61">
                  <c:v>13.232100000000001</c:v>
                </c:pt>
                <c:pt idx="62">
                  <c:v>12.866099999999999</c:v>
                </c:pt>
                <c:pt idx="63">
                  <c:v>13.4802</c:v>
                </c:pt>
                <c:pt idx="64">
                  <c:v>13.3462</c:v>
                </c:pt>
                <c:pt idx="65">
                  <c:v>13.2813</c:v>
                </c:pt>
                <c:pt idx="66">
                  <c:v>13.3957</c:v>
                </c:pt>
                <c:pt idx="67">
                  <c:v>13.03</c:v>
                </c:pt>
                <c:pt idx="68">
                  <c:v>13.132300000000001</c:v>
                </c:pt>
                <c:pt idx="69">
                  <c:v>13.3574</c:v>
                </c:pt>
                <c:pt idx="70">
                  <c:v>13.8422</c:v>
                </c:pt>
                <c:pt idx="71">
                  <c:v>12.609400000000001</c:v>
                </c:pt>
                <c:pt idx="72">
                  <c:v>13.4238</c:v>
                </c:pt>
                <c:pt idx="73">
                  <c:v>13.123900000000001</c:v>
                </c:pt>
                <c:pt idx="74">
                  <c:v>13.0199</c:v>
                </c:pt>
                <c:pt idx="75">
                  <c:v>13.3223</c:v>
                </c:pt>
                <c:pt idx="76">
                  <c:v>13.0664</c:v>
                </c:pt>
                <c:pt idx="77">
                  <c:v>13.0106</c:v>
                </c:pt>
                <c:pt idx="78">
                  <c:v>13.0213</c:v>
                </c:pt>
                <c:pt idx="79">
                  <c:v>12.904199999999999</c:v>
                </c:pt>
                <c:pt idx="80">
                  <c:v>12.8941</c:v>
                </c:pt>
                <c:pt idx="81">
                  <c:v>13.3544</c:v>
                </c:pt>
                <c:pt idx="82">
                  <c:v>13.3226</c:v>
                </c:pt>
                <c:pt idx="83">
                  <c:v>13.3559</c:v>
                </c:pt>
                <c:pt idx="84">
                  <c:v>12.8475</c:v>
                </c:pt>
                <c:pt idx="85">
                  <c:v>12.935600000000001</c:v>
                </c:pt>
                <c:pt idx="86">
                  <c:v>13.376799999999999</c:v>
                </c:pt>
                <c:pt idx="87">
                  <c:v>13.053800000000001</c:v>
                </c:pt>
                <c:pt idx="88">
                  <c:v>12.9945</c:v>
                </c:pt>
                <c:pt idx="89">
                  <c:v>13.161</c:v>
                </c:pt>
                <c:pt idx="90">
                  <c:v>13.1921</c:v>
                </c:pt>
                <c:pt idx="91">
                  <c:v>12.8131</c:v>
                </c:pt>
                <c:pt idx="92">
                  <c:v>13.4498</c:v>
                </c:pt>
                <c:pt idx="93">
                  <c:v>13.759</c:v>
                </c:pt>
                <c:pt idx="94">
                  <c:v>12.754</c:v>
                </c:pt>
                <c:pt idx="95">
                  <c:v>13.2477</c:v>
                </c:pt>
                <c:pt idx="96">
                  <c:v>13.0747</c:v>
                </c:pt>
                <c:pt idx="97">
                  <c:v>13.446099999999999</c:v>
                </c:pt>
                <c:pt idx="98">
                  <c:v>13.3315</c:v>
                </c:pt>
                <c:pt idx="99">
                  <c:v>13.0114</c:v>
                </c:pt>
              </c:numCache>
            </c:numRef>
          </c:xVal>
          <c:yVal>
            <c:numRef>
              <c:f>'Linear regression-1H'!$G$109:$G$208</c:f>
              <c:numCache>
                <c:formatCode>0.000</c:formatCode>
                <c:ptCount val="100"/>
                <c:pt idx="0">
                  <c:v>0.53306180815607007</c:v>
                </c:pt>
                <c:pt idx="1">
                  <c:v>1.0292961221779169</c:v>
                </c:pt>
                <c:pt idx="2">
                  <c:v>0.98714622278152364</c:v>
                </c:pt>
                <c:pt idx="3">
                  <c:v>0.28191739739939831</c:v>
                </c:pt>
                <c:pt idx="4">
                  <c:v>0.27164157934304239</c:v>
                </c:pt>
                <c:pt idx="5">
                  <c:v>-0.55152241546580372</c:v>
                </c:pt>
                <c:pt idx="6">
                  <c:v>-1.4200836165230906</c:v>
                </c:pt>
                <c:pt idx="7">
                  <c:v>1.2493482008382653</c:v>
                </c:pt>
                <c:pt idx="8">
                  <c:v>-0.1008409147597242</c:v>
                </c:pt>
                <c:pt idx="9">
                  <c:v>-0.12391414364662329</c:v>
                </c:pt>
                <c:pt idx="10">
                  <c:v>-0.57455393639094321</c:v>
                </c:pt>
                <c:pt idx="11">
                  <c:v>-0.66543192703356158</c:v>
                </c:pt>
                <c:pt idx="12">
                  <c:v>-8.3650263799085189E-2</c:v>
                </c:pt>
                <c:pt idx="13">
                  <c:v>-0.53205228309274877</c:v>
                </c:pt>
                <c:pt idx="14">
                  <c:v>-0.9503516862374688</c:v>
                </c:pt>
                <c:pt idx="15">
                  <c:v>-1.7968939137857627</c:v>
                </c:pt>
                <c:pt idx="16">
                  <c:v>-1.2174962923892607</c:v>
                </c:pt>
                <c:pt idx="17">
                  <c:v>-0.15929629662728817</c:v>
                </c:pt>
                <c:pt idx="18">
                  <c:v>-0.62317970293322211</c:v>
                </c:pt>
                <c:pt idx="19">
                  <c:v>0.48022667473953462</c:v>
                </c:pt>
                <c:pt idx="20">
                  <c:v>1.0176651476313767</c:v>
                </c:pt>
                <c:pt idx="21">
                  <c:v>-0.90136213154095546</c:v>
                </c:pt>
                <c:pt idx="22">
                  <c:v>-0.49772614384163028</c:v>
                </c:pt>
                <c:pt idx="23">
                  <c:v>-1.7546516837843584</c:v>
                </c:pt>
                <c:pt idx="24">
                  <c:v>0.6395125206961445</c:v>
                </c:pt>
                <c:pt idx="25">
                  <c:v>-0.36833146271799305</c:v>
                </c:pt>
                <c:pt idx="26">
                  <c:v>0.66535808957967546</c:v>
                </c:pt>
                <c:pt idx="27">
                  <c:v>1.8596490028661588</c:v>
                </c:pt>
                <c:pt idx="28">
                  <c:v>0.47765465636776933</c:v>
                </c:pt>
                <c:pt idx="29">
                  <c:v>0.11498387701205509</c:v>
                </c:pt>
                <c:pt idx="30">
                  <c:v>0.53464227376912488</c:v>
                </c:pt>
                <c:pt idx="31">
                  <c:v>-0.82061363807670906</c:v>
                </c:pt>
                <c:pt idx="32">
                  <c:v>0.499400788821596</c:v>
                </c:pt>
                <c:pt idx="33">
                  <c:v>-1.3815704952111445</c:v>
                </c:pt>
                <c:pt idx="34">
                  <c:v>0.57125300283587666</c:v>
                </c:pt>
                <c:pt idx="35">
                  <c:v>0.22698308672963025</c:v>
                </c:pt>
                <c:pt idx="36">
                  <c:v>1.4669248759084719</c:v>
                </c:pt>
                <c:pt idx="37">
                  <c:v>0.50240391009246177</c:v>
                </c:pt>
                <c:pt idx="38">
                  <c:v>1.228093666230158</c:v>
                </c:pt>
                <c:pt idx="39">
                  <c:v>2.1143694701088123</c:v>
                </c:pt>
                <c:pt idx="40">
                  <c:v>-0.10706825333721715</c:v>
                </c:pt>
                <c:pt idx="41">
                  <c:v>-0.795636495338649</c:v>
                </c:pt>
                <c:pt idx="42">
                  <c:v>-0.13285127901355459</c:v>
                </c:pt>
                <c:pt idx="43">
                  <c:v>-1.2846051175058153</c:v>
                </c:pt>
                <c:pt idx="44">
                  <c:v>-0.33436182157379135</c:v>
                </c:pt>
                <c:pt idx="45">
                  <c:v>0.56012434205214667</c:v>
                </c:pt>
                <c:pt idx="46">
                  <c:v>-0.50532468516413365</c:v>
                </c:pt>
                <c:pt idx="47">
                  <c:v>1.3598739940099123</c:v>
                </c:pt>
                <c:pt idx="48">
                  <c:v>-0.86656545415639807</c:v>
                </c:pt>
                <c:pt idx="49">
                  <c:v>-0.12159465620044001</c:v>
                </c:pt>
                <c:pt idx="50">
                  <c:v>-1.2251757107316215</c:v>
                </c:pt>
                <c:pt idx="51">
                  <c:v>0.96328640377285024</c:v>
                </c:pt>
                <c:pt idx="52">
                  <c:v>0.33235225372760097</c:v>
                </c:pt>
                <c:pt idx="53">
                  <c:v>0.23472683539351957</c:v>
                </c:pt>
                <c:pt idx="54">
                  <c:v>-9.5928204649821186E-2</c:v>
                </c:pt>
                <c:pt idx="55">
                  <c:v>-1.1939980167856454</c:v>
                </c:pt>
                <c:pt idx="56">
                  <c:v>0.39164658215718645</c:v>
                </c:pt>
                <c:pt idx="57">
                  <c:v>0.38237260010846602</c:v>
                </c:pt>
                <c:pt idx="58">
                  <c:v>-1.1201847718256817</c:v>
                </c:pt>
                <c:pt idx="59">
                  <c:v>0.30726834392436275</c:v>
                </c:pt>
                <c:pt idx="60">
                  <c:v>-1.1210729182152381</c:v>
                </c:pt>
                <c:pt idx="61">
                  <c:v>0.94977409775408128</c:v>
                </c:pt>
                <c:pt idx="62">
                  <c:v>-1.9909718917327162</c:v>
                </c:pt>
                <c:pt idx="63">
                  <c:v>0.96459650803296959</c:v>
                </c:pt>
                <c:pt idx="64">
                  <c:v>0.33184359365446636</c:v>
                </c:pt>
                <c:pt idx="65">
                  <c:v>-0.13231903426967714</c:v>
                </c:pt>
                <c:pt idx="66">
                  <c:v>1.4548204660550681</c:v>
                </c:pt>
                <c:pt idx="67">
                  <c:v>-9.849921202662977E-2</c:v>
                </c:pt>
                <c:pt idx="68">
                  <c:v>4.0195130462175155E-2</c:v>
                </c:pt>
                <c:pt idx="69">
                  <c:v>1.7536335965019583</c:v>
                </c:pt>
                <c:pt idx="70">
                  <c:v>2.1780822158807398</c:v>
                </c:pt>
                <c:pt idx="71">
                  <c:v>-1.5354460737329894</c:v>
                </c:pt>
                <c:pt idx="72">
                  <c:v>1.5845707234423543</c:v>
                </c:pt>
                <c:pt idx="73">
                  <c:v>4.6314362676763775E-2</c:v>
                </c:pt>
                <c:pt idx="74">
                  <c:v>-0.94034167095243792</c:v>
                </c:pt>
                <c:pt idx="75">
                  <c:v>1.1720415025500972</c:v>
                </c:pt>
                <c:pt idx="76">
                  <c:v>-1.0209170951840838</c:v>
                </c:pt>
                <c:pt idx="77">
                  <c:v>-1.0163777296141951</c:v>
                </c:pt>
                <c:pt idx="78">
                  <c:v>-1.1344507321041482</c:v>
                </c:pt>
                <c:pt idx="79">
                  <c:v>-1.0902120841360092</c:v>
                </c:pt>
                <c:pt idx="80">
                  <c:v>-1.1170848212360873</c:v>
                </c:pt>
                <c:pt idx="81">
                  <c:v>-0.47075157666862988</c:v>
                </c:pt>
                <c:pt idx="82">
                  <c:v>-0.11924688748579099</c:v>
                </c:pt>
                <c:pt idx="83">
                  <c:v>1.1301399978964337</c:v>
                </c:pt>
                <c:pt idx="84">
                  <c:v>-0.49510768801986466</c:v>
                </c:pt>
                <c:pt idx="85">
                  <c:v>-3.8978228174822389E-2</c:v>
                </c:pt>
                <c:pt idx="86">
                  <c:v>0.12165397649556092</c:v>
                </c:pt>
                <c:pt idx="87">
                  <c:v>-0.97951775268783547</c:v>
                </c:pt>
                <c:pt idx="88">
                  <c:v>2.3078640946373102E-2</c:v>
                </c:pt>
                <c:pt idx="89">
                  <c:v>0.28985113212883956</c:v>
                </c:pt>
                <c:pt idx="90">
                  <c:v>0.20087277379140067</c:v>
                </c:pt>
                <c:pt idx="91">
                  <c:v>-1.6803969822758755</c:v>
                </c:pt>
                <c:pt idx="92">
                  <c:v>0.79896093162867832</c:v>
                </c:pt>
                <c:pt idx="93">
                  <c:v>2.4713672251535428</c:v>
                </c:pt>
                <c:pt idx="94">
                  <c:v>-0.59899139925708966</c:v>
                </c:pt>
                <c:pt idx="95">
                  <c:v>0.20962713904761326</c:v>
                </c:pt>
                <c:pt idx="96">
                  <c:v>-0.35748019803164049</c:v>
                </c:pt>
                <c:pt idx="97">
                  <c:v>1.6906759531332265</c:v>
                </c:pt>
                <c:pt idx="98">
                  <c:v>0.58087467727332309</c:v>
                </c:pt>
                <c:pt idx="99">
                  <c:v>-1.0311769837911811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3-40D6-9250-2339EB5FCF1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13.6388</c:v>
              </c:pt>
            </c:numLit>
          </c:xVal>
          <c:yVal>
            <c:numLit>
              <c:formatCode>General</c:formatCode>
              <c:ptCount val="1"/>
              <c:pt idx="0">
                <c:v>1.0292961221779169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FA3-40D6-9250-2339EB5F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08271"/>
        <c:axId val="958104527"/>
      </c:scatterChart>
      <c:valAx>
        <c:axId val="958108271"/>
        <c:scaling>
          <c:orientation val="minMax"/>
          <c:max val="14.5"/>
          <c:min val="1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58104527"/>
        <c:crosses val="autoZero"/>
        <c:crossBetween val="midCat"/>
      </c:valAx>
      <c:valAx>
        <c:axId val="958104527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58108271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Pred(log(sales))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regression-1H'!$E$109:$E$208</c:f>
              <c:numCache>
                <c:formatCode>0.000</c:formatCode>
                <c:ptCount val="100"/>
                <c:pt idx="0">
                  <c:v>13.173216185753647</c:v>
                </c:pt>
                <c:pt idx="1">
                  <c:v>13.427396249589082</c:v>
                </c:pt>
                <c:pt idx="2">
                  <c:v>13.464253279009329</c:v>
                </c:pt>
                <c:pt idx="3">
                  <c:v>13.492597911541518</c:v>
                </c:pt>
                <c:pt idx="4">
                  <c:v>13.507908428067179</c:v>
                </c:pt>
                <c:pt idx="5">
                  <c:v>13.608475377758595</c:v>
                </c:pt>
                <c:pt idx="6">
                  <c:v>13.752666310560713</c:v>
                </c:pt>
                <c:pt idx="7">
                  <c:v>13.585700475785831</c:v>
                </c:pt>
                <c:pt idx="8">
                  <c:v>13.556011384329288</c:v>
                </c:pt>
                <c:pt idx="9">
                  <c:v>13.033450319039796</c:v>
                </c:pt>
                <c:pt idx="10">
                  <c:v>13.517605746207801</c:v>
                </c:pt>
                <c:pt idx="11">
                  <c:v>13.386870878270095</c:v>
                </c:pt>
                <c:pt idx="12">
                  <c:v>13.320980652981158</c:v>
                </c:pt>
                <c:pt idx="13">
                  <c:v>13.609276471208794</c:v>
                </c:pt>
                <c:pt idx="14">
                  <c:v>13.419189611960098</c:v>
                </c:pt>
                <c:pt idx="15">
                  <c:v>13.67755814010169</c:v>
                </c:pt>
                <c:pt idx="16">
                  <c:v>13.531257565336857</c:v>
                </c:pt>
                <c:pt idx="17">
                  <c:v>13.489917343248436</c:v>
                </c:pt>
                <c:pt idx="18">
                  <c:v>13.563592832714932</c:v>
                </c:pt>
                <c:pt idx="19">
                  <c:v>13.385967820299868</c:v>
                </c:pt>
                <c:pt idx="20">
                  <c:v>13.458685097256039</c:v>
                </c:pt>
                <c:pt idx="21">
                  <c:v>13.572227808198621</c:v>
                </c:pt>
                <c:pt idx="22">
                  <c:v>13.396226338192205</c:v>
                </c:pt>
                <c:pt idx="23">
                  <c:v>13.513982147201686</c:v>
                </c:pt>
                <c:pt idx="24">
                  <c:v>13.535752623480363</c:v>
                </c:pt>
                <c:pt idx="25">
                  <c:v>13.491750389557636</c:v>
                </c:pt>
                <c:pt idx="26">
                  <c:v>13.367644286962083</c:v>
                </c:pt>
                <c:pt idx="27">
                  <c:v>13.619052798234602</c:v>
                </c:pt>
                <c:pt idx="28">
                  <c:v>13.59289607870695</c:v>
                </c:pt>
                <c:pt idx="29">
                  <c:v>14.028783839098022</c:v>
                </c:pt>
                <c:pt idx="30">
                  <c:v>13.760791579111499</c:v>
                </c:pt>
                <c:pt idx="31">
                  <c:v>13.563243140297363</c:v>
                </c:pt>
                <c:pt idx="32">
                  <c:v>13.426729711974755</c:v>
                </c:pt>
                <c:pt idx="33">
                  <c:v>13.434656227048352</c:v>
                </c:pt>
                <c:pt idx="34">
                  <c:v>13.794672221695082</c:v>
                </c:pt>
                <c:pt idx="35">
                  <c:v>13.443580689210256</c:v>
                </c:pt>
                <c:pt idx="36">
                  <c:v>13.581013116996941</c:v>
                </c:pt>
                <c:pt idx="37">
                  <c:v>13.471712910758933</c:v>
                </c:pt>
                <c:pt idx="38">
                  <c:v>13.449365874850859</c:v>
                </c:pt>
                <c:pt idx="39">
                  <c:v>13.588136597948548</c:v>
                </c:pt>
                <c:pt idx="40">
                  <c:v>13.294690396949656</c:v>
                </c:pt>
                <c:pt idx="41">
                  <c:v>13.370613166973261</c:v>
                </c:pt>
                <c:pt idx="42">
                  <c:v>13.409085887923998</c:v>
                </c:pt>
                <c:pt idx="43">
                  <c:v>13.435740826547724</c:v>
                </c:pt>
                <c:pt idx="44">
                  <c:v>13.445273476516515</c:v>
                </c:pt>
                <c:pt idx="45">
                  <c:v>13.374157900787852</c:v>
                </c:pt>
                <c:pt idx="46">
                  <c:v>13.335686977641453</c:v>
                </c:pt>
                <c:pt idx="47">
                  <c:v>13.599099946083856</c:v>
                </c:pt>
                <c:pt idx="48">
                  <c:v>13.670981032900013</c:v>
                </c:pt>
                <c:pt idx="49">
                  <c:v>13.226473927130229</c:v>
                </c:pt>
                <c:pt idx="50">
                  <c:v>13.300734815851619</c:v>
                </c:pt>
                <c:pt idx="51">
                  <c:v>13.263553768881851</c:v>
                </c:pt>
                <c:pt idx="52">
                  <c:v>13.170239262024159</c:v>
                </c:pt>
                <c:pt idx="53">
                  <c:v>13.16649022610201</c:v>
                </c:pt>
                <c:pt idx="54">
                  <c:v>13.123402378932749</c:v>
                </c:pt>
                <c:pt idx="55">
                  <c:v>13.034631331677021</c:v>
                </c:pt>
                <c:pt idx="56">
                  <c:v>13.168160994625669</c:v>
                </c:pt>
                <c:pt idx="57">
                  <c:v>13.141365747343668</c:v>
                </c:pt>
                <c:pt idx="58">
                  <c:v>13.378771071691276</c:v>
                </c:pt>
                <c:pt idx="59">
                  <c:v>13.079991163885165</c:v>
                </c:pt>
                <c:pt idx="60">
                  <c:v>13.103053485161627</c:v>
                </c:pt>
                <c:pt idx="61">
                  <c:v>13.037029017041753</c:v>
                </c:pt>
                <c:pt idx="62">
                  <c:v>13.27501917865621</c:v>
                </c:pt>
                <c:pt idx="63">
                  <c:v>13.282084690870139</c:v>
                </c:pt>
                <c:pt idx="64">
                  <c:v>13.278043734046182</c:v>
                </c:pt>
                <c:pt idx="65">
                  <c:v>13.308476571923901</c:v>
                </c:pt>
                <c:pt idx="66">
                  <c:v>13.096899201986851</c:v>
                </c:pt>
                <c:pt idx="67">
                  <c:v>13.050230429694896</c:v>
                </c:pt>
                <c:pt idx="68">
                  <c:v>13.124044454151854</c:v>
                </c:pt>
                <c:pt idx="69">
                  <c:v>12.997226954401933</c:v>
                </c:pt>
                <c:pt idx="70">
                  <c:v>13.394850846321832</c:v>
                </c:pt>
                <c:pt idx="71">
                  <c:v>12.924760226806301</c:v>
                </c:pt>
                <c:pt idx="72">
                  <c:v>13.098350222711174</c:v>
                </c:pt>
                <c:pt idx="73">
                  <c:v>13.114387645142351</c:v>
                </c:pt>
                <c:pt idx="74">
                  <c:v>13.213033687792766</c:v>
                </c:pt>
                <c:pt idx="75">
                  <c:v>13.081578244678445</c:v>
                </c:pt>
                <c:pt idx="76">
                  <c:v>13.276082809572685</c:v>
                </c:pt>
                <c:pt idx="77">
                  <c:v>13.219350484185187</c:v>
                </c:pt>
                <c:pt idx="78">
                  <c:v>13.254301110424638</c:v>
                </c:pt>
                <c:pt idx="79">
                  <c:v>13.128115079794517</c:v>
                </c:pt>
                <c:pt idx="80">
                  <c:v>13.12353438301966</c:v>
                </c:pt>
                <c:pt idx="81">
                  <c:v>13.451086120422787</c:v>
                </c:pt>
                <c:pt idx="82">
                  <c:v>13.347091726623805</c:v>
                </c:pt>
                <c:pt idx="83">
                  <c:v>13.12378425711819</c:v>
                </c:pt>
                <c:pt idx="84">
                  <c:v>12.949188542149765</c:v>
                </c:pt>
                <c:pt idx="85">
                  <c:v>12.943605610283555</c:v>
                </c:pt>
                <c:pt idx="86">
                  <c:v>13.351813889269158</c:v>
                </c:pt>
                <c:pt idx="87">
                  <c:v>13.254979934569393</c:v>
                </c:pt>
                <c:pt idx="88">
                  <c:v>12.98975995372437</c:v>
                </c:pt>
                <c:pt idx="89">
                  <c:v>13.101468427819166</c:v>
                </c:pt>
                <c:pt idx="90">
                  <c:v>13.150843400640534</c:v>
                </c:pt>
                <c:pt idx="91">
                  <c:v>13.158231217905147</c:v>
                </c:pt>
                <c:pt idx="92">
                  <c:v>13.285704037974304</c:v>
                </c:pt>
                <c:pt idx="93">
                  <c:v>13.251414001390968</c:v>
                </c:pt>
                <c:pt idx="94">
                  <c:v>12.877024876455275</c:v>
                </c:pt>
                <c:pt idx="95">
                  <c:v>13.204645370309171</c:v>
                </c:pt>
                <c:pt idx="96">
                  <c:v>13.14812168393836</c:v>
                </c:pt>
                <c:pt idx="97">
                  <c:v>13.09885761802575</c:v>
                </c:pt>
                <c:pt idx="98">
                  <c:v>13.212196057579156</c:v>
                </c:pt>
                <c:pt idx="99">
                  <c:v>13.223190054401073</c:v>
                </c:pt>
              </c:numCache>
            </c:numRef>
          </c:xVal>
          <c:yVal>
            <c:numRef>
              <c:f>'Linear regression-1H'!$G$109:$G$208</c:f>
              <c:numCache>
                <c:formatCode>0.000</c:formatCode>
                <c:ptCount val="100"/>
                <c:pt idx="0">
                  <c:v>0.53306180815607007</c:v>
                </c:pt>
                <c:pt idx="1">
                  <c:v>1.0292961221779169</c:v>
                </c:pt>
                <c:pt idx="2">
                  <c:v>0.98714622278152364</c:v>
                </c:pt>
                <c:pt idx="3">
                  <c:v>0.28191739739939831</c:v>
                </c:pt>
                <c:pt idx="4">
                  <c:v>0.27164157934304239</c:v>
                </c:pt>
                <c:pt idx="5">
                  <c:v>-0.55152241546580372</c:v>
                </c:pt>
                <c:pt idx="6">
                  <c:v>-1.4200836165230906</c:v>
                </c:pt>
                <c:pt idx="7">
                  <c:v>1.2493482008382653</c:v>
                </c:pt>
                <c:pt idx="8">
                  <c:v>-0.1008409147597242</c:v>
                </c:pt>
                <c:pt idx="9">
                  <c:v>-0.12391414364662329</c:v>
                </c:pt>
                <c:pt idx="10">
                  <c:v>-0.57455393639094321</c:v>
                </c:pt>
                <c:pt idx="11">
                  <c:v>-0.66543192703356158</c:v>
                </c:pt>
                <c:pt idx="12">
                  <c:v>-8.3650263799085189E-2</c:v>
                </c:pt>
                <c:pt idx="13">
                  <c:v>-0.53205228309274877</c:v>
                </c:pt>
                <c:pt idx="14">
                  <c:v>-0.9503516862374688</c:v>
                </c:pt>
                <c:pt idx="15">
                  <c:v>-1.7968939137857627</c:v>
                </c:pt>
                <c:pt idx="16">
                  <c:v>-1.2174962923892607</c:v>
                </c:pt>
                <c:pt idx="17">
                  <c:v>-0.15929629662728817</c:v>
                </c:pt>
                <c:pt idx="18">
                  <c:v>-0.62317970293322211</c:v>
                </c:pt>
                <c:pt idx="19">
                  <c:v>0.48022667473953462</c:v>
                </c:pt>
                <c:pt idx="20">
                  <c:v>1.0176651476313767</c:v>
                </c:pt>
                <c:pt idx="21">
                  <c:v>-0.90136213154095546</c:v>
                </c:pt>
                <c:pt idx="22">
                  <c:v>-0.49772614384163028</c:v>
                </c:pt>
                <c:pt idx="23">
                  <c:v>-1.7546516837843584</c:v>
                </c:pt>
                <c:pt idx="24">
                  <c:v>0.6395125206961445</c:v>
                </c:pt>
                <c:pt idx="25">
                  <c:v>-0.36833146271799305</c:v>
                </c:pt>
                <c:pt idx="26">
                  <c:v>0.66535808957967546</c:v>
                </c:pt>
                <c:pt idx="27">
                  <c:v>1.8596490028661588</c:v>
                </c:pt>
                <c:pt idx="28">
                  <c:v>0.47765465636776933</c:v>
                </c:pt>
                <c:pt idx="29">
                  <c:v>0.11498387701205509</c:v>
                </c:pt>
                <c:pt idx="30">
                  <c:v>0.53464227376912488</c:v>
                </c:pt>
                <c:pt idx="31">
                  <c:v>-0.82061363807670906</c:v>
                </c:pt>
                <c:pt idx="32">
                  <c:v>0.499400788821596</c:v>
                </c:pt>
                <c:pt idx="33">
                  <c:v>-1.3815704952111445</c:v>
                </c:pt>
                <c:pt idx="34">
                  <c:v>0.57125300283587666</c:v>
                </c:pt>
                <c:pt idx="35">
                  <c:v>0.22698308672963025</c:v>
                </c:pt>
                <c:pt idx="36">
                  <c:v>1.4669248759084719</c:v>
                </c:pt>
                <c:pt idx="37">
                  <c:v>0.50240391009246177</c:v>
                </c:pt>
                <c:pt idx="38">
                  <c:v>1.228093666230158</c:v>
                </c:pt>
                <c:pt idx="39">
                  <c:v>2.1143694701088123</c:v>
                </c:pt>
                <c:pt idx="40">
                  <c:v>-0.10706825333721715</c:v>
                </c:pt>
                <c:pt idx="41">
                  <c:v>-0.795636495338649</c:v>
                </c:pt>
                <c:pt idx="42">
                  <c:v>-0.13285127901355459</c:v>
                </c:pt>
                <c:pt idx="43">
                  <c:v>-1.2846051175058153</c:v>
                </c:pt>
                <c:pt idx="44">
                  <c:v>-0.33436182157379135</c:v>
                </c:pt>
                <c:pt idx="45">
                  <c:v>0.56012434205214667</c:v>
                </c:pt>
                <c:pt idx="46">
                  <c:v>-0.50532468516413365</c:v>
                </c:pt>
                <c:pt idx="47">
                  <c:v>1.3598739940099123</c:v>
                </c:pt>
                <c:pt idx="48">
                  <c:v>-0.86656545415639807</c:v>
                </c:pt>
                <c:pt idx="49">
                  <c:v>-0.12159465620044001</c:v>
                </c:pt>
                <c:pt idx="50">
                  <c:v>-1.2251757107316215</c:v>
                </c:pt>
                <c:pt idx="51">
                  <c:v>0.96328640377285024</c:v>
                </c:pt>
                <c:pt idx="52">
                  <c:v>0.33235225372760097</c:v>
                </c:pt>
                <c:pt idx="53">
                  <c:v>0.23472683539351957</c:v>
                </c:pt>
                <c:pt idx="54">
                  <c:v>-9.5928204649821186E-2</c:v>
                </c:pt>
                <c:pt idx="55">
                  <c:v>-1.1939980167856454</c:v>
                </c:pt>
                <c:pt idx="56">
                  <c:v>0.39164658215718645</c:v>
                </c:pt>
                <c:pt idx="57">
                  <c:v>0.38237260010846602</c:v>
                </c:pt>
                <c:pt idx="58">
                  <c:v>-1.1201847718256817</c:v>
                </c:pt>
                <c:pt idx="59">
                  <c:v>0.30726834392436275</c:v>
                </c:pt>
                <c:pt idx="60">
                  <c:v>-1.1210729182152381</c:v>
                </c:pt>
                <c:pt idx="61">
                  <c:v>0.94977409775408128</c:v>
                </c:pt>
                <c:pt idx="62">
                  <c:v>-1.9909718917327162</c:v>
                </c:pt>
                <c:pt idx="63">
                  <c:v>0.96459650803296959</c:v>
                </c:pt>
                <c:pt idx="64">
                  <c:v>0.33184359365446636</c:v>
                </c:pt>
                <c:pt idx="65">
                  <c:v>-0.13231903426967714</c:v>
                </c:pt>
                <c:pt idx="66">
                  <c:v>1.4548204660550681</c:v>
                </c:pt>
                <c:pt idx="67">
                  <c:v>-9.849921202662977E-2</c:v>
                </c:pt>
                <c:pt idx="68">
                  <c:v>4.0195130462175155E-2</c:v>
                </c:pt>
                <c:pt idx="69">
                  <c:v>1.7536335965019583</c:v>
                </c:pt>
                <c:pt idx="70">
                  <c:v>2.1780822158807398</c:v>
                </c:pt>
                <c:pt idx="71">
                  <c:v>-1.5354460737329894</c:v>
                </c:pt>
                <c:pt idx="72">
                  <c:v>1.5845707234423543</c:v>
                </c:pt>
                <c:pt idx="73">
                  <c:v>4.6314362676763775E-2</c:v>
                </c:pt>
                <c:pt idx="74">
                  <c:v>-0.94034167095243792</c:v>
                </c:pt>
                <c:pt idx="75">
                  <c:v>1.1720415025500972</c:v>
                </c:pt>
                <c:pt idx="76">
                  <c:v>-1.0209170951840838</c:v>
                </c:pt>
                <c:pt idx="77">
                  <c:v>-1.0163777296141951</c:v>
                </c:pt>
                <c:pt idx="78">
                  <c:v>-1.1344507321041482</c:v>
                </c:pt>
                <c:pt idx="79">
                  <c:v>-1.0902120841360092</c:v>
                </c:pt>
                <c:pt idx="80">
                  <c:v>-1.1170848212360873</c:v>
                </c:pt>
                <c:pt idx="81">
                  <c:v>-0.47075157666862988</c:v>
                </c:pt>
                <c:pt idx="82">
                  <c:v>-0.11924688748579099</c:v>
                </c:pt>
                <c:pt idx="83">
                  <c:v>1.1301399978964337</c:v>
                </c:pt>
                <c:pt idx="84">
                  <c:v>-0.49510768801986466</c:v>
                </c:pt>
                <c:pt idx="85">
                  <c:v>-3.8978228174822389E-2</c:v>
                </c:pt>
                <c:pt idx="86">
                  <c:v>0.12165397649556092</c:v>
                </c:pt>
                <c:pt idx="87">
                  <c:v>-0.97951775268783547</c:v>
                </c:pt>
                <c:pt idx="88">
                  <c:v>2.3078640946373102E-2</c:v>
                </c:pt>
                <c:pt idx="89">
                  <c:v>0.28985113212883956</c:v>
                </c:pt>
                <c:pt idx="90">
                  <c:v>0.20087277379140067</c:v>
                </c:pt>
                <c:pt idx="91">
                  <c:v>-1.6803969822758755</c:v>
                </c:pt>
                <c:pt idx="92">
                  <c:v>0.79896093162867832</c:v>
                </c:pt>
                <c:pt idx="93">
                  <c:v>2.4713672251535428</c:v>
                </c:pt>
                <c:pt idx="94">
                  <c:v>-0.59899139925708966</c:v>
                </c:pt>
                <c:pt idx="95">
                  <c:v>0.20962713904761326</c:v>
                </c:pt>
                <c:pt idx="96">
                  <c:v>-0.35748019803164049</c:v>
                </c:pt>
                <c:pt idx="97">
                  <c:v>1.6906759531332265</c:v>
                </c:pt>
                <c:pt idx="98">
                  <c:v>0.58087467727332309</c:v>
                </c:pt>
                <c:pt idx="99">
                  <c:v>-1.0311769837911811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C-4895-B54D-7D876F6EC0A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13.427396249589082</c:v>
              </c:pt>
            </c:numLit>
          </c:xVal>
          <c:yVal>
            <c:numLit>
              <c:formatCode>General</c:formatCode>
              <c:ptCount val="1"/>
              <c:pt idx="0">
                <c:v>1.0292961221779169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E7C-4895-B54D-7D876F6EC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09519"/>
        <c:axId val="958109103"/>
      </c:scatterChart>
      <c:valAx>
        <c:axId val="958109519"/>
        <c:scaling>
          <c:orientation val="minMax"/>
          <c:max val="14.5"/>
          <c:min val="12.5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58109103"/>
        <c:crosses val="autoZero"/>
        <c:crossBetween val="midCat"/>
      </c:valAx>
      <c:valAx>
        <c:axId val="958109103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5810951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Pred(log(sales)) - log(sales)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regression-1H'!$E$109:$E$208</c:f>
              <c:numCache>
                <c:formatCode>0.000</c:formatCode>
                <c:ptCount val="100"/>
                <c:pt idx="0">
                  <c:v>13.173216185753647</c:v>
                </c:pt>
                <c:pt idx="1">
                  <c:v>13.427396249589082</c:v>
                </c:pt>
                <c:pt idx="2">
                  <c:v>13.464253279009329</c:v>
                </c:pt>
                <c:pt idx="3">
                  <c:v>13.492597911541518</c:v>
                </c:pt>
                <c:pt idx="4">
                  <c:v>13.507908428067179</c:v>
                </c:pt>
                <c:pt idx="5">
                  <c:v>13.608475377758595</c:v>
                </c:pt>
                <c:pt idx="6">
                  <c:v>13.752666310560713</c:v>
                </c:pt>
                <c:pt idx="7">
                  <c:v>13.585700475785831</c:v>
                </c:pt>
                <c:pt idx="8">
                  <c:v>13.556011384329288</c:v>
                </c:pt>
                <c:pt idx="9">
                  <c:v>13.033450319039796</c:v>
                </c:pt>
                <c:pt idx="10">
                  <c:v>13.517605746207801</c:v>
                </c:pt>
                <c:pt idx="11">
                  <c:v>13.386870878270095</c:v>
                </c:pt>
                <c:pt idx="12">
                  <c:v>13.320980652981158</c:v>
                </c:pt>
                <c:pt idx="13">
                  <c:v>13.609276471208794</c:v>
                </c:pt>
                <c:pt idx="14">
                  <c:v>13.419189611960098</c:v>
                </c:pt>
                <c:pt idx="15">
                  <c:v>13.67755814010169</c:v>
                </c:pt>
                <c:pt idx="16">
                  <c:v>13.531257565336857</c:v>
                </c:pt>
                <c:pt idx="17">
                  <c:v>13.489917343248436</c:v>
                </c:pt>
                <c:pt idx="18">
                  <c:v>13.563592832714932</c:v>
                </c:pt>
                <c:pt idx="19">
                  <c:v>13.385967820299868</c:v>
                </c:pt>
                <c:pt idx="20">
                  <c:v>13.458685097256039</c:v>
                </c:pt>
                <c:pt idx="21">
                  <c:v>13.572227808198621</c:v>
                </c:pt>
                <c:pt idx="22">
                  <c:v>13.396226338192205</c:v>
                </c:pt>
                <c:pt idx="23">
                  <c:v>13.513982147201686</c:v>
                </c:pt>
                <c:pt idx="24">
                  <c:v>13.535752623480363</c:v>
                </c:pt>
                <c:pt idx="25">
                  <c:v>13.491750389557636</c:v>
                </c:pt>
                <c:pt idx="26">
                  <c:v>13.367644286962083</c:v>
                </c:pt>
                <c:pt idx="27">
                  <c:v>13.619052798234602</c:v>
                </c:pt>
                <c:pt idx="28">
                  <c:v>13.59289607870695</c:v>
                </c:pt>
                <c:pt idx="29">
                  <c:v>14.028783839098022</c:v>
                </c:pt>
                <c:pt idx="30">
                  <c:v>13.760791579111499</c:v>
                </c:pt>
                <c:pt idx="31">
                  <c:v>13.563243140297363</c:v>
                </c:pt>
                <c:pt idx="32">
                  <c:v>13.426729711974755</c:v>
                </c:pt>
                <c:pt idx="33">
                  <c:v>13.434656227048352</c:v>
                </c:pt>
                <c:pt idx="34">
                  <c:v>13.794672221695082</c:v>
                </c:pt>
                <c:pt idx="35">
                  <c:v>13.443580689210256</c:v>
                </c:pt>
                <c:pt idx="36">
                  <c:v>13.581013116996941</c:v>
                </c:pt>
                <c:pt idx="37">
                  <c:v>13.471712910758933</c:v>
                </c:pt>
                <c:pt idx="38">
                  <c:v>13.449365874850859</c:v>
                </c:pt>
                <c:pt idx="39">
                  <c:v>13.588136597948548</c:v>
                </c:pt>
                <c:pt idx="40">
                  <c:v>13.294690396949656</c:v>
                </c:pt>
                <c:pt idx="41">
                  <c:v>13.370613166973261</c:v>
                </c:pt>
                <c:pt idx="42">
                  <c:v>13.409085887923998</c:v>
                </c:pt>
                <c:pt idx="43">
                  <c:v>13.435740826547724</c:v>
                </c:pt>
                <c:pt idx="44">
                  <c:v>13.445273476516515</c:v>
                </c:pt>
                <c:pt idx="45">
                  <c:v>13.374157900787852</c:v>
                </c:pt>
                <c:pt idx="46">
                  <c:v>13.335686977641453</c:v>
                </c:pt>
                <c:pt idx="47">
                  <c:v>13.599099946083856</c:v>
                </c:pt>
                <c:pt idx="48">
                  <c:v>13.670981032900013</c:v>
                </c:pt>
                <c:pt idx="49">
                  <c:v>13.226473927130229</c:v>
                </c:pt>
                <c:pt idx="50">
                  <c:v>13.300734815851619</c:v>
                </c:pt>
                <c:pt idx="51">
                  <c:v>13.263553768881851</c:v>
                </c:pt>
                <c:pt idx="52">
                  <c:v>13.170239262024159</c:v>
                </c:pt>
                <c:pt idx="53">
                  <c:v>13.16649022610201</c:v>
                </c:pt>
                <c:pt idx="54">
                  <c:v>13.123402378932749</c:v>
                </c:pt>
                <c:pt idx="55">
                  <c:v>13.034631331677021</c:v>
                </c:pt>
                <c:pt idx="56">
                  <c:v>13.168160994625669</c:v>
                </c:pt>
                <c:pt idx="57">
                  <c:v>13.141365747343668</c:v>
                </c:pt>
                <c:pt idx="58">
                  <c:v>13.378771071691276</c:v>
                </c:pt>
                <c:pt idx="59">
                  <c:v>13.079991163885165</c:v>
                </c:pt>
                <c:pt idx="60">
                  <c:v>13.103053485161627</c:v>
                </c:pt>
                <c:pt idx="61">
                  <c:v>13.037029017041753</c:v>
                </c:pt>
                <c:pt idx="62">
                  <c:v>13.27501917865621</c:v>
                </c:pt>
                <c:pt idx="63">
                  <c:v>13.282084690870139</c:v>
                </c:pt>
                <c:pt idx="64">
                  <c:v>13.278043734046182</c:v>
                </c:pt>
                <c:pt idx="65">
                  <c:v>13.308476571923901</c:v>
                </c:pt>
                <c:pt idx="66">
                  <c:v>13.096899201986851</c:v>
                </c:pt>
                <c:pt idx="67">
                  <c:v>13.050230429694896</c:v>
                </c:pt>
                <c:pt idx="68">
                  <c:v>13.124044454151854</c:v>
                </c:pt>
                <c:pt idx="69">
                  <c:v>12.997226954401933</c:v>
                </c:pt>
                <c:pt idx="70">
                  <c:v>13.394850846321832</c:v>
                </c:pt>
                <c:pt idx="71">
                  <c:v>12.924760226806301</c:v>
                </c:pt>
                <c:pt idx="72">
                  <c:v>13.098350222711174</c:v>
                </c:pt>
                <c:pt idx="73">
                  <c:v>13.114387645142351</c:v>
                </c:pt>
                <c:pt idx="74">
                  <c:v>13.213033687792766</c:v>
                </c:pt>
                <c:pt idx="75">
                  <c:v>13.081578244678445</c:v>
                </c:pt>
                <c:pt idx="76">
                  <c:v>13.276082809572685</c:v>
                </c:pt>
                <c:pt idx="77">
                  <c:v>13.219350484185187</c:v>
                </c:pt>
                <c:pt idx="78">
                  <c:v>13.254301110424638</c:v>
                </c:pt>
                <c:pt idx="79">
                  <c:v>13.128115079794517</c:v>
                </c:pt>
                <c:pt idx="80">
                  <c:v>13.12353438301966</c:v>
                </c:pt>
                <c:pt idx="81">
                  <c:v>13.451086120422787</c:v>
                </c:pt>
                <c:pt idx="82">
                  <c:v>13.347091726623805</c:v>
                </c:pt>
                <c:pt idx="83">
                  <c:v>13.12378425711819</c:v>
                </c:pt>
                <c:pt idx="84">
                  <c:v>12.949188542149765</c:v>
                </c:pt>
                <c:pt idx="85">
                  <c:v>12.943605610283555</c:v>
                </c:pt>
                <c:pt idx="86">
                  <c:v>13.351813889269158</c:v>
                </c:pt>
                <c:pt idx="87">
                  <c:v>13.254979934569393</c:v>
                </c:pt>
                <c:pt idx="88">
                  <c:v>12.98975995372437</c:v>
                </c:pt>
                <c:pt idx="89">
                  <c:v>13.101468427819166</c:v>
                </c:pt>
                <c:pt idx="90">
                  <c:v>13.150843400640534</c:v>
                </c:pt>
                <c:pt idx="91">
                  <c:v>13.158231217905147</c:v>
                </c:pt>
                <c:pt idx="92">
                  <c:v>13.285704037974304</c:v>
                </c:pt>
                <c:pt idx="93">
                  <c:v>13.251414001390968</c:v>
                </c:pt>
                <c:pt idx="94">
                  <c:v>12.877024876455275</c:v>
                </c:pt>
                <c:pt idx="95">
                  <c:v>13.204645370309171</c:v>
                </c:pt>
                <c:pt idx="96">
                  <c:v>13.14812168393836</c:v>
                </c:pt>
                <c:pt idx="97">
                  <c:v>13.09885761802575</c:v>
                </c:pt>
                <c:pt idx="98">
                  <c:v>13.212196057579156</c:v>
                </c:pt>
                <c:pt idx="99">
                  <c:v>13.223190054401073</c:v>
                </c:pt>
              </c:numCache>
            </c:numRef>
          </c:xVal>
          <c:yVal>
            <c:numRef>
              <c:f>'Linear regression-1H'!$D$109:$D$208</c:f>
              <c:numCache>
                <c:formatCode>0.000</c:formatCode>
                <c:ptCount val="100"/>
                <c:pt idx="0">
                  <c:v>13.2827</c:v>
                </c:pt>
                <c:pt idx="1">
                  <c:v>13.6388</c:v>
                </c:pt>
                <c:pt idx="2">
                  <c:v>13.667</c:v>
                </c:pt>
                <c:pt idx="3">
                  <c:v>13.5505</c:v>
                </c:pt>
                <c:pt idx="4">
                  <c:v>13.563700000000001</c:v>
                </c:pt>
                <c:pt idx="5">
                  <c:v>13.495200000000001</c:v>
                </c:pt>
                <c:pt idx="6">
                  <c:v>13.461</c:v>
                </c:pt>
                <c:pt idx="7">
                  <c:v>13.8423</c:v>
                </c:pt>
                <c:pt idx="8">
                  <c:v>13.535299999999999</c:v>
                </c:pt>
                <c:pt idx="9">
                  <c:v>13.007999999999999</c:v>
                </c:pt>
                <c:pt idx="10">
                  <c:v>13.3996</c:v>
                </c:pt>
                <c:pt idx="11">
                  <c:v>13.2502</c:v>
                </c:pt>
                <c:pt idx="12">
                  <c:v>13.303800000000001</c:v>
                </c:pt>
                <c:pt idx="13">
                  <c:v>13.5</c:v>
                </c:pt>
                <c:pt idx="14">
                  <c:v>13.224</c:v>
                </c:pt>
                <c:pt idx="15">
                  <c:v>13.3085</c:v>
                </c:pt>
                <c:pt idx="16">
                  <c:v>13.2812</c:v>
                </c:pt>
                <c:pt idx="17">
                  <c:v>13.4572</c:v>
                </c:pt>
                <c:pt idx="18">
                  <c:v>13.435600000000001</c:v>
                </c:pt>
                <c:pt idx="19">
                  <c:v>13.4846</c:v>
                </c:pt>
                <c:pt idx="20">
                  <c:v>13.6677</c:v>
                </c:pt>
                <c:pt idx="21">
                  <c:v>13.3871</c:v>
                </c:pt>
                <c:pt idx="22">
                  <c:v>13.294</c:v>
                </c:pt>
                <c:pt idx="23">
                  <c:v>13.153600000000001</c:v>
                </c:pt>
                <c:pt idx="24">
                  <c:v>13.6671</c:v>
                </c:pt>
                <c:pt idx="25">
                  <c:v>13.4161</c:v>
                </c:pt>
                <c:pt idx="26">
                  <c:v>13.504300000000001</c:v>
                </c:pt>
                <c:pt idx="27">
                  <c:v>14.000999999999999</c:v>
                </c:pt>
                <c:pt idx="28">
                  <c:v>13.691000000000001</c:v>
                </c:pt>
                <c:pt idx="29">
                  <c:v>14.0524</c:v>
                </c:pt>
                <c:pt idx="30">
                  <c:v>13.8706</c:v>
                </c:pt>
                <c:pt idx="31">
                  <c:v>13.3947</c:v>
                </c:pt>
                <c:pt idx="32">
                  <c:v>13.529299999999999</c:v>
                </c:pt>
                <c:pt idx="33">
                  <c:v>13.1509</c:v>
                </c:pt>
                <c:pt idx="34">
                  <c:v>13.912000000000001</c:v>
                </c:pt>
                <c:pt idx="35">
                  <c:v>13.4902</c:v>
                </c:pt>
                <c:pt idx="36">
                  <c:v>13.882300000000001</c:v>
                </c:pt>
                <c:pt idx="37">
                  <c:v>13.5749</c:v>
                </c:pt>
                <c:pt idx="38">
                  <c:v>13.701599999999999</c:v>
                </c:pt>
                <c:pt idx="39">
                  <c:v>14.022399999999999</c:v>
                </c:pt>
                <c:pt idx="40">
                  <c:v>13.2727</c:v>
                </c:pt>
                <c:pt idx="41">
                  <c:v>13.2072</c:v>
                </c:pt>
                <c:pt idx="42">
                  <c:v>13.3818</c:v>
                </c:pt>
                <c:pt idx="43">
                  <c:v>13.171900000000001</c:v>
                </c:pt>
                <c:pt idx="44">
                  <c:v>13.3766</c:v>
                </c:pt>
                <c:pt idx="45">
                  <c:v>13.4892</c:v>
                </c:pt>
                <c:pt idx="46">
                  <c:v>13.2319</c:v>
                </c:pt>
                <c:pt idx="47">
                  <c:v>13.878399999999999</c:v>
                </c:pt>
                <c:pt idx="48">
                  <c:v>13.493</c:v>
                </c:pt>
                <c:pt idx="49">
                  <c:v>13.201499999999999</c:v>
                </c:pt>
                <c:pt idx="50">
                  <c:v>13.049099999999999</c:v>
                </c:pt>
                <c:pt idx="51">
                  <c:v>13.461399999999999</c:v>
                </c:pt>
                <c:pt idx="52">
                  <c:v>13.2385</c:v>
                </c:pt>
                <c:pt idx="53">
                  <c:v>13.214700000000001</c:v>
                </c:pt>
                <c:pt idx="54">
                  <c:v>13.1037</c:v>
                </c:pt>
                <c:pt idx="55">
                  <c:v>12.789400000000001</c:v>
                </c:pt>
                <c:pt idx="56">
                  <c:v>13.2486</c:v>
                </c:pt>
                <c:pt idx="57">
                  <c:v>13.219900000000001</c:v>
                </c:pt>
                <c:pt idx="58">
                  <c:v>13.1487</c:v>
                </c:pt>
                <c:pt idx="59">
                  <c:v>13.1431</c:v>
                </c:pt>
                <c:pt idx="60">
                  <c:v>12.8728</c:v>
                </c:pt>
                <c:pt idx="61">
                  <c:v>13.232100000000001</c:v>
                </c:pt>
                <c:pt idx="62">
                  <c:v>12.866099999999999</c:v>
                </c:pt>
                <c:pt idx="63">
                  <c:v>13.4802</c:v>
                </c:pt>
                <c:pt idx="64">
                  <c:v>13.3462</c:v>
                </c:pt>
                <c:pt idx="65">
                  <c:v>13.2813</c:v>
                </c:pt>
                <c:pt idx="66">
                  <c:v>13.3957</c:v>
                </c:pt>
                <c:pt idx="67">
                  <c:v>13.03</c:v>
                </c:pt>
                <c:pt idx="68">
                  <c:v>13.132300000000001</c:v>
                </c:pt>
                <c:pt idx="69">
                  <c:v>13.3574</c:v>
                </c:pt>
                <c:pt idx="70">
                  <c:v>13.8422</c:v>
                </c:pt>
                <c:pt idx="71">
                  <c:v>12.609400000000001</c:v>
                </c:pt>
                <c:pt idx="72">
                  <c:v>13.4238</c:v>
                </c:pt>
                <c:pt idx="73">
                  <c:v>13.123900000000001</c:v>
                </c:pt>
                <c:pt idx="74">
                  <c:v>13.0199</c:v>
                </c:pt>
                <c:pt idx="75">
                  <c:v>13.3223</c:v>
                </c:pt>
                <c:pt idx="76">
                  <c:v>13.0664</c:v>
                </c:pt>
                <c:pt idx="77">
                  <c:v>13.0106</c:v>
                </c:pt>
                <c:pt idx="78">
                  <c:v>13.0213</c:v>
                </c:pt>
                <c:pt idx="79">
                  <c:v>12.904199999999999</c:v>
                </c:pt>
                <c:pt idx="80">
                  <c:v>12.8941</c:v>
                </c:pt>
                <c:pt idx="81">
                  <c:v>13.3544</c:v>
                </c:pt>
                <c:pt idx="82">
                  <c:v>13.3226</c:v>
                </c:pt>
                <c:pt idx="83">
                  <c:v>13.3559</c:v>
                </c:pt>
                <c:pt idx="84">
                  <c:v>12.8475</c:v>
                </c:pt>
                <c:pt idx="85">
                  <c:v>12.935600000000001</c:v>
                </c:pt>
                <c:pt idx="86">
                  <c:v>13.376799999999999</c:v>
                </c:pt>
                <c:pt idx="87">
                  <c:v>13.053800000000001</c:v>
                </c:pt>
                <c:pt idx="88">
                  <c:v>12.9945</c:v>
                </c:pt>
                <c:pt idx="89">
                  <c:v>13.161</c:v>
                </c:pt>
                <c:pt idx="90">
                  <c:v>13.1921</c:v>
                </c:pt>
                <c:pt idx="91">
                  <c:v>12.8131</c:v>
                </c:pt>
                <c:pt idx="92">
                  <c:v>13.4498</c:v>
                </c:pt>
                <c:pt idx="93">
                  <c:v>13.759</c:v>
                </c:pt>
                <c:pt idx="94">
                  <c:v>12.754</c:v>
                </c:pt>
                <c:pt idx="95">
                  <c:v>13.2477</c:v>
                </c:pt>
                <c:pt idx="96">
                  <c:v>13.0747</c:v>
                </c:pt>
                <c:pt idx="97">
                  <c:v>13.446099999999999</c:v>
                </c:pt>
                <c:pt idx="98">
                  <c:v>13.3315</c:v>
                </c:pt>
                <c:pt idx="99">
                  <c:v>13.0114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0F-43EE-9831-53920A5D34E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13.427396249589082</c:v>
              </c:pt>
            </c:numLit>
          </c:xVal>
          <c:yVal>
            <c:numLit>
              <c:formatCode>General</c:formatCode>
              <c:ptCount val="1"/>
              <c:pt idx="0">
                <c:v>13.6388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60F-43EE-9831-53920A5D34E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XLSTAT_20211102_094400_1_HID!xdata1</c:f>
              <c:numCache>
                <c:formatCode>General</c:formatCode>
                <c:ptCount val="70"/>
                <c:pt idx="0">
                  <c:v>12.8309545179496</c:v>
                </c:pt>
                <c:pt idx="1">
                  <c:v>12.888977504746238</c:v>
                </c:pt>
                <c:pt idx="2">
                  <c:v>12.947000491542877</c:v>
                </c:pt>
                <c:pt idx="3">
                  <c:v>13.005023478339515</c:v>
                </c:pt>
                <c:pt idx="4">
                  <c:v>13.063046465136154</c:v>
                </c:pt>
                <c:pt idx="5">
                  <c:v>13.121069451932794</c:v>
                </c:pt>
                <c:pt idx="6">
                  <c:v>13.179092438729432</c:v>
                </c:pt>
                <c:pt idx="7">
                  <c:v>13.237115425526071</c:v>
                </c:pt>
                <c:pt idx="8">
                  <c:v>13.295138412322709</c:v>
                </c:pt>
                <c:pt idx="9">
                  <c:v>13.353161399119347</c:v>
                </c:pt>
                <c:pt idx="10">
                  <c:v>13.411184385915986</c:v>
                </c:pt>
                <c:pt idx="11">
                  <c:v>13.469207372712624</c:v>
                </c:pt>
                <c:pt idx="12">
                  <c:v>13.527230359509263</c:v>
                </c:pt>
                <c:pt idx="13">
                  <c:v>13.585253346305901</c:v>
                </c:pt>
                <c:pt idx="14">
                  <c:v>13.64327633310254</c:v>
                </c:pt>
                <c:pt idx="15">
                  <c:v>13.701299319899178</c:v>
                </c:pt>
                <c:pt idx="16">
                  <c:v>13.759322306695818</c:v>
                </c:pt>
                <c:pt idx="17">
                  <c:v>13.817345293492457</c:v>
                </c:pt>
                <c:pt idx="18">
                  <c:v>13.875368280289095</c:v>
                </c:pt>
                <c:pt idx="19">
                  <c:v>13.933391267085733</c:v>
                </c:pt>
                <c:pt idx="20">
                  <c:v>13.991414253882372</c:v>
                </c:pt>
                <c:pt idx="21">
                  <c:v>14.04943724067901</c:v>
                </c:pt>
                <c:pt idx="22">
                  <c:v>14.107460227475649</c:v>
                </c:pt>
                <c:pt idx="23">
                  <c:v>14.165483214272287</c:v>
                </c:pt>
                <c:pt idx="24">
                  <c:v>14.223506201068925</c:v>
                </c:pt>
                <c:pt idx="25">
                  <c:v>14.281529187865566</c:v>
                </c:pt>
                <c:pt idx="26">
                  <c:v>14.339552174662204</c:v>
                </c:pt>
                <c:pt idx="27">
                  <c:v>14.397575161458843</c:v>
                </c:pt>
                <c:pt idx="28">
                  <c:v>14.455598148255481</c:v>
                </c:pt>
                <c:pt idx="29">
                  <c:v>14.513621135052119</c:v>
                </c:pt>
                <c:pt idx="30">
                  <c:v>14.571644121848758</c:v>
                </c:pt>
                <c:pt idx="31">
                  <c:v>14.629667108645396</c:v>
                </c:pt>
                <c:pt idx="32">
                  <c:v>14.687690095442035</c:v>
                </c:pt>
                <c:pt idx="33">
                  <c:v>14.745713082238673</c:v>
                </c:pt>
                <c:pt idx="34">
                  <c:v>14.803736069035313</c:v>
                </c:pt>
                <c:pt idx="35">
                  <c:v>14.86175905583195</c:v>
                </c:pt>
                <c:pt idx="36">
                  <c:v>14.91978204262859</c:v>
                </c:pt>
                <c:pt idx="37">
                  <c:v>14.977805029425229</c:v>
                </c:pt>
                <c:pt idx="38">
                  <c:v>15.035828016221867</c:v>
                </c:pt>
                <c:pt idx="39">
                  <c:v>15.093851003018505</c:v>
                </c:pt>
                <c:pt idx="40">
                  <c:v>15.151873989815144</c:v>
                </c:pt>
                <c:pt idx="41">
                  <c:v>15.209896976611782</c:v>
                </c:pt>
                <c:pt idx="42">
                  <c:v>15.267919963408421</c:v>
                </c:pt>
                <c:pt idx="43">
                  <c:v>15.325942950205059</c:v>
                </c:pt>
                <c:pt idx="44">
                  <c:v>15.383965937001697</c:v>
                </c:pt>
                <c:pt idx="45">
                  <c:v>15.441988923798338</c:v>
                </c:pt>
                <c:pt idx="46">
                  <c:v>15.500011910594976</c:v>
                </c:pt>
                <c:pt idx="47">
                  <c:v>15.558034897391614</c:v>
                </c:pt>
                <c:pt idx="48">
                  <c:v>15.616057884188253</c:v>
                </c:pt>
                <c:pt idx="49">
                  <c:v>15.674080870984891</c:v>
                </c:pt>
                <c:pt idx="50">
                  <c:v>15.73210385778153</c:v>
                </c:pt>
                <c:pt idx="51">
                  <c:v>15.790126844578168</c:v>
                </c:pt>
                <c:pt idx="52">
                  <c:v>15.848149831374807</c:v>
                </c:pt>
                <c:pt idx="53">
                  <c:v>15.906172818171445</c:v>
                </c:pt>
                <c:pt idx="54">
                  <c:v>15.964195804968085</c:v>
                </c:pt>
                <c:pt idx="55">
                  <c:v>16.022218791764722</c:v>
                </c:pt>
                <c:pt idx="56">
                  <c:v>16.080241778561362</c:v>
                </c:pt>
                <c:pt idx="57">
                  <c:v>16.138264765357999</c:v>
                </c:pt>
                <c:pt idx="58">
                  <c:v>16.196287752154639</c:v>
                </c:pt>
                <c:pt idx="59">
                  <c:v>16.254310738951276</c:v>
                </c:pt>
                <c:pt idx="60">
                  <c:v>16.312333725747916</c:v>
                </c:pt>
                <c:pt idx="61">
                  <c:v>16.370356712544556</c:v>
                </c:pt>
                <c:pt idx="62">
                  <c:v>16.428379699341193</c:v>
                </c:pt>
                <c:pt idx="63">
                  <c:v>16.486402686137833</c:v>
                </c:pt>
                <c:pt idx="64">
                  <c:v>16.544425672934469</c:v>
                </c:pt>
                <c:pt idx="65">
                  <c:v>16.60244865973111</c:v>
                </c:pt>
                <c:pt idx="66">
                  <c:v>16.660471646527746</c:v>
                </c:pt>
                <c:pt idx="67">
                  <c:v>16.718494633324386</c:v>
                </c:pt>
                <c:pt idx="68">
                  <c:v>16.776517620121027</c:v>
                </c:pt>
                <c:pt idx="69">
                  <c:v>16.834540606917663</c:v>
                </c:pt>
              </c:numCache>
            </c:numRef>
          </c:xVal>
          <c:yVal>
            <c:numRef>
              <c:f>XLSTAT_20211102_094400_1_HID!ydata1</c:f>
              <c:numCache>
                <c:formatCode>General</c:formatCode>
                <c:ptCount val="70"/>
                <c:pt idx="0">
                  <c:v>12.410634339875077</c:v>
                </c:pt>
                <c:pt idx="1">
                  <c:v>12.470927732616923</c:v>
                </c:pt>
                <c:pt idx="2">
                  <c:v>12.53095157077656</c:v>
                </c:pt>
                <c:pt idx="3">
                  <c:v>12.590701949117426</c:v>
                </c:pt>
                <c:pt idx="4">
                  <c:v>12.650175435278504</c:v>
                </c:pt>
                <c:pt idx="5">
                  <c:v>12.709369102616483</c:v>
                </c:pt>
                <c:pt idx="6">
                  <c:v>12.768280558945875</c:v>
                </c:pt>
                <c:pt idx="7">
                  <c:v>12.826907970537626</c:v>
                </c:pt>
                <c:pt idx="8">
                  <c:v>12.8852500808255</c:v>
                </c:pt>
                <c:pt idx="9">
                  <c:v>12.943306223380764</c:v>
                </c:pt>
                <c:pt idx="10">
                  <c:v>13.001076328845031</c:v>
                </c:pt>
                <c:pt idx="11">
                  <c:v>13.05856092565385</c:v>
                </c:pt>
                <c:pt idx="12">
                  <c:v>13.115761134533511</c:v>
                </c:pt>
                <c:pt idx="13">
                  <c:v>13.172678656904131</c:v>
                </c:pt>
                <c:pt idx="14">
                  <c:v>13.229315757467058</c:v>
                </c:pt>
                <c:pt idx="15">
                  <c:v>13.285675241387571</c:v>
                </c:pt>
                <c:pt idx="16">
                  <c:v>13.341760426599638</c:v>
                </c:pt>
                <c:pt idx="17">
                  <c:v>13.397575111853786</c:v>
                </c:pt>
                <c:pt idx="18">
                  <c:v>13.453123541199147</c:v>
                </c:pt>
                <c:pt idx="19">
                  <c:v>13.508410365634877</c:v>
                </c:pt>
                <c:pt idx="20">
                  <c:v>13.563440602684661</c:v>
                </c:pt>
                <c:pt idx="21">
                  <c:v>13.618219594642015</c:v>
                </c:pt>
                <c:pt idx="22">
                  <c:v>13.672752966206016</c:v>
                </c:pt>
                <c:pt idx="23">
                  <c:v>13.727046582180403</c:v>
                </c:pt>
                <c:pt idx="24">
                  <c:v>13.781106505847202</c:v>
                </c:pt>
                <c:pt idx="25">
                  <c:v>13.834938958553343</c:v>
                </c:pt>
                <c:pt idx="26">
                  <c:v>13.88855028096919</c:v>
                </c:pt>
                <c:pt idx="27">
                  <c:v>13.941946896395208</c:v>
                </c:pt>
                <c:pt idx="28">
                  <c:v>13.995135276410444</c:v>
                </c:pt>
                <c:pt idx="29">
                  <c:v>14.048121909077111</c:v>
                </c:pt>
                <c:pt idx="30">
                  <c:v>14.100913269841417</c:v>
                </c:pt>
                <c:pt idx="31">
                  <c:v>14.153515795203491</c:v>
                </c:pt>
                <c:pt idx="32">
                  <c:v>14.205935859170037</c:v>
                </c:pt>
                <c:pt idx="33">
                  <c:v>14.258179752452644</c:v>
                </c:pt>
                <c:pt idx="34">
                  <c:v>14.310253664332613</c:v>
                </c:pt>
                <c:pt idx="35">
                  <c:v>14.362163667079475</c:v>
                </c:pt>
                <c:pt idx="36">
                  <c:v>14.413915702784768</c:v>
                </c:pt>
                <c:pt idx="37">
                  <c:v>14.465515572453974</c:v>
                </c:pt>
                <c:pt idx="38">
                  <c:v>14.516968927187579</c:v>
                </c:pt>
                <c:pt idx="39">
                  <c:v>14.568281261275555</c:v>
                </c:pt>
                <c:pt idx="40">
                  <c:v>14.619457907027741</c:v>
                </c:pt>
                <c:pt idx="41">
                  <c:v>14.670504031164509</c:v>
                </c:pt>
                <c:pt idx="42">
                  <c:v>14.721424632597117</c:v>
                </c:pt>
                <c:pt idx="43">
                  <c:v>14.77222454143441</c:v>
                </c:pt>
                <c:pt idx="44">
                  <c:v>14.822908419061591</c:v>
                </c:pt>
                <c:pt idx="45">
                  <c:v>14.873480759146855</c:v>
                </c:pt>
                <c:pt idx="46">
                  <c:v>14.92394588944258</c:v>
                </c:pt>
                <c:pt idx="47">
                  <c:v>14.974307974258906</c:v>
                </c:pt>
                <c:pt idx="48">
                  <c:v>15.024571017498657</c:v>
                </c:pt>
                <c:pt idx="49">
                  <c:v>15.074738866153558</c:v>
                </c:pt>
                <c:pt idx="50">
                  <c:v>15.124815214172182</c:v>
                </c:pt>
                <c:pt idx="51">
                  <c:v>15.17480360662011</c:v>
                </c:pt>
                <c:pt idx="52">
                  <c:v>15.224707444062098</c:v>
                </c:pt>
                <c:pt idx="53">
                  <c:v>15.274529987104854</c:v>
                </c:pt>
                <c:pt idx="54">
                  <c:v>15.324274361046928</c:v>
                </c:pt>
                <c:pt idx="55">
                  <c:v>15.373943560589622</c:v>
                </c:pt>
                <c:pt idx="56">
                  <c:v>15.423540454569402</c:v>
                </c:pt>
                <c:pt idx="57">
                  <c:v>15.473067790678224</c:v>
                </c:pt>
                <c:pt idx="58">
                  <c:v>15.52252820014359</c:v>
                </c:pt>
                <c:pt idx="59">
                  <c:v>15.571924202344784</c:v>
                </c:pt>
                <c:pt idx="60">
                  <c:v>15.621258209346019</c:v>
                </c:pt>
                <c:pt idx="61">
                  <c:v>15.670532530330791</c:v>
                </c:pt>
                <c:pt idx="62">
                  <c:v>15.719749375925062</c:v>
                </c:pt>
                <c:pt idx="63">
                  <c:v>15.768910862399606</c:v>
                </c:pt>
                <c:pt idx="64">
                  <c:v>15.818019015744273</c:v>
                </c:pt>
                <c:pt idx="65">
                  <c:v>15.867075775609091</c:v>
                </c:pt>
                <c:pt idx="66">
                  <c:v>15.916082999108736</c:v>
                </c:pt>
                <c:pt idx="67">
                  <c:v>15.965042464488604</c:v>
                </c:pt>
                <c:pt idx="68">
                  <c:v>16.013955874651813</c:v>
                </c:pt>
                <c:pt idx="69">
                  <c:v>16.062824860547643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0F-43EE-9831-53920A5D34E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XLSTAT_20211102_094400_1_HID!xdata2</c:f>
              <c:numCache>
                <c:formatCode>General</c:formatCode>
                <c:ptCount val="70"/>
                <c:pt idx="0">
                  <c:v>10.3016199011642</c:v>
                </c:pt>
                <c:pt idx="1">
                  <c:v>10.396299911392511</c:v>
                </c:pt>
                <c:pt idx="2">
                  <c:v>10.49097992162082</c:v>
                </c:pt>
                <c:pt idx="3">
                  <c:v>10.585659931849131</c:v>
                </c:pt>
                <c:pt idx="4">
                  <c:v>10.680339942077442</c:v>
                </c:pt>
                <c:pt idx="5">
                  <c:v>10.775019952305751</c:v>
                </c:pt>
                <c:pt idx="6">
                  <c:v>10.869699962534062</c:v>
                </c:pt>
                <c:pt idx="7">
                  <c:v>10.964379972762371</c:v>
                </c:pt>
                <c:pt idx="8">
                  <c:v>11.059059982990682</c:v>
                </c:pt>
                <c:pt idx="9">
                  <c:v>11.153739993218993</c:v>
                </c:pt>
                <c:pt idx="10">
                  <c:v>11.248420003447302</c:v>
                </c:pt>
                <c:pt idx="11">
                  <c:v>11.343100013675613</c:v>
                </c:pt>
                <c:pt idx="12">
                  <c:v>11.437780023903922</c:v>
                </c:pt>
                <c:pt idx="13">
                  <c:v>11.532460034132233</c:v>
                </c:pt>
                <c:pt idx="14">
                  <c:v>11.627140044360544</c:v>
                </c:pt>
                <c:pt idx="15">
                  <c:v>11.721820054588854</c:v>
                </c:pt>
                <c:pt idx="16">
                  <c:v>11.816500064817165</c:v>
                </c:pt>
                <c:pt idx="17">
                  <c:v>11.911180075045475</c:v>
                </c:pt>
                <c:pt idx="18">
                  <c:v>12.005860085273785</c:v>
                </c:pt>
                <c:pt idx="19">
                  <c:v>12.100540095502096</c:v>
                </c:pt>
                <c:pt idx="20">
                  <c:v>12.195220105730407</c:v>
                </c:pt>
                <c:pt idx="21">
                  <c:v>12.289900115958716</c:v>
                </c:pt>
                <c:pt idx="22">
                  <c:v>12.384580126187027</c:v>
                </c:pt>
                <c:pt idx="23">
                  <c:v>12.479260136415338</c:v>
                </c:pt>
                <c:pt idx="24">
                  <c:v>12.573940146643647</c:v>
                </c:pt>
                <c:pt idx="25">
                  <c:v>12.668620156871956</c:v>
                </c:pt>
                <c:pt idx="26">
                  <c:v>12.763300167100267</c:v>
                </c:pt>
                <c:pt idx="27">
                  <c:v>12.857980177328578</c:v>
                </c:pt>
                <c:pt idx="28">
                  <c:v>12.952660187556887</c:v>
                </c:pt>
                <c:pt idx="29">
                  <c:v>13.047340197785198</c:v>
                </c:pt>
                <c:pt idx="30">
                  <c:v>13.142020208013509</c:v>
                </c:pt>
                <c:pt idx="31">
                  <c:v>13.236700218241818</c:v>
                </c:pt>
                <c:pt idx="32">
                  <c:v>13.331380228470129</c:v>
                </c:pt>
                <c:pt idx="33">
                  <c:v>13.42606023869844</c:v>
                </c:pt>
                <c:pt idx="34">
                  <c:v>13.520740248926749</c:v>
                </c:pt>
                <c:pt idx="35">
                  <c:v>13.61542025915506</c:v>
                </c:pt>
                <c:pt idx="36">
                  <c:v>13.710100269383371</c:v>
                </c:pt>
                <c:pt idx="37">
                  <c:v>13.804780279611681</c:v>
                </c:pt>
                <c:pt idx="38">
                  <c:v>13.899460289839991</c:v>
                </c:pt>
                <c:pt idx="39">
                  <c:v>13.994140300068302</c:v>
                </c:pt>
                <c:pt idx="40">
                  <c:v>14.088820310296612</c:v>
                </c:pt>
                <c:pt idx="41">
                  <c:v>14.183500320524921</c:v>
                </c:pt>
                <c:pt idx="42">
                  <c:v>14.278180330753232</c:v>
                </c:pt>
                <c:pt idx="43">
                  <c:v>14.372860340981543</c:v>
                </c:pt>
                <c:pt idx="44">
                  <c:v>14.467540351209852</c:v>
                </c:pt>
                <c:pt idx="45">
                  <c:v>14.562220361438163</c:v>
                </c:pt>
                <c:pt idx="46">
                  <c:v>14.656900371666474</c:v>
                </c:pt>
                <c:pt idx="47">
                  <c:v>14.751580381894783</c:v>
                </c:pt>
                <c:pt idx="48">
                  <c:v>14.846260392123094</c:v>
                </c:pt>
                <c:pt idx="49">
                  <c:v>14.940940402351405</c:v>
                </c:pt>
                <c:pt idx="50">
                  <c:v>15.035620412579714</c:v>
                </c:pt>
                <c:pt idx="51">
                  <c:v>15.130300422808025</c:v>
                </c:pt>
                <c:pt idx="52">
                  <c:v>15.224980433036336</c:v>
                </c:pt>
                <c:pt idx="53">
                  <c:v>15.319660443264645</c:v>
                </c:pt>
                <c:pt idx="54">
                  <c:v>15.414340453492956</c:v>
                </c:pt>
                <c:pt idx="55">
                  <c:v>15.509020463721267</c:v>
                </c:pt>
                <c:pt idx="56">
                  <c:v>15.603700473949576</c:v>
                </c:pt>
                <c:pt idx="57">
                  <c:v>15.698380484177886</c:v>
                </c:pt>
                <c:pt idx="58">
                  <c:v>15.793060494406197</c:v>
                </c:pt>
                <c:pt idx="59">
                  <c:v>15.887740504634507</c:v>
                </c:pt>
                <c:pt idx="60">
                  <c:v>15.982420514862817</c:v>
                </c:pt>
                <c:pt idx="61">
                  <c:v>16.077100525091126</c:v>
                </c:pt>
                <c:pt idx="62">
                  <c:v>16.171780535319439</c:v>
                </c:pt>
                <c:pt idx="63">
                  <c:v>16.266460545547748</c:v>
                </c:pt>
                <c:pt idx="64">
                  <c:v>16.361140555776061</c:v>
                </c:pt>
                <c:pt idx="65">
                  <c:v>16.45582056600437</c:v>
                </c:pt>
                <c:pt idx="66">
                  <c:v>16.550500576232679</c:v>
                </c:pt>
                <c:pt idx="67">
                  <c:v>16.645180586460988</c:v>
                </c:pt>
                <c:pt idx="68">
                  <c:v>16.739860596689301</c:v>
                </c:pt>
                <c:pt idx="69">
                  <c:v>16.83454060691761</c:v>
                </c:pt>
              </c:numCache>
            </c:numRef>
          </c:xVal>
          <c:yVal>
            <c:numRef>
              <c:f>XLSTAT_20211102_094400_1_HID!ydata2</c:f>
              <c:numCache>
                <c:formatCode>General</c:formatCode>
                <c:ptCount val="70"/>
                <c:pt idx="0">
                  <c:v>10.999897585424307</c:v>
                </c:pt>
                <c:pt idx="1">
                  <c:v>11.080349538034984</c:v>
                </c:pt>
                <c:pt idx="2">
                  <c:v>11.160965399613147</c:v>
                </c:pt>
                <c:pt idx="3">
                  <c:v>11.241755710960957</c:v>
                </c:pt>
                <c:pt idx="4">
                  <c:v>11.322731787957318</c:v>
                </c:pt>
                <c:pt idx="5">
                  <c:v>11.4039057746729</c:v>
                </c:pt>
                <c:pt idx="6">
                  <c:v>11.485290697627358</c:v>
                </c:pt>
                <c:pt idx="7">
                  <c:v>11.566900520401912</c:v>
                </c:pt>
                <c:pt idx="8">
                  <c:v>11.648750197560886</c:v>
                </c:pt>
                <c:pt idx="9">
                  <c:v>11.730855726524457</c:v>
                </c:pt>
                <c:pt idx="10">
                  <c:v>11.813234195668429</c:v>
                </c:pt>
                <c:pt idx="11">
                  <c:v>11.895903826503414</c:v>
                </c:pt>
                <c:pt idx="12">
                  <c:v>11.978884007308547</c:v>
                </c:pt>
                <c:pt idx="13">
                  <c:v>12.062195315072255</c:v>
                </c:pt>
                <c:pt idx="14">
                  <c:v>12.145859522041597</c:v>
                </c:pt>
                <c:pt idx="15">
                  <c:v>12.229899582631123</c:v>
                </c:pt>
                <c:pt idx="16">
                  <c:v>12.314339595933824</c:v>
                </c:pt>
                <c:pt idx="17">
                  <c:v>12.399204738670283</c:v>
                </c:pt>
                <c:pt idx="18">
                  <c:v>12.484521163184457</c:v>
                </c:pt>
                <c:pt idx="19">
                  <c:v>12.570315855140626</c:v>
                </c:pt>
                <c:pt idx="20">
                  <c:v>12.656616446004319</c:v>
                </c:pt>
                <c:pt idx="21">
                  <c:v>12.743450976314213</c:v>
                </c:pt>
                <c:pt idx="22">
                  <c:v>12.830847607275569</c:v>
                </c:pt>
                <c:pt idx="23">
                  <c:v>12.918834280402294</c:v>
                </c:pt>
                <c:pt idx="24">
                  <c:v>13.007438327820299</c:v>
                </c:pt>
                <c:pt idx="25">
                  <c:v>13.096686039350248</c:v>
                </c:pt>
                <c:pt idx="26">
                  <c:v>13.186602196433013</c:v>
                </c:pt>
                <c:pt idx="27">
                  <c:v>13.277209587042844</c:v>
                </c:pt>
                <c:pt idx="28">
                  <c:v>13.368528519530331</c:v>
                </c:pt>
                <c:pt idx="29">
                  <c:v>13.460576356348588</c:v>
                </c:pt>
                <c:pt idx="30">
                  <c:v>13.553367090324448</c:v>
                </c:pt>
                <c:pt idx="31">
                  <c:v>13.646910986099613</c:v>
                </c:pt>
                <c:pt idx="32">
                  <c:v>13.741214307315317</c:v>
                </c:pt>
                <c:pt idx="33">
                  <c:v>13.836279146034679</c:v>
                </c:pt>
                <c:pt idx="34">
                  <c:v>13.932103365073834</c:v>
                </c:pt>
                <c:pt idx="35">
                  <c:v>14.028680656910753</c:v>
                </c:pt>
                <c:pt idx="36">
                  <c:v>14.126000715424244</c:v>
                </c:pt>
                <c:pt idx="37">
                  <c:v>14.224049509722418</c:v>
                </c:pt>
                <c:pt idx="38">
                  <c:v>14.322809643512763</c:v>
                </c:pt>
                <c:pt idx="39">
                  <c:v>14.422260779407363</c:v>
                </c:pt>
                <c:pt idx="40">
                  <c:v>14.522380105527571</c:v>
                </c:pt>
                <c:pt idx="41">
                  <c:v>14.623142821756051</c:v>
                </c:pt>
                <c:pt idx="42">
                  <c:v>14.724522624708968</c:v>
                </c:pt>
                <c:pt idx="43">
                  <c:v>14.826492173523553</c:v>
                </c:pt>
                <c:pt idx="44">
                  <c:v>14.929023522359167</c:v>
                </c:pt>
                <c:pt idx="45">
                  <c:v>15.032088509591963</c:v>
                </c:pt>
                <c:pt idx="46">
                  <c:v>15.13565909762537</c:v>
                </c:pt>
                <c:pt idx="47">
                  <c:v>15.239707660738057</c:v>
                </c:pt>
                <c:pt idx="48">
                  <c:v>15.344207221269485</c:v>
                </c:pt>
                <c:pt idx="49">
                  <c:v>15.449131636632163</c:v>
                </c:pt>
                <c:pt idx="50">
                  <c:v>15.55445574115662</c:v>
                </c:pt>
                <c:pt idx="51">
                  <c:v>15.660155447693191</c:v>
                </c:pt>
                <c:pt idx="52">
                  <c:v>15.766207814318422</c:v>
                </c:pt>
                <c:pt idx="53">
                  <c:v>15.8725910815365</c:v>
                </c:pt>
                <c:pt idx="54">
                  <c:v>15.979284685136069</c:v>
                </c:pt>
                <c:pt idx="55">
                  <c:v>16.086269249454752</c:v>
                </c:pt>
                <c:pt idx="56">
                  <c:v>16.193526565294803</c:v>
                </c:pt>
                <c:pt idx="57">
                  <c:v>16.301039556182317</c:v>
                </c:pt>
                <c:pt idx="58">
                  <c:v>16.408792236111744</c:v>
                </c:pt>
                <c:pt idx="59">
                  <c:v>16.51676966139523</c:v>
                </c:pt>
                <c:pt idx="60">
                  <c:v>16.62495787875951</c:v>
                </c:pt>
                <c:pt idx="61">
                  <c:v>16.733343871410437</c:v>
                </c:pt>
                <c:pt idx="62">
                  <c:v>16.841915504419152</c:v>
                </c:pt>
                <c:pt idx="63">
                  <c:v>16.950661470473335</c:v>
                </c:pt>
                <c:pt idx="64">
                  <c:v>17.05957123677786</c:v>
                </c:pt>
                <c:pt idx="65">
                  <c:v>17.168634993676182</c:v>
                </c:pt>
                <c:pt idx="66">
                  <c:v>17.277843605391823</c:v>
                </c:pt>
                <c:pt idx="67">
                  <c:v>17.387188563151643</c:v>
                </c:pt>
                <c:pt idx="68">
                  <c:v>17.496661940844795</c:v>
                </c:pt>
                <c:pt idx="69">
                  <c:v>17.60625635328762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0F-43EE-9831-53920A5D34E6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10</c:v>
              </c:pt>
              <c:pt idx="1">
                <c:v>18</c:v>
              </c:pt>
            </c:numLit>
          </c:xVal>
          <c:yVal>
            <c:numLit>
              <c:formatCode>General</c:formatCode>
              <c:ptCount val="2"/>
              <c:pt idx="0">
                <c:v>10</c:v>
              </c:pt>
              <c:pt idx="1">
                <c:v>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660F-43EE-9831-53920A5D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106607"/>
        <c:axId val="958108271"/>
      </c:scatterChart>
      <c:valAx>
        <c:axId val="958106607"/>
        <c:scaling>
          <c:orientation val="minMax"/>
          <c:max val="18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Pred(log(sales))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58108271"/>
        <c:crosses val="autoZero"/>
        <c:crossBetween val="midCat"/>
      </c:valAx>
      <c:valAx>
        <c:axId val="958108271"/>
        <c:scaling>
          <c:orientation val="minMax"/>
          <c:max val="18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log(sales)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58106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log(sales)"/>
    <item val="Goodness of fit statistics (log(sales))"/>
    <item val="Analysis of variance  (log(sales))"/>
    <item val="Model parameters (log(sales))"/>
    <item val="Equation of the model (log(sales))"/>
    <item val="Standardized coefficients (log(sales))"/>
    <item val="Predictions and residuals (log(sales))"/>
  </itemLst>
</formControlPr>
</file>

<file path=xl/ctrlProps/ctrlProp2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log(sales)"/>
    <item val="Goodness of fit statistics (log(sales))"/>
    <item val="Analysis of variance  (log(sales))"/>
    <item val="Model parameters (log(sales))"/>
    <item val="Equation of the model (log(sales))"/>
    <item val="Standardized coefficients (log(sales))"/>
    <item val="Predictions and residuals (log(sales))"/>
  </itemLst>
</formControlPr>
</file>

<file path=xl/ctrlProps/ctrlProp3.xml><?xml version="1.0" encoding="utf-8"?>
<formControlPr xmlns="http://schemas.microsoft.com/office/spreadsheetml/2009/9/main" objectType="Drop" dropStyle="combo" dx="31" noThreeD="1" sel="1" val="0">
  <itemLst>
    <item val="Summary statistics"/>
    <item val="Correlation matrix"/>
    <item val="Regression of variable log(UVolDiGiorno)"/>
    <item val="Goodness of fit statistics (log(UVolDiGiorno))"/>
    <item val="Analysis of variance  (log(UVolDiGiorno))"/>
    <item val="Model parameters (log(UVolDiGiorno))"/>
    <item val="Equation of the model (log(UVolDiGiorno))"/>
    <item val="Standardized coefficients (log(UVolDiGiorno))"/>
    <item val="Predictions and residuals (log(UVolDiGiorno)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47421" hidden="1">
          <a:extLst>
            <a:ext uri="{FF2B5EF4-FFF2-40B4-BE49-F238E27FC236}">
              <a16:creationId xmlns:a16="http://schemas.microsoft.com/office/drawing/2014/main" id="{F3352301-625C-4570-B398-FD34AF1105CD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RefEdit_Y,RefEdit0,'Sheet1'!$G$1:$G$101,True,000000010200_General,True,Y / Dependent variables:,False,,101,1
FileSelect1,CommandButton,,False,000000020200_General,False,,False,,,
ScrollBarSelect,ScrollBar,0,False,05,False,,,,,
CheckBox_X,CheckBox,True,True,000000050200_General,True,Quantitative,False,,,
RefEdit_X,RefEdit0,'Sheet1'!$H$1:$H$101&lt;LS&gt;'Sheet1'!$D$1:$D$101,True,000002050200_General,True,X / Explanatory variables:,False,,101,2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6350</xdr:colOff>
      <xdr:row>5</xdr:row>
      <xdr:rowOff>473075</xdr:rowOff>
    </xdr:to>
    <xdr:sp macro="" textlink="">
      <xdr:nvSpPr>
        <xdr:cNvPr id="3" name="BK547421">
          <a:extLst>
            <a:ext uri="{FF2B5EF4-FFF2-40B4-BE49-F238E27FC236}">
              <a16:creationId xmlns:a16="http://schemas.microsoft.com/office/drawing/2014/main" id="{448F3E2B-1225-4A58-91DB-2943399C5FF9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547421">
          <a:extLst>
            <a:ext uri="{FF2B5EF4-FFF2-40B4-BE49-F238E27FC236}">
              <a16:creationId xmlns:a16="http://schemas.microsoft.com/office/drawing/2014/main" id="{77A65018-3F62-4C47-8B0C-CA311386F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547421">
          <a:extLst>
            <a:ext uri="{FF2B5EF4-FFF2-40B4-BE49-F238E27FC236}">
              <a16:creationId xmlns:a16="http://schemas.microsoft.com/office/drawing/2014/main" id="{EF0709C3-84EE-48C3-87CB-4CBC33AD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547421" hidden="1">
          <a:extLst>
            <a:ext uri="{FF2B5EF4-FFF2-40B4-BE49-F238E27FC236}">
              <a16:creationId xmlns:a16="http://schemas.microsoft.com/office/drawing/2014/main" id="{B32782C9-3FE0-4070-8AAB-9FF1BA194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547421">
          <a:extLst>
            <a:ext uri="{FF2B5EF4-FFF2-40B4-BE49-F238E27FC236}">
              <a16:creationId xmlns:a16="http://schemas.microsoft.com/office/drawing/2014/main" id="{7E91A655-7F23-46B5-97F7-A0DCA7A3D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547421">
          <a:extLst>
            <a:ext uri="{FF2B5EF4-FFF2-40B4-BE49-F238E27FC236}">
              <a16:creationId xmlns:a16="http://schemas.microsoft.com/office/drawing/2014/main" id="{76AFE64A-AF30-432E-804D-0A0480410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563534-FB1C-4743-8655-93632400B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198</xdr:row>
      <xdr:rowOff>0</xdr:rowOff>
    </xdr:from>
    <xdr:to>
      <xdr:col>7</xdr:col>
      <xdr:colOff>0</xdr:colOff>
      <xdr:row>216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5665AC-2E55-428B-851D-180B117F1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198</xdr:row>
      <xdr:rowOff>0</xdr:rowOff>
    </xdr:from>
    <xdr:to>
      <xdr:col>13</xdr:col>
      <xdr:colOff>127000</xdr:colOff>
      <xdr:row>216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015E59-84D4-4CB1-8EE4-233AEC50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198</xdr:row>
      <xdr:rowOff>0</xdr:rowOff>
    </xdr:from>
    <xdr:to>
      <xdr:col>19</xdr:col>
      <xdr:colOff>254000</xdr:colOff>
      <xdr:row>216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D8900FD-A1CA-43D6-8FEC-8F3B9649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218</xdr:row>
      <xdr:rowOff>0</xdr:rowOff>
    </xdr:from>
    <xdr:to>
      <xdr:col>7</xdr:col>
      <xdr:colOff>0</xdr:colOff>
      <xdr:row>236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54011FB-C380-47C3-863B-8456DC4C2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5</xdr:col>
          <xdr:colOff>6350</xdr:colOff>
          <xdr:row>6</xdr:row>
          <xdr:rowOff>196850</xdr:rowOff>
        </xdr:to>
        <xdr:sp macro="" textlink="">
          <xdr:nvSpPr>
            <xdr:cNvPr id="2049" name="DD335930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BC5FB120-4A9E-42A2-8428-8AB9E8EE9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86862" hidden="1">
          <a:extLst>
            <a:ext uri="{FF2B5EF4-FFF2-40B4-BE49-F238E27FC236}">
              <a16:creationId xmlns:a16="http://schemas.microsoft.com/office/drawing/2014/main" id="{CF1B25C9-EDE2-4C99-B27D-33B342A48CAC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RefEdit_Y,RefEdit0,'1G'!$E$1:$E$101,True,000000010200_General,True,Y / Dependent variables:,False,,101,1
FileSelect1,CommandButton,,False,000000020200_General,False,,False,,,
ScrollBarSelect,ScrollBar,0,False,05,False,,,,,
CheckBox_X,CheckBox,True,True,000000050200_General,True,Quantitative,False,,,
RefEdit_X,RefEdit0,'1G'!$F$1:$J$101,True,000002050200_General,True,X / Explanatory variables:,False,,101,4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6350</xdr:colOff>
      <xdr:row>5</xdr:row>
      <xdr:rowOff>473075</xdr:rowOff>
    </xdr:to>
    <xdr:sp macro="" textlink="">
      <xdr:nvSpPr>
        <xdr:cNvPr id="3" name="BK386862">
          <a:extLst>
            <a:ext uri="{FF2B5EF4-FFF2-40B4-BE49-F238E27FC236}">
              <a16:creationId xmlns:a16="http://schemas.microsoft.com/office/drawing/2014/main" id="{0CF26818-7D41-457E-B10E-9B22BA37DA94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386862">
          <a:extLst>
            <a:ext uri="{FF2B5EF4-FFF2-40B4-BE49-F238E27FC236}">
              <a16:creationId xmlns:a16="http://schemas.microsoft.com/office/drawing/2014/main" id="{FE42B084-0B5A-4220-84A4-3512B5D5B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386862">
          <a:extLst>
            <a:ext uri="{FF2B5EF4-FFF2-40B4-BE49-F238E27FC236}">
              <a16:creationId xmlns:a16="http://schemas.microsoft.com/office/drawing/2014/main" id="{62F20E32-6B7C-45AF-868E-32B3B3341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386862" hidden="1">
          <a:extLst>
            <a:ext uri="{FF2B5EF4-FFF2-40B4-BE49-F238E27FC236}">
              <a16:creationId xmlns:a16="http://schemas.microsoft.com/office/drawing/2014/main" id="{A7F6F2F6-2E89-44C4-9AC5-87793E1AB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386862">
          <a:extLst>
            <a:ext uri="{FF2B5EF4-FFF2-40B4-BE49-F238E27FC236}">
              <a16:creationId xmlns:a16="http://schemas.microsoft.com/office/drawing/2014/main" id="{99F92F80-9B44-4C71-B0DE-3CA699357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386862">
          <a:extLst>
            <a:ext uri="{FF2B5EF4-FFF2-40B4-BE49-F238E27FC236}">
              <a16:creationId xmlns:a16="http://schemas.microsoft.com/office/drawing/2014/main" id="{1E0F2AFB-19D2-471D-BB7B-DC18142B5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5804B7-CE8A-4275-9F3F-954ED3270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210</xdr:row>
      <xdr:rowOff>0</xdr:rowOff>
    </xdr:from>
    <xdr:to>
      <xdr:col>7</xdr:col>
      <xdr:colOff>0</xdr:colOff>
      <xdr:row>228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D07623A-00B9-44D4-9531-301665FC3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210</xdr:row>
      <xdr:rowOff>0</xdr:rowOff>
    </xdr:from>
    <xdr:to>
      <xdr:col>13</xdr:col>
      <xdr:colOff>127000</xdr:colOff>
      <xdr:row>228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C42225-AEA1-47D2-8DED-71D054693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210</xdr:row>
      <xdr:rowOff>0</xdr:rowOff>
    </xdr:from>
    <xdr:to>
      <xdr:col>19</xdr:col>
      <xdr:colOff>254000</xdr:colOff>
      <xdr:row>228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71A096-AB3A-456C-A6BF-AA7249C3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230</xdr:row>
      <xdr:rowOff>0</xdr:rowOff>
    </xdr:from>
    <xdr:to>
      <xdr:col>7</xdr:col>
      <xdr:colOff>0</xdr:colOff>
      <xdr:row>248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6DC4CF-A3ED-4AD0-9BA1-08862E0C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5</xdr:col>
          <xdr:colOff>6350</xdr:colOff>
          <xdr:row>6</xdr:row>
          <xdr:rowOff>196850</xdr:rowOff>
        </xdr:to>
        <xdr:sp macro="" textlink="">
          <xdr:nvSpPr>
            <xdr:cNvPr id="7169" name="DD851296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91A0898D-D635-42F4-9FCE-260F409740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06527" hidden="1">
          <a:extLst>
            <a:ext uri="{FF2B5EF4-FFF2-40B4-BE49-F238E27FC236}">
              <a16:creationId xmlns:a16="http://schemas.microsoft.com/office/drawing/2014/main" id="{91B2C911-3DF4-4FC1-B110-66D22F0C5FCB}"/>
            </a:ext>
          </a:extLst>
        </xdr:cNvPr>
        <xdr:cNvSpPr txBox="1"/>
      </xdr:nvSpPr>
      <xdr:spPr>
        <a:xfrm>
          <a:off x="946150" y="92075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CheckBoxTrans,CheckBox,False,False,04,False,Trans,False,,,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CheckBox_Validation,CheckBox,False,True,200000000000_Validation,True,Validation,False,,,
CheckBoxSort,CheckBox,False,True,510000000201_Outputs|Means,True,Sort up,False,,,
CheckBoxApplyAll,CheckBox,False,True,510000000101_Outputs|Means,True,Apply to all factors,False,,,
CheckBoxMCompare,CheckBox,False,True,510000000001_Outputs|Means,True,Multiple comparisons,False,,,
CheckBoxCIMeans,CheckBox,False,True,510000000301_Outputs|Means,True,Confidence intervals,False,,,
CheckBoxSlopes,CheckBox,False,False,510000000401_Outputs|Means,False,Comparison of slopes,False,,,
CheckBoxPairwise,CheckBox,False,True,510000000002_Outputs|Means,True,Pairwise comparisons,False,,,
CheckBoxControl,CheckBox,False,True,510000000202_Outputs|Means,True,Comparisons with a control,False,,,
CheckBoxMeanSq,CheckBox,False,True,510000000402_Outputs|Means,True,Choose the MSE,False,,,
CheckBoxProtected,CheckBox,False,True,510000000502_Outputs|Means,True,Protected,False,,,
CheckBoxTB,CheckBox,False,True,510000000602_Outputs|Means,True,Top/Bottom boxes,False,,,
OptionButtonTB2,OptionButton,True,True,510000000702_Outputs|Means,True,2,False,,,
OptionButtonTB3,OptionButton,False,True,510000000802_Outputs|Means,True,3,False,,,
ListBoxControl,ListBox,,True,510000000302_Outputs|Means,True,Comparisons with a control:,False,,,
ListBoxPairwise,ListBox,,True,510000000102_Outputs|Means,True,Pairwise comparisons:,False,,,
CheckBoxMeanConfTab,CheckBox,True,True,510000000100_Outputs|Means,True,Confidence interval,False,,,
CheckBoxMeans,CheckBox,True,True,510000000000_Outputs|Means,True,Means,False,,,
CheckBoxMeanStdError,CheckBox,True,True,510000000200_Outputs|Means,True,Standard errors,False,,,
CheckBoxLSM,CheckBox,True,True,510000000300_Outputs|Means,True,LS means,False,,,
CheckBox_Desc,CheckBox,True,True,500000000000_Outputs|General,True,Descriptive statistics,False,,,
CheckBox_Corr,CheckBox,True,True,500000000100_Outputs|General,True,Correlations,False,,,
CheckBox_AV,CheckBox,True,True,500000000300_Outputs|General,True,Analysis of variance,False,,,
CheckBoxPress,CheckBox,False,True,500000000500_Outputs|General,True,Press,False,,,
CheckBox_TISS,CheckBox,False,True,500000000400_Outputs|General,True,Type I/III SS,False,,,
CheckBoxMultiCo,CheckBox,False,True,500000000200_Outputs|General,True,Multicolinearity statistics,False,,,
CheckBoxInterpret,CheckBox,False,True,500000000600_Outputs|General,True,Interpretation,False,,,
CheckBox_Resid,CheckBox,True,True,500000000101_Outputs|General,True,Predictions and residuals,False,,,
CheckBoxStdCoeff,CheckBox,True,True,500000000001_Outputs|General,True,Standardized coefficients,False,,,
CheckBoxDiag,CheckBox,False,True,500000000501_Outputs|General,True,Influence diagnostics,False,,,
CheckBoxAdjPred,CheckBox,False,True,500000000401_Outputs|General,True,Adjusted predictions,False,,,
CheckBoxWelch,CheckBox,False,False,500000000601_Outputs|General,False,Welch statistic,False,,,
CheckBoxDispX,CheckBox,False,True,500000000201_Outputs|General,True,X,False,,,
CheckBoxPredConf,CheckBox,True,True,500000000301_Outputs|General,True,Confidence intervals,False,,,
CheckBoxContrasts,CheckBox,False,True,520000000000_Outputs|Contrasts,True,Compute contrasts,False,,,
RefEditContrasts,RefEdit,,True,520000000200_Outputs|Contrasts,True,Definition:,False,,,
CheckBoxLevene,CheckBox,False,False,530000000000_Outputs|Test assumptions,False,Levene's test,False,,,
CheckBox_Intercept,CheckBox,False,True,100000000000_Options|Model,True,Fixed Intercept,False,,,
TextBox_Intercept,TextBox,0,True,100000010000_Options|Model,True,Fixed Intercept:,False,,,
TextBoxTol,TextBox,0.0001,True,100000020000_Options|Model,True,Tolerance:,False,,,
TextBox_Conf,TextBox,90,True,100000010100_Options|Model,True,Confidence interval (%):,False,,,
CheckBox_Interactions,CheckBox,False,True,100000000200_Options|Model,True,Interactions / Level,False,,,
TextBoxLevel,TextBox,2,True,100000010200_Options|Model,True,,False,,,
ComboBox_Selection,ComboBox,0,True,100000000101_Options|Model,True,Choose a model selection method,False,,,
CheckBox_Selection,CheckBox,False,True,100000000001_Options|Model,True,Model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CheckBoxNested,CheckBox,False,True,110000000100_Options|ANOVA / ANCOVA,True,Nested effects,False,,,
CheckBoxHetero,CheckBox,False,True,120000000000_Options|Covariances,True,Heteroscedasticity,False,,,
ComboBoxHACMethod,ComboBox,0,True,120000010100_Options|Covariances,True,Method:,False,,,
CheckBoxAutoCorr,CheckBox,False,True,120000000200_Options|Covariances,True,Autocorrelation,False,,,
TextBoxLag,TextBox,1,True,120000010300_Options|Covariances,True,Lag: ,False,,,
CheckBox_Predict,CheckBox,False,True,300000000102_Prediction,True,Prediction,False,,,
RefEdit_QPred,RefEdit0,,True,300000000402_Prediction,True,Qualitative:,False,,,
RefEdit_XPred,RefEdit0,,True,300000000302_Prediction,True,Quantitative:,False,,,
CheckBox_ObsLabelsPred,CheckBox,False,True,300000000502_Prediction,True,Observation labels,False,,,
RefEdit_PredLabels,RefEdit0,,True,300000000602_Prediction,True,,False,,,
OptionButton_MVEstimate,OptionButton,False,True,400000000000_Missing data,True,Estimate missing data,False,,,
OptionButton_MeanMode,OptionButton,True,True,400000000100_Missing data,True,Mean or mode,False,,,
OptionButton_NN,OptionButton,False,True,400000010100_Missing data,True,Nearest neighbor,False,,,
OptionButton_MVRemove,OptionButton,True,True,400000000200_Missing data,True,Remove the observations,False,,,
OptionButtonEachY,OptionButton,False,True,400000000300_Missing data,True,Check for each Y separately,False,,,
OptionButtonAcrossAll,OptionButton,True,True,400000010300_Missing data,True,Across all Ys,False,,,
OptionButtonMVRefuse,OptionButton,False,True,400000000400_Missing data,True,Do not accept missing data,False,,,
OptionButton_MVIgnore,OptionButton,False,True,400000000500_Missing data,True,Ignore missing data,False,,,
CheckBoxResidCharts,CheckBox,True,True,600000000200_Charts,True,Predictions and residuals,False,,,
CheckBoxRegCharts,CheckBox,True,True,600000000000_Charts,True,Regression charts,False,,,
CheckBoxChartsCoeff,CheckBox,True,True,600000000100_Charts,True,Standardized coefficients,False,,,
CheckBox_Conf,CheckBox,True,True,600000000300_Charts,True,Confidence intervals,False,,,
OptionButtonCol,OptionButton,True,True,000000010000_General,True,Column,False,,,
OptionButtonTab,OptionButton,False,True,000000020000_General,True,Table,False,,,
RefEditDataTable,RefEdit0,,True,000000010100_General,True,Data table:,False,,,
TextBoxNbFactors,TextBox,1,True,000001030100_General,True,Number of factors:,False,,,
OptionButton_W,OptionButton,False,True,000000000001_General,True,Workbook,False,,,
OptionButton_R,OptionButton,False,True,000000010001_General,True,Range,False,,,
OptionButton_S,OptionButton,True,True,000000020001_General,True,Sheet,False,,,
RefEdit_R,RefEdit,,True,000000000101_General,True,Range:,False,,,
CheckBoxVarLabels,CheckBox,True,True,000000000201_General,True,Variable labels,False,,,
CheckBox_ObsLabels,CheckBox,False,True,000000010301_General,True,Observation labels,False,,,
RefEdit_Wr,RefEdit0,,True,000000060301_General,True,Regression weights:,False,,,
CheckBox_Wr,CheckBox,False,True,000000050301_General,True,Regression weights,False,,,
RefEdit_ObsLabels,RefEdit0,,True,000000020301_General,True,Observation labels:,False,,,
CheckBox_W,CheckBox,False,True,000000030301_General,True,Observation weights,False,,,
RefEdit_W,RefEdit0,,True,000000040301_General,True,Observation weights:,False,,,
FileSelect2,CommandButton,,False,300000000702_Prediction,False,,False,,,
CheckBoxNorm,CheckBox,False,True,530000000100_Outputs|Test assumptions,True,Normality test,False,,,
OptionButtonMean,OptionButton,True,True,530000000200_Outputs|Test assumptions,True,Mean,False,,,
OptionButtonMedian,OptionButton,False,True,530000010200_Outputs|Test assumptions,True,Median,False,,,
RefEdit_Y,RefEdit0,'Sheet12'!$R$1:$R$157,True,000000010200_General,True,Y / Dependent variables:,False,,157,1
FileSelect1,CommandButton,,False,000000020200_General,False,,False,,,
ScrollBarSelect,ScrollBar,0,False,05,False,,,,,
CheckBox_X,CheckBox,True,True,000000050200_General,True,Quantitative,False,,,
RefEdit_X,RefEdit0,'Sheet12'!$S$1:$X$157,True,000002050200_General,True,X / Explanatory variables:,False,,157,6
CheckBox_Q,CheckBox,False,True,000003050200_General,True,Qualitative,False,,,
RefEdit_Q,RefEdit0,,True,000004050200_General,True,Qualitative:,False,,,
CheckBoxMeansCharts,CheckBox,True,True,600000000400_Charts,True,Means charts,False,,,
CheckBoxMeanConf,CheckBox,False,True,600000010400_Charts,True,Confidence intervals,False,,,
CheckBoxBar,CheckBox,False,True,600000030400_Charts,True,Bar chart,False,,,
CheckBox_PredVarLabels,CheckBox,False,True,300000001002_Prediction,True,Variable labels,False,,,
ScrollBarLevel,SpinButton,2,True,100000020200_Options|Model,False,,,,,
CheckBoxRand,CheckBox,False,True,110000000200_Options|ANOVA / ANCOVA,True,Random effects,False,,,
CheckBoxRestricted,CheckBox,False,True,110000010200_Options|ANOVA / ANCOVA,True,Restricted ANOVA,False,,,
CheckBoxProp,CheckBox,False,True,600000020400_Charts,True,Proportional,False,,,
CheckBoxSummary,CheckBox,True,True,510000000902_Outputs|Means,True,Summary,False,,,
CheckBoxSumCharts,CheckBox,True,True,600000000101_Charts,True,Summary charts,False,,,
CheckBoxFilterY,CheckBox,False,True,600000000001_Charts,True,Filter Ys,False,,,
CheckBoxDemsar,CheckBox,False,False,600000040400_Charts,False,Demsar plots,False,,,
CheckBoxContBonf,CheckBox,True,True,520000000300_Outputs|Contrasts,True,Bonferroni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6350</xdr:colOff>
      <xdr:row>5</xdr:row>
      <xdr:rowOff>473075</xdr:rowOff>
    </xdr:to>
    <xdr:sp macro="" textlink="">
      <xdr:nvSpPr>
        <xdr:cNvPr id="3" name="BK506527">
          <a:extLst>
            <a:ext uri="{FF2B5EF4-FFF2-40B4-BE49-F238E27FC236}">
              <a16:creationId xmlns:a16="http://schemas.microsoft.com/office/drawing/2014/main" id="{97EFE8F0-F295-4DD4-AB1C-C9E1F8B925C2}"/>
            </a:ext>
          </a:extLst>
        </xdr:cNvPr>
        <xdr:cNvSpPr/>
      </xdr:nvSpPr>
      <xdr:spPr>
        <a:xfrm>
          <a:off x="330200" y="92710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506527">
          <a:extLst>
            <a:ext uri="{FF2B5EF4-FFF2-40B4-BE49-F238E27FC236}">
              <a16:creationId xmlns:a16="http://schemas.microsoft.com/office/drawing/2014/main" id="{256F8637-DF7B-4221-B6B6-56574B71A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506527">
          <a:extLst>
            <a:ext uri="{FF2B5EF4-FFF2-40B4-BE49-F238E27FC236}">
              <a16:creationId xmlns:a16="http://schemas.microsoft.com/office/drawing/2014/main" id="{90060205-C8ED-48AD-B14A-E815F1650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506527" hidden="1">
          <a:extLst>
            <a:ext uri="{FF2B5EF4-FFF2-40B4-BE49-F238E27FC236}">
              <a16:creationId xmlns:a16="http://schemas.microsoft.com/office/drawing/2014/main" id="{A3D86B0E-36BB-4E90-A1A1-A489FF71C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506527">
          <a:extLst>
            <a:ext uri="{FF2B5EF4-FFF2-40B4-BE49-F238E27FC236}">
              <a16:creationId xmlns:a16="http://schemas.microsoft.com/office/drawing/2014/main" id="{3A8F9A3D-E9BD-4432-BF4D-9267146AD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97472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506527">
          <a:extLst>
            <a:ext uri="{FF2B5EF4-FFF2-40B4-BE49-F238E27FC236}">
              <a16:creationId xmlns:a16="http://schemas.microsoft.com/office/drawing/2014/main" id="{76C3F935-B769-4259-A31F-38286AC27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97472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94C3F6-F670-4EB8-9D72-4A040C176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270</xdr:row>
      <xdr:rowOff>0</xdr:rowOff>
    </xdr:from>
    <xdr:to>
      <xdr:col>7</xdr:col>
      <xdr:colOff>0</xdr:colOff>
      <xdr:row>288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D76430-EB04-4A43-9B21-0D095B9E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270</xdr:row>
      <xdr:rowOff>0</xdr:rowOff>
    </xdr:from>
    <xdr:to>
      <xdr:col>13</xdr:col>
      <xdr:colOff>127000</xdr:colOff>
      <xdr:row>288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D0C0D6-AB0C-4306-A4E7-52AF98BC6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270</xdr:row>
      <xdr:rowOff>0</xdr:rowOff>
    </xdr:from>
    <xdr:to>
      <xdr:col>19</xdr:col>
      <xdr:colOff>254000</xdr:colOff>
      <xdr:row>288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9C98030-FE51-4212-8FB5-98E59417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290</xdr:row>
      <xdr:rowOff>0</xdr:rowOff>
    </xdr:from>
    <xdr:to>
      <xdr:col>7</xdr:col>
      <xdr:colOff>0</xdr:colOff>
      <xdr:row>308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72173D-BAF3-401D-B62D-A2B46E3F4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5</xdr:row>
          <xdr:rowOff>476250</xdr:rowOff>
        </xdr:from>
        <xdr:to>
          <xdr:col>5</xdr:col>
          <xdr:colOff>6350</xdr:colOff>
          <xdr:row>6</xdr:row>
          <xdr:rowOff>196850</xdr:rowOff>
        </xdr:to>
        <xdr:sp macro="" textlink="">
          <xdr:nvSpPr>
            <xdr:cNvPr id="14337" name="DD540885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7000F618-5845-41E3-BEA6-BBC9B11521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01"/>
  <sheetViews>
    <sheetView workbookViewId="0">
      <selection activeCell="E2" sqref="E2"/>
    </sheetView>
  </sheetViews>
  <sheetFormatPr defaultRowHeight="14.5" x14ac:dyDescent="0.35"/>
  <cols>
    <col min="2" max="2" width="17.90625" customWidth="1"/>
    <col min="3" max="3" width="17" customWidth="1"/>
    <col min="5" max="5" width="16.453125" customWidth="1"/>
    <col min="8" max="8" width="18.08984375" customWidth="1"/>
    <col min="11" max="11" width="30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11</v>
      </c>
      <c r="L1" t="s">
        <v>9</v>
      </c>
      <c r="M1">
        <v>13.476768681648116</v>
      </c>
    </row>
    <row r="2" spans="1:13" x14ac:dyDescent="0.35">
      <c r="A2">
        <v>1</v>
      </c>
      <c r="B2">
        <v>586952.98388138576</v>
      </c>
      <c r="C2">
        <v>0.88807418305752517</v>
      </c>
      <c r="D2">
        <v>0</v>
      </c>
      <c r="E2">
        <v>0.87057618929716052</v>
      </c>
      <c r="F2">
        <v>0</v>
      </c>
      <c r="G2">
        <f>LN(B2)</f>
        <v>13.2827</v>
      </c>
      <c r="H2">
        <f>LN(C2)</f>
        <v>-0.11869999999999994</v>
      </c>
      <c r="K2" t="s">
        <v>12</v>
      </c>
      <c r="L2" t="s">
        <v>8</v>
      </c>
      <c r="M2">
        <v>-0.30255712040948296</v>
      </c>
    </row>
    <row r="3" spans="1:13" x14ac:dyDescent="0.35">
      <c r="A3">
        <v>2</v>
      </c>
      <c r="B3">
        <v>838022.3083059116</v>
      </c>
      <c r="C3">
        <v>1.075192806090155</v>
      </c>
      <c r="D3">
        <v>0</v>
      </c>
      <c r="E3">
        <v>0.83752848828395754</v>
      </c>
      <c r="F3">
        <v>0</v>
      </c>
      <c r="G3">
        <f t="shared" ref="G3:G66" si="0">LN(B3)</f>
        <v>13.6388</v>
      </c>
      <c r="H3">
        <f t="shared" ref="H3:H66" si="1">LN(C3)</f>
        <v>7.2500000000000009E-2</v>
      </c>
      <c r="K3" t="s">
        <v>13</v>
      </c>
      <c r="L3" t="s">
        <v>10</v>
      </c>
      <c r="M3">
        <v>0.96243806875713322</v>
      </c>
    </row>
    <row r="4" spans="1:13" x14ac:dyDescent="0.35">
      <c r="A4">
        <v>3</v>
      </c>
      <c r="B4">
        <v>861990.90625326219</v>
      </c>
      <c r="C4">
        <v>0.95399199362089004</v>
      </c>
      <c r="D4">
        <v>0</v>
      </c>
      <c r="E4">
        <v>1.1154969492338747</v>
      </c>
      <c r="F4">
        <v>0</v>
      </c>
      <c r="G4">
        <f t="shared" si="0"/>
        <v>13.667</v>
      </c>
      <c r="H4">
        <f t="shared" si="1"/>
        <v>-4.7100000000000038E-2</v>
      </c>
    </row>
    <row r="5" spans="1:13" x14ac:dyDescent="0.35">
      <c r="A5">
        <v>4</v>
      </c>
      <c r="B5">
        <v>767197.84988560493</v>
      </c>
      <c r="C5">
        <v>1.0579150106383874</v>
      </c>
      <c r="D5">
        <v>0</v>
      </c>
      <c r="E5">
        <v>0.95427823415290935</v>
      </c>
      <c r="F5">
        <v>0</v>
      </c>
      <c r="G5">
        <f t="shared" si="0"/>
        <v>13.5505</v>
      </c>
      <c r="H5">
        <f t="shared" si="1"/>
        <v>5.6299999999999899E-2</v>
      </c>
    </row>
    <row r="6" spans="1:13" x14ac:dyDescent="0.35">
      <c r="A6">
        <v>5</v>
      </c>
      <c r="B6">
        <v>777391.99484225479</v>
      </c>
      <c r="C6">
        <v>1.0119710866973839</v>
      </c>
      <c r="D6">
        <v>0</v>
      </c>
      <c r="E6">
        <v>1.059609029509115</v>
      </c>
      <c r="F6">
        <v>0</v>
      </c>
      <c r="G6">
        <f t="shared" si="0"/>
        <v>13.563700000000001</v>
      </c>
      <c r="H6">
        <f t="shared" si="1"/>
        <v>1.1899999999999977E-2</v>
      </c>
    </row>
    <row r="7" spans="1:13" x14ac:dyDescent="0.35">
      <c r="A7">
        <v>6</v>
      </c>
      <c r="B7">
        <v>725923.56072052894</v>
      </c>
      <c r="C7">
        <v>1.0675859733780524</v>
      </c>
      <c r="D7">
        <v>0</v>
      </c>
      <c r="E7">
        <v>1.0890437308155758</v>
      </c>
      <c r="F7">
        <v>0</v>
      </c>
      <c r="G7">
        <f t="shared" si="0"/>
        <v>13.495200000000001</v>
      </c>
      <c r="H7">
        <f t="shared" si="1"/>
        <v>6.5399999999999972E-2</v>
      </c>
    </row>
    <row r="8" spans="1:13" x14ac:dyDescent="0.35">
      <c r="A8">
        <v>7</v>
      </c>
      <c r="B8">
        <v>701516.71096399543</v>
      </c>
      <c r="C8">
        <v>1.2181094187220822</v>
      </c>
      <c r="D8">
        <v>0</v>
      </c>
      <c r="E8">
        <v>1.0253151205244289</v>
      </c>
      <c r="F8">
        <v>0</v>
      </c>
      <c r="G8">
        <f t="shared" si="0"/>
        <v>13.461</v>
      </c>
      <c r="H8">
        <f t="shared" si="1"/>
        <v>0.19729999999999998</v>
      </c>
    </row>
    <row r="9" spans="1:13" x14ac:dyDescent="0.35">
      <c r="A9">
        <v>8</v>
      </c>
      <c r="B9">
        <v>1027151.5050627794</v>
      </c>
      <c r="C9">
        <v>1.0550624927417287</v>
      </c>
      <c r="D9">
        <v>0</v>
      </c>
      <c r="E9">
        <v>1.08177152690629</v>
      </c>
      <c r="F9">
        <v>0</v>
      </c>
      <c r="G9">
        <f t="shared" si="0"/>
        <v>13.8423</v>
      </c>
      <c r="H9">
        <f t="shared" si="1"/>
        <v>5.3599999999999898E-2</v>
      </c>
    </row>
    <row r="10" spans="1:13" x14ac:dyDescent="0.35">
      <c r="A10">
        <v>9</v>
      </c>
      <c r="B10">
        <v>755624.62192222301</v>
      </c>
      <c r="C10">
        <v>1.0822043220703148</v>
      </c>
      <c r="D10">
        <v>0</v>
      </c>
      <c r="E10">
        <v>0.99401796405393528</v>
      </c>
      <c r="F10">
        <v>0</v>
      </c>
      <c r="G10">
        <f t="shared" si="0"/>
        <v>13.535299999999999</v>
      </c>
      <c r="H10">
        <f t="shared" si="1"/>
        <v>7.9000000000000084E-2</v>
      </c>
    </row>
    <row r="11" spans="1:13" x14ac:dyDescent="0.35">
      <c r="A11">
        <v>10</v>
      </c>
      <c r="B11">
        <v>445966.89420177141</v>
      </c>
      <c r="C11">
        <v>0.80179685596694128</v>
      </c>
      <c r="D11">
        <v>0</v>
      </c>
      <c r="E11">
        <v>0.88311486667860395</v>
      </c>
      <c r="F11">
        <v>0</v>
      </c>
      <c r="G11">
        <f t="shared" si="0"/>
        <v>13.007999999999999</v>
      </c>
      <c r="H11">
        <f t="shared" si="1"/>
        <v>-0.22090000000000007</v>
      </c>
    </row>
    <row r="12" spans="1:13" x14ac:dyDescent="0.35">
      <c r="A12">
        <v>11</v>
      </c>
      <c r="B12">
        <v>659739.27626946848</v>
      </c>
      <c r="C12">
        <v>1.049695371820325</v>
      </c>
      <c r="D12">
        <v>0</v>
      </c>
      <c r="E12">
        <v>1.0021022065443106</v>
      </c>
      <c r="F12">
        <v>0</v>
      </c>
      <c r="G12">
        <f t="shared" si="0"/>
        <v>13.3996</v>
      </c>
      <c r="H12">
        <f t="shared" si="1"/>
        <v>4.8499999999999904E-2</v>
      </c>
    </row>
    <row r="13" spans="1:13" x14ac:dyDescent="0.35">
      <c r="A13">
        <v>12</v>
      </c>
      <c r="B13">
        <v>568183.66539265378</v>
      </c>
      <c r="C13">
        <v>0.97199948923522461</v>
      </c>
      <c r="D13">
        <v>0</v>
      </c>
      <c r="E13">
        <v>0.97794680699710346</v>
      </c>
      <c r="F13">
        <v>0</v>
      </c>
      <c r="G13">
        <f t="shared" si="0"/>
        <v>13.2502</v>
      </c>
      <c r="H13">
        <f t="shared" si="1"/>
        <v>-2.8400000000000019E-2</v>
      </c>
    </row>
    <row r="14" spans="1:13" x14ac:dyDescent="0.35">
      <c r="A14">
        <v>13</v>
      </c>
      <c r="B14">
        <v>599469.27434430632</v>
      </c>
      <c r="C14">
        <v>0.95647560009362076</v>
      </c>
      <c r="D14">
        <v>0</v>
      </c>
      <c r="E14">
        <v>0.9222859154248747</v>
      </c>
      <c r="F14">
        <v>0</v>
      </c>
      <c r="G14">
        <f t="shared" si="0"/>
        <v>13.303800000000001</v>
      </c>
      <c r="H14">
        <f t="shared" si="1"/>
        <v>-4.4500000000000033E-2</v>
      </c>
    </row>
    <row r="15" spans="1:13" x14ac:dyDescent="0.35">
      <c r="A15">
        <v>14</v>
      </c>
      <c r="B15">
        <v>729416.36984770128</v>
      </c>
      <c r="C15">
        <v>1.0890437308155758</v>
      </c>
      <c r="D15">
        <v>0</v>
      </c>
      <c r="E15">
        <v>1.0519020483004984</v>
      </c>
      <c r="F15">
        <v>0</v>
      </c>
      <c r="G15">
        <f t="shared" si="0"/>
        <v>13.5</v>
      </c>
      <c r="H15">
        <f t="shared" si="1"/>
        <v>8.5300000000000001E-2</v>
      </c>
    </row>
    <row r="16" spans="1:13" x14ac:dyDescent="0.35">
      <c r="A16">
        <v>15</v>
      </c>
      <c r="B16">
        <v>553490.57334935991</v>
      </c>
      <c r="C16">
        <v>0.92598244722145961</v>
      </c>
      <c r="D16">
        <v>0</v>
      </c>
      <c r="E16">
        <v>1.1134908607465361</v>
      </c>
      <c r="F16">
        <v>0</v>
      </c>
      <c r="G16">
        <f t="shared" si="0"/>
        <v>13.224</v>
      </c>
      <c r="H16">
        <f t="shared" si="1"/>
        <v>-7.6899999999999996E-2</v>
      </c>
    </row>
    <row r="17" spans="1:8" x14ac:dyDescent="0.35">
      <c r="A17">
        <v>16</v>
      </c>
      <c r="B17">
        <v>602293.41145717585</v>
      </c>
      <c r="C17">
        <v>1.1762130523123986</v>
      </c>
      <c r="D17">
        <v>0</v>
      </c>
      <c r="E17">
        <v>0.99381918034015848</v>
      </c>
      <c r="F17">
        <v>0</v>
      </c>
      <c r="G17">
        <f t="shared" si="0"/>
        <v>13.3085</v>
      </c>
      <c r="H17">
        <f t="shared" si="1"/>
        <v>0.1623</v>
      </c>
    </row>
    <row r="18" spans="1:8" x14ac:dyDescent="0.35">
      <c r="A18">
        <v>17</v>
      </c>
      <c r="B18">
        <v>586073.21439763322</v>
      </c>
      <c r="C18">
        <v>0.98728157159029051</v>
      </c>
      <c r="D18">
        <v>0</v>
      </c>
      <c r="E18">
        <v>1.1376901241657316</v>
      </c>
      <c r="F18">
        <v>0</v>
      </c>
      <c r="G18">
        <f t="shared" si="0"/>
        <v>13.2812</v>
      </c>
      <c r="H18">
        <f t="shared" si="1"/>
        <v>-1.2800000000000011E-2</v>
      </c>
    </row>
    <row r="19" spans="1:8" x14ac:dyDescent="0.35">
      <c r="A19">
        <v>18</v>
      </c>
      <c r="B19">
        <v>698856.00600347144</v>
      </c>
      <c r="C19">
        <v>0.98777533580685306</v>
      </c>
      <c r="D19">
        <v>0</v>
      </c>
      <c r="E19">
        <v>1.0824207845802583</v>
      </c>
      <c r="F19">
        <v>0</v>
      </c>
      <c r="G19">
        <f t="shared" si="0"/>
        <v>13.4572</v>
      </c>
      <c r="H19">
        <f t="shared" si="1"/>
        <v>-1.229999999999999E-2</v>
      </c>
    </row>
    <row r="20" spans="1:8" x14ac:dyDescent="0.35">
      <c r="A20">
        <v>19</v>
      </c>
      <c r="B20">
        <v>683922.57790443616</v>
      </c>
      <c r="C20">
        <v>1.0588675627321069</v>
      </c>
      <c r="D20">
        <v>0</v>
      </c>
      <c r="E20">
        <v>1.0458186752558978</v>
      </c>
      <c r="F20">
        <v>0</v>
      </c>
      <c r="G20">
        <f t="shared" si="0"/>
        <v>13.435600000000001</v>
      </c>
      <c r="H20">
        <f t="shared" si="1"/>
        <v>5.7199999999999911E-2</v>
      </c>
    </row>
    <row r="21" spans="1:8" x14ac:dyDescent="0.35">
      <c r="A21">
        <v>20</v>
      </c>
      <c r="B21">
        <v>718269.40964582085</v>
      </c>
      <c r="C21">
        <v>0.96782886470049811</v>
      </c>
      <c r="D21">
        <v>0</v>
      </c>
      <c r="E21">
        <v>0.98501343333449787</v>
      </c>
      <c r="F21">
        <v>0</v>
      </c>
      <c r="G21">
        <f t="shared" si="0"/>
        <v>13.4846</v>
      </c>
      <c r="H21">
        <f t="shared" si="1"/>
        <v>-3.2700000000000035E-2</v>
      </c>
    </row>
    <row r="22" spans="1:8" x14ac:dyDescent="0.35">
      <c r="A22">
        <v>21</v>
      </c>
      <c r="B22">
        <v>862594.5111246974</v>
      </c>
      <c r="C22">
        <v>0.99203191483706066</v>
      </c>
      <c r="D22">
        <v>0</v>
      </c>
      <c r="E22">
        <v>1.0331372016986287</v>
      </c>
      <c r="F22">
        <v>0</v>
      </c>
      <c r="G22">
        <f t="shared" si="0"/>
        <v>13.6677</v>
      </c>
      <c r="H22">
        <f t="shared" si="1"/>
        <v>-7.9999999999999724E-3</v>
      </c>
    </row>
    <row r="23" spans="1:8" x14ac:dyDescent="0.35">
      <c r="A23">
        <v>22</v>
      </c>
      <c r="B23">
        <v>651543.8633576273</v>
      </c>
      <c r="C23">
        <v>1.0631115152294282</v>
      </c>
      <c r="D23">
        <v>0</v>
      </c>
      <c r="E23">
        <v>1.049485453738469</v>
      </c>
      <c r="F23">
        <v>0</v>
      </c>
      <c r="G23">
        <f t="shared" si="0"/>
        <v>13.3871</v>
      </c>
      <c r="H23">
        <f t="shared" si="1"/>
        <v>6.11999999999999E-2</v>
      </c>
    </row>
    <row r="24" spans="1:8" x14ac:dyDescent="0.35">
      <c r="A24">
        <v>23</v>
      </c>
      <c r="B24">
        <v>593623.1681642757</v>
      </c>
      <c r="C24">
        <v>0.9415761995115669</v>
      </c>
      <c r="D24">
        <v>0</v>
      </c>
      <c r="E24">
        <v>1.0512710963760241</v>
      </c>
      <c r="F24">
        <v>0</v>
      </c>
      <c r="G24">
        <f t="shared" si="0"/>
        <v>13.294</v>
      </c>
      <c r="H24">
        <f t="shared" si="1"/>
        <v>-6.0200000000000004E-2</v>
      </c>
    </row>
    <row r="25" spans="1:8" x14ac:dyDescent="0.35">
      <c r="A25">
        <v>24</v>
      </c>
      <c r="B25">
        <v>515864.80277134763</v>
      </c>
      <c r="C25">
        <v>1.0491706553244706</v>
      </c>
      <c r="D25">
        <v>0</v>
      </c>
      <c r="E25">
        <v>0.99830144418151456</v>
      </c>
      <c r="F25">
        <v>0</v>
      </c>
      <c r="G25">
        <f t="shared" si="0"/>
        <v>13.153600000000001</v>
      </c>
      <c r="H25">
        <f t="shared" si="1"/>
        <v>4.8000000000000105E-2</v>
      </c>
    </row>
    <row r="26" spans="1:8" x14ac:dyDescent="0.35">
      <c r="A26">
        <v>25</v>
      </c>
      <c r="B26">
        <v>862077.10965398559</v>
      </c>
      <c r="C26">
        <v>1.0213241789489729</v>
      </c>
      <c r="D26">
        <v>0</v>
      </c>
      <c r="E26">
        <v>1.0785310754331192</v>
      </c>
      <c r="F26">
        <v>0</v>
      </c>
      <c r="G26">
        <f t="shared" si="0"/>
        <v>13.6671</v>
      </c>
      <c r="H26">
        <f t="shared" si="1"/>
        <v>2.1100000000000001E-2</v>
      </c>
    </row>
    <row r="27" spans="1:8" x14ac:dyDescent="0.35">
      <c r="A27">
        <v>26</v>
      </c>
      <c r="B27">
        <v>670715.27731968556</v>
      </c>
      <c r="C27">
        <v>0.98985184358209488</v>
      </c>
      <c r="D27">
        <v>0</v>
      </c>
      <c r="E27">
        <v>1.080798370518137</v>
      </c>
      <c r="F27">
        <v>0</v>
      </c>
      <c r="G27">
        <f t="shared" si="0"/>
        <v>13.4161</v>
      </c>
      <c r="H27">
        <f t="shared" si="1"/>
        <v>-1.0200000000000013E-2</v>
      </c>
    </row>
    <row r="28" spans="1:8" x14ac:dyDescent="0.35">
      <c r="A28">
        <v>27</v>
      </c>
      <c r="B28">
        <v>732559.61336840352</v>
      </c>
      <c r="C28">
        <v>0.95084900881912227</v>
      </c>
      <c r="D28">
        <v>0</v>
      </c>
      <c r="E28">
        <v>0.99491298291965957</v>
      </c>
      <c r="F28">
        <v>0</v>
      </c>
      <c r="G28">
        <f t="shared" si="0"/>
        <v>13.504300000000001</v>
      </c>
      <c r="H28">
        <f t="shared" si="1"/>
        <v>-5.0399999999999986E-2</v>
      </c>
    </row>
    <row r="29" spans="1:8" x14ac:dyDescent="0.35">
      <c r="A29">
        <v>28</v>
      </c>
      <c r="B29">
        <v>1203807.489951567</v>
      </c>
      <c r="C29">
        <v>1.0652398659011086</v>
      </c>
      <c r="D29">
        <v>0</v>
      </c>
      <c r="E29">
        <v>1.1071620171797807</v>
      </c>
      <c r="F29">
        <v>0</v>
      </c>
      <c r="G29">
        <f t="shared" si="0"/>
        <v>14.000999999999999</v>
      </c>
      <c r="H29">
        <f t="shared" si="1"/>
        <v>6.320000000000002E-2</v>
      </c>
    </row>
    <row r="30" spans="1:8" x14ac:dyDescent="0.35">
      <c r="A30">
        <v>29</v>
      </c>
      <c r="B30">
        <v>882928.93938497978</v>
      </c>
      <c r="C30">
        <v>1.0440422938599612</v>
      </c>
      <c r="D30">
        <v>0</v>
      </c>
      <c r="E30">
        <v>1.11137723668982</v>
      </c>
      <c r="F30">
        <v>0</v>
      </c>
      <c r="G30">
        <f t="shared" si="0"/>
        <v>13.691000000000001</v>
      </c>
      <c r="H30">
        <f t="shared" si="1"/>
        <v>4.3100000000000048E-2</v>
      </c>
    </row>
    <row r="31" spans="1:8" x14ac:dyDescent="0.35">
      <c r="A31">
        <v>30</v>
      </c>
      <c r="B31">
        <v>1267300.9998111869</v>
      </c>
      <c r="C31">
        <v>1.2409782749680767</v>
      </c>
      <c r="D31">
        <v>0</v>
      </c>
      <c r="E31">
        <v>1.0479124056388824</v>
      </c>
      <c r="F31">
        <v>1</v>
      </c>
      <c r="G31">
        <f t="shared" si="0"/>
        <v>14.0524</v>
      </c>
      <c r="H31">
        <f t="shared" si="1"/>
        <v>0.21589999999999995</v>
      </c>
    </row>
    <row r="32" spans="1:8" x14ac:dyDescent="0.35">
      <c r="A32">
        <v>31</v>
      </c>
      <c r="B32">
        <v>1056635.1180451214</v>
      </c>
      <c r="C32">
        <v>1.1212005154062326</v>
      </c>
      <c r="D32">
        <v>0</v>
      </c>
      <c r="E32">
        <v>0.89065333615282394</v>
      </c>
      <c r="F32">
        <v>1</v>
      </c>
      <c r="G32">
        <f t="shared" si="0"/>
        <v>13.8706</v>
      </c>
      <c r="H32">
        <f t="shared" si="1"/>
        <v>0.11439999999999999</v>
      </c>
    </row>
    <row r="33" spans="1:8" x14ac:dyDescent="0.35">
      <c r="A33">
        <v>32</v>
      </c>
      <c r="B33">
        <v>656514.4610653139</v>
      </c>
      <c r="C33">
        <v>1.0377967953288789</v>
      </c>
      <c r="D33">
        <v>0</v>
      </c>
      <c r="E33">
        <v>1.0839372349462399</v>
      </c>
      <c r="F33">
        <v>0</v>
      </c>
      <c r="G33">
        <f t="shared" si="0"/>
        <v>13.3947</v>
      </c>
      <c r="H33">
        <f t="shared" si="1"/>
        <v>3.7099999999999973E-2</v>
      </c>
    </row>
    <row r="34" spans="1:8" x14ac:dyDescent="0.35">
      <c r="A34">
        <v>33</v>
      </c>
      <c r="B34">
        <v>751104.44827215257</v>
      </c>
      <c r="C34">
        <v>1.0915514141267892</v>
      </c>
      <c r="D34">
        <v>0</v>
      </c>
      <c r="E34">
        <v>0.80767138897317392</v>
      </c>
      <c r="F34">
        <v>0</v>
      </c>
      <c r="G34">
        <f t="shared" si="0"/>
        <v>13.529299999999999</v>
      </c>
      <c r="H34">
        <f t="shared" si="1"/>
        <v>8.7600000000000011E-2</v>
      </c>
    </row>
    <row r="35" spans="1:8" x14ac:dyDescent="0.35">
      <c r="A35">
        <v>34</v>
      </c>
      <c r="B35">
        <v>514473.84643991786</v>
      </c>
      <c r="C35">
        <v>1.0449823548884438</v>
      </c>
      <c r="D35">
        <v>0</v>
      </c>
      <c r="E35">
        <v>0.90176619485265996</v>
      </c>
      <c r="F35">
        <v>0</v>
      </c>
      <c r="G35">
        <f t="shared" si="0"/>
        <v>13.1509</v>
      </c>
      <c r="H35">
        <f t="shared" si="1"/>
        <v>4.4000000000000039E-2</v>
      </c>
    </row>
    <row r="36" spans="1:8" x14ac:dyDescent="0.35">
      <c r="A36">
        <v>35</v>
      </c>
      <c r="B36">
        <v>1101297.9536179644</v>
      </c>
      <c r="C36">
        <v>1.1179537440055307</v>
      </c>
      <c r="D36">
        <v>0</v>
      </c>
      <c r="E36">
        <v>0.94072916215599156</v>
      </c>
      <c r="F36">
        <v>1</v>
      </c>
      <c r="G36">
        <f t="shared" si="0"/>
        <v>13.912000000000001</v>
      </c>
      <c r="H36">
        <f t="shared" si="1"/>
        <v>0.1114999999999999</v>
      </c>
    </row>
    <row r="37" spans="1:8" x14ac:dyDescent="0.35">
      <c r="A37">
        <v>36</v>
      </c>
      <c r="B37">
        <v>722303.00185691251</v>
      </c>
      <c r="C37">
        <v>0.91037379506855653</v>
      </c>
      <c r="D37">
        <v>0</v>
      </c>
      <c r="E37">
        <v>0.87371591168803442</v>
      </c>
      <c r="F37">
        <v>1</v>
      </c>
      <c r="G37">
        <f t="shared" si="0"/>
        <v>13.4902</v>
      </c>
      <c r="H37">
        <f t="shared" si="1"/>
        <v>-9.3900000000000011E-2</v>
      </c>
    </row>
    <row r="38" spans="1:8" x14ac:dyDescent="0.35">
      <c r="A38">
        <v>37</v>
      </c>
      <c r="B38">
        <v>1069070.3531972694</v>
      </c>
      <c r="C38">
        <v>1.1605569277133361</v>
      </c>
      <c r="D38">
        <v>0</v>
      </c>
      <c r="E38">
        <v>0.89270419641118504</v>
      </c>
      <c r="F38">
        <v>0</v>
      </c>
      <c r="G38">
        <f t="shared" si="0"/>
        <v>13.882300000000001</v>
      </c>
      <c r="H38">
        <f t="shared" si="1"/>
        <v>0.14889999999999992</v>
      </c>
    </row>
    <row r="39" spans="1:8" x14ac:dyDescent="0.35">
      <c r="A39">
        <v>38</v>
      </c>
      <c r="B39">
        <v>786147.72575119475</v>
      </c>
      <c r="C39">
        <v>0.99930024494284331</v>
      </c>
      <c r="D39">
        <v>0</v>
      </c>
      <c r="E39">
        <v>1.0362412670737384</v>
      </c>
      <c r="F39">
        <v>0</v>
      </c>
      <c r="G39">
        <f t="shared" si="0"/>
        <v>13.5749</v>
      </c>
      <c r="H39">
        <f t="shared" si="1"/>
        <v>-7.0000000000002851E-4</v>
      </c>
    </row>
    <row r="40" spans="1:8" x14ac:dyDescent="0.35">
      <c r="A40">
        <v>39</v>
      </c>
      <c r="B40">
        <v>892337.76481945801</v>
      </c>
      <c r="C40">
        <v>0.97141646446660479</v>
      </c>
      <c r="D40">
        <v>0</v>
      </c>
      <c r="E40">
        <v>1.0611996357097904</v>
      </c>
      <c r="F40">
        <v>0</v>
      </c>
      <c r="G40">
        <f t="shared" si="0"/>
        <v>13.701599999999999</v>
      </c>
      <c r="H40">
        <f t="shared" si="1"/>
        <v>-2.9000000000000036E-2</v>
      </c>
    </row>
    <row r="41" spans="1:8" x14ac:dyDescent="0.35">
      <c r="A41">
        <v>40</v>
      </c>
      <c r="B41">
        <v>1229846.5949283238</v>
      </c>
      <c r="C41">
        <v>1.0330338931439726</v>
      </c>
      <c r="D41">
        <v>0</v>
      </c>
      <c r="E41">
        <v>1.1254691826959984</v>
      </c>
      <c r="F41">
        <v>0</v>
      </c>
      <c r="G41">
        <f t="shared" si="0"/>
        <v>14.022399999999999</v>
      </c>
      <c r="H41">
        <f t="shared" si="1"/>
        <v>3.2500000000000036E-2</v>
      </c>
    </row>
    <row r="42" spans="1:8" x14ac:dyDescent="0.35">
      <c r="A42">
        <v>41</v>
      </c>
      <c r="B42">
        <v>581112.70411034417</v>
      </c>
      <c r="C42">
        <v>0.87590293410620312</v>
      </c>
      <c r="D42">
        <v>0</v>
      </c>
      <c r="E42">
        <v>1.056646274019841</v>
      </c>
      <c r="F42">
        <v>0</v>
      </c>
      <c r="G42">
        <f t="shared" si="0"/>
        <v>13.2727</v>
      </c>
      <c r="H42">
        <f t="shared" si="1"/>
        <v>-0.13250000000000006</v>
      </c>
    </row>
    <row r="43" spans="1:8" x14ac:dyDescent="0.35">
      <c r="A43">
        <v>42</v>
      </c>
      <c r="B43">
        <v>544269.60472965799</v>
      </c>
      <c r="C43">
        <v>1.028498529132017</v>
      </c>
      <c r="D43">
        <v>0</v>
      </c>
      <c r="E43">
        <v>0.84814811035817472</v>
      </c>
      <c r="F43">
        <v>0</v>
      </c>
      <c r="G43">
        <f t="shared" si="0"/>
        <v>13.2072</v>
      </c>
      <c r="H43">
        <f t="shared" si="1"/>
        <v>2.809999999999999E-2</v>
      </c>
    </row>
    <row r="44" spans="1:8" x14ac:dyDescent="0.35">
      <c r="A44">
        <v>43</v>
      </c>
      <c r="B44">
        <v>648099.8156701416</v>
      </c>
      <c r="C44">
        <v>1.0630052093932858</v>
      </c>
      <c r="D44">
        <v>0</v>
      </c>
      <c r="E44">
        <v>0.83535374260890338</v>
      </c>
      <c r="F44">
        <v>0</v>
      </c>
      <c r="G44">
        <f t="shared" si="0"/>
        <v>13.3818</v>
      </c>
      <c r="H44">
        <f t="shared" si="1"/>
        <v>6.1100000000000085E-2</v>
      </c>
    </row>
    <row r="45" spans="1:8" x14ac:dyDescent="0.35">
      <c r="A45">
        <v>44</v>
      </c>
      <c r="B45">
        <v>525392.03697522415</v>
      </c>
      <c r="C45">
        <v>0.93566291585633077</v>
      </c>
      <c r="D45">
        <v>0</v>
      </c>
      <c r="E45">
        <v>1.1152738721524795</v>
      </c>
      <c r="F45">
        <v>0</v>
      </c>
      <c r="G45">
        <f t="shared" si="0"/>
        <v>13.171900000000001</v>
      </c>
      <c r="H45">
        <f t="shared" si="1"/>
        <v>-6.6500000000000017E-2</v>
      </c>
    </row>
    <row r="46" spans="1:8" x14ac:dyDescent="0.35">
      <c r="A46">
        <v>45</v>
      </c>
      <c r="B46">
        <v>644738.44376988523</v>
      </c>
      <c r="C46">
        <v>1.0173487717339684</v>
      </c>
      <c r="D46">
        <v>0</v>
      </c>
      <c r="E46">
        <v>0.96715162155796175</v>
      </c>
      <c r="F46">
        <v>0</v>
      </c>
      <c r="G46">
        <f t="shared" si="0"/>
        <v>13.3766</v>
      </c>
      <c r="H46">
        <f t="shared" si="1"/>
        <v>1.7199999999999924E-2</v>
      </c>
    </row>
    <row r="47" spans="1:8" x14ac:dyDescent="0.35">
      <c r="A47">
        <v>46</v>
      </c>
      <c r="B47">
        <v>721581.05988620326</v>
      </c>
      <c r="C47">
        <v>1.022755034164446</v>
      </c>
      <c r="D47">
        <v>0</v>
      </c>
      <c r="E47">
        <v>0.86355300446165839</v>
      </c>
      <c r="F47">
        <v>0</v>
      </c>
      <c r="G47">
        <f t="shared" si="0"/>
        <v>13.4892</v>
      </c>
      <c r="H47">
        <f t="shared" si="1"/>
        <v>2.2500000000000096E-2</v>
      </c>
    </row>
    <row r="48" spans="1:8" x14ac:dyDescent="0.35">
      <c r="A48">
        <v>47</v>
      </c>
      <c r="B48">
        <v>557880.46612420329</v>
      </c>
      <c r="C48">
        <v>0.9545645605699703</v>
      </c>
      <c r="D48">
        <v>0</v>
      </c>
      <c r="E48">
        <v>0.94544458670434528</v>
      </c>
      <c r="F48">
        <v>0</v>
      </c>
      <c r="G48">
        <f t="shared" si="0"/>
        <v>13.2319</v>
      </c>
      <c r="H48">
        <f t="shared" si="1"/>
        <v>-4.6500000000000034E-2</v>
      </c>
    </row>
    <row r="49" spans="1:8" x14ac:dyDescent="0.35">
      <c r="A49">
        <v>48</v>
      </c>
      <c r="B49">
        <v>1064909.0985407673</v>
      </c>
      <c r="C49">
        <v>1.0985597459171736</v>
      </c>
      <c r="D49">
        <v>0</v>
      </c>
      <c r="E49">
        <v>1.0218349687252499</v>
      </c>
      <c r="F49">
        <v>0</v>
      </c>
      <c r="G49">
        <f t="shared" si="0"/>
        <v>13.878399999999999</v>
      </c>
      <c r="H49">
        <f t="shared" si="1"/>
        <v>9.3999999999999917E-2</v>
      </c>
    </row>
    <row r="50" spans="1:8" x14ac:dyDescent="0.35">
      <c r="A50">
        <v>49</v>
      </c>
      <c r="B50">
        <v>724328.28433439648</v>
      </c>
      <c r="C50">
        <v>1.0358268534551582</v>
      </c>
      <c r="D50">
        <v>0</v>
      </c>
      <c r="E50">
        <v>1.2291218852559347</v>
      </c>
      <c r="F50">
        <v>0</v>
      </c>
      <c r="G50">
        <f t="shared" si="0"/>
        <v>13.493</v>
      </c>
      <c r="H50">
        <f t="shared" si="1"/>
        <v>3.5199999999999981E-2</v>
      </c>
    </row>
    <row r="51" spans="1:8" x14ac:dyDescent="0.35">
      <c r="A51">
        <v>50</v>
      </c>
      <c r="B51">
        <v>541176.09286718536</v>
      </c>
      <c r="C51">
        <v>0.87835889906808362</v>
      </c>
      <c r="D51">
        <v>0</v>
      </c>
      <c r="E51">
        <v>0.9616545388840454</v>
      </c>
      <c r="F51">
        <v>0</v>
      </c>
      <c r="G51">
        <f t="shared" si="0"/>
        <v>13.201499999999999</v>
      </c>
      <c r="H51">
        <f t="shared" si="1"/>
        <v>-0.12969999999999998</v>
      </c>
    </row>
    <row r="52" spans="1:8" x14ac:dyDescent="0.35">
      <c r="A52">
        <v>51</v>
      </c>
      <c r="B52">
        <v>464678.01320570166</v>
      </c>
      <c r="C52">
        <v>1.2509459185815661</v>
      </c>
      <c r="D52">
        <v>1</v>
      </c>
      <c r="E52">
        <v>1.026135700809198</v>
      </c>
      <c r="F52">
        <v>0</v>
      </c>
      <c r="G52">
        <f t="shared" si="0"/>
        <v>13.049099999999999</v>
      </c>
      <c r="H52">
        <f t="shared" si="1"/>
        <v>0.22390000000000004</v>
      </c>
    </row>
    <row r="53" spans="1:8" x14ac:dyDescent="0.35">
      <c r="A53">
        <v>52</v>
      </c>
      <c r="B53">
        <v>701797.37377720093</v>
      </c>
      <c r="C53">
        <v>0.96425451452666477</v>
      </c>
      <c r="D53">
        <v>1</v>
      </c>
      <c r="E53">
        <v>1.1840017328304804</v>
      </c>
      <c r="F53">
        <v>0</v>
      </c>
      <c r="G53">
        <f t="shared" si="0"/>
        <v>13.461399999999999</v>
      </c>
      <c r="H53">
        <f t="shared" si="1"/>
        <v>-3.6400000000000016E-2</v>
      </c>
    </row>
    <row r="54" spans="1:8" x14ac:dyDescent="0.35">
      <c r="A54">
        <v>53</v>
      </c>
      <c r="B54">
        <v>561574.65461274097</v>
      </c>
      <c r="C54">
        <v>0.90710234155580172</v>
      </c>
      <c r="D54">
        <v>1</v>
      </c>
      <c r="E54">
        <v>1.1099333849890713</v>
      </c>
      <c r="F54">
        <v>0</v>
      </c>
      <c r="G54">
        <f t="shared" si="0"/>
        <v>13.2385</v>
      </c>
      <c r="H54">
        <f t="shared" si="1"/>
        <v>-9.7500000000000017E-2</v>
      </c>
    </row>
    <row r="55" spans="1:8" x14ac:dyDescent="0.35">
      <c r="A55">
        <v>54</v>
      </c>
      <c r="B55">
        <v>548366.97268858226</v>
      </c>
      <c r="C55">
        <v>1.0125784515406344</v>
      </c>
      <c r="D55">
        <v>1</v>
      </c>
      <c r="E55">
        <v>1.0176540221507617</v>
      </c>
      <c r="F55">
        <v>0</v>
      </c>
      <c r="G55">
        <f t="shared" si="0"/>
        <v>13.214700000000001</v>
      </c>
      <c r="H55">
        <f t="shared" si="1"/>
        <v>1.2500000000000039E-2</v>
      </c>
    </row>
    <row r="56" spans="1:8" x14ac:dyDescent="0.35">
      <c r="A56">
        <v>55</v>
      </c>
      <c r="B56">
        <v>490754.85249191959</v>
      </c>
      <c r="C56">
        <v>1.0121735011554944</v>
      </c>
      <c r="D56">
        <v>1</v>
      </c>
      <c r="E56">
        <v>0.96136608579250726</v>
      </c>
      <c r="F56">
        <v>0</v>
      </c>
      <c r="G56">
        <f t="shared" si="0"/>
        <v>13.1037</v>
      </c>
      <c r="H56">
        <f t="shared" si="1"/>
        <v>1.2099999999999937E-2</v>
      </c>
    </row>
    <row r="57" spans="1:8" x14ac:dyDescent="0.35">
      <c r="A57">
        <v>56</v>
      </c>
      <c r="B57">
        <v>358398.22231069312</v>
      </c>
      <c r="C57">
        <v>0.89906495016107268</v>
      </c>
      <c r="D57">
        <v>1</v>
      </c>
      <c r="E57">
        <v>0.93884958403632524</v>
      </c>
      <c r="F57">
        <v>0</v>
      </c>
      <c r="G57">
        <f t="shared" si="0"/>
        <v>12.789400000000001</v>
      </c>
      <c r="H57">
        <f t="shared" si="1"/>
        <v>-0.10639999999999994</v>
      </c>
    </row>
    <row r="58" spans="1:8" x14ac:dyDescent="0.35">
      <c r="A58">
        <v>57</v>
      </c>
      <c r="B58">
        <v>567275.2984153924</v>
      </c>
      <c r="C58">
        <v>1.0960359619656765</v>
      </c>
      <c r="D58">
        <v>1</v>
      </c>
      <c r="E58">
        <v>0.95695395747304668</v>
      </c>
      <c r="F58">
        <v>0</v>
      </c>
      <c r="G58">
        <f t="shared" si="0"/>
        <v>13.2486</v>
      </c>
      <c r="H58">
        <f t="shared" si="1"/>
        <v>9.1700000000000087E-2</v>
      </c>
    </row>
    <row r="59" spans="1:8" x14ac:dyDescent="0.35">
      <c r="A59">
        <v>58</v>
      </c>
      <c r="B59">
        <v>551225.9077355545</v>
      </c>
      <c r="C59">
        <v>1.0372780266341959</v>
      </c>
      <c r="D59">
        <v>1</v>
      </c>
      <c r="E59">
        <v>0.96550886054380691</v>
      </c>
      <c r="F59">
        <v>0</v>
      </c>
      <c r="G59">
        <f t="shared" si="0"/>
        <v>13.219900000000001</v>
      </c>
      <c r="H59">
        <f t="shared" si="1"/>
        <v>3.6600000000000021E-2</v>
      </c>
    </row>
    <row r="60" spans="1:8" x14ac:dyDescent="0.35">
      <c r="A60">
        <v>59</v>
      </c>
      <c r="B60">
        <v>513343.24809194065</v>
      </c>
      <c r="C60">
        <v>1.3268397673251275</v>
      </c>
      <c r="D60">
        <v>1</v>
      </c>
      <c r="E60">
        <v>1.0818797094680186</v>
      </c>
      <c r="F60">
        <v>0</v>
      </c>
      <c r="G60">
        <f t="shared" si="0"/>
        <v>13.1487</v>
      </c>
      <c r="H60">
        <f t="shared" si="1"/>
        <v>0.28279999999999994</v>
      </c>
    </row>
    <row r="61" spans="1:8" x14ac:dyDescent="0.35">
      <c r="A61">
        <v>60</v>
      </c>
      <c r="B61">
        <v>510476.5601205533</v>
      </c>
      <c r="C61">
        <v>1.0414354480403178</v>
      </c>
      <c r="D61">
        <v>1</v>
      </c>
      <c r="E61">
        <v>0.88170301267631557</v>
      </c>
      <c r="F61">
        <v>0</v>
      </c>
      <c r="G61">
        <f t="shared" si="0"/>
        <v>13.1431</v>
      </c>
      <c r="H61">
        <f t="shared" si="1"/>
        <v>4.0600000000000025E-2</v>
      </c>
    </row>
    <row r="62" spans="1:8" x14ac:dyDescent="0.35">
      <c r="A62">
        <v>61</v>
      </c>
      <c r="B62">
        <v>389570.44966832007</v>
      </c>
      <c r="C62">
        <v>0.97902314035961946</v>
      </c>
      <c r="D62">
        <v>1</v>
      </c>
      <c r="E62">
        <v>0.96107771922391749</v>
      </c>
      <c r="F62">
        <v>0</v>
      </c>
      <c r="G62">
        <f t="shared" si="0"/>
        <v>12.8728</v>
      </c>
      <c r="H62">
        <f t="shared" si="1"/>
        <v>-2.1199999999999969E-2</v>
      </c>
    </row>
    <row r="63" spans="1:8" x14ac:dyDescent="0.35">
      <c r="A63">
        <v>62</v>
      </c>
      <c r="B63">
        <v>557992.05337578198</v>
      </c>
      <c r="C63">
        <v>0.95599748183309996</v>
      </c>
      <c r="D63">
        <v>1</v>
      </c>
      <c r="E63">
        <v>0.89323997964792923</v>
      </c>
      <c r="F63">
        <v>0</v>
      </c>
      <c r="G63">
        <f t="shared" si="0"/>
        <v>13.232100000000001</v>
      </c>
      <c r="H63">
        <f t="shared" si="1"/>
        <v>-4.4999999999999943E-2</v>
      </c>
    </row>
    <row r="64" spans="1:8" x14ac:dyDescent="0.35">
      <c r="A64">
        <v>63</v>
      </c>
      <c r="B64">
        <v>386969.05206888786</v>
      </c>
      <c r="C64">
        <v>1.1558083854732182</v>
      </c>
      <c r="D64">
        <v>1</v>
      </c>
      <c r="E64">
        <v>1.0551680042664913</v>
      </c>
      <c r="F64">
        <v>0</v>
      </c>
      <c r="G64">
        <f t="shared" si="0"/>
        <v>12.866099999999999</v>
      </c>
      <c r="H64">
        <f t="shared" si="1"/>
        <v>0.14480000000000007</v>
      </c>
    </row>
    <row r="65" spans="1:8" x14ac:dyDescent="0.35">
      <c r="A65">
        <v>64</v>
      </c>
      <c r="B65">
        <v>715115.9669049615</v>
      </c>
      <c r="C65">
        <v>1.0533757425133647</v>
      </c>
      <c r="D65">
        <v>1</v>
      </c>
      <c r="E65">
        <v>1.1381452912427443</v>
      </c>
      <c r="F65">
        <v>0</v>
      </c>
      <c r="G65">
        <f t="shared" si="0"/>
        <v>13.4802</v>
      </c>
      <c r="H65">
        <f t="shared" si="1"/>
        <v>5.1999999999999984E-2</v>
      </c>
    </row>
    <row r="66" spans="1:8" x14ac:dyDescent="0.35">
      <c r="A66">
        <v>65</v>
      </c>
      <c r="B66">
        <v>625433.31969428575</v>
      </c>
      <c r="C66">
        <v>1.2621290282773423</v>
      </c>
      <c r="D66">
        <v>1</v>
      </c>
      <c r="E66">
        <v>0.98925811061364821</v>
      </c>
      <c r="F66">
        <v>0</v>
      </c>
      <c r="G66">
        <f t="shared" si="0"/>
        <v>13.3462</v>
      </c>
      <c r="H66">
        <f t="shared" si="1"/>
        <v>0.23279999999999992</v>
      </c>
    </row>
    <row r="67" spans="1:8" x14ac:dyDescent="0.35">
      <c r="A67">
        <v>66</v>
      </c>
      <c r="B67">
        <v>586131.82464953663</v>
      </c>
      <c r="C67">
        <v>1.1887472244176562</v>
      </c>
      <c r="D67">
        <v>1</v>
      </c>
      <c r="E67">
        <v>1.0768068054962199</v>
      </c>
      <c r="F67">
        <v>0</v>
      </c>
      <c r="G67">
        <f t="shared" ref="G67:G101" si="2">LN(B67)</f>
        <v>13.2813</v>
      </c>
      <c r="H67">
        <f t="shared" ref="H67:H101" si="3">LN(C67)</f>
        <v>0.17290000000000005</v>
      </c>
    </row>
    <row r="68" spans="1:8" x14ac:dyDescent="0.35">
      <c r="A68">
        <v>67</v>
      </c>
      <c r="B68">
        <v>657171.30389305588</v>
      </c>
      <c r="C68">
        <v>0.98896137769262771</v>
      </c>
      <c r="D68">
        <v>1</v>
      </c>
      <c r="E68">
        <v>0.9449719825718722</v>
      </c>
      <c r="F68">
        <v>0</v>
      </c>
      <c r="G68">
        <f t="shared" si="2"/>
        <v>13.3957</v>
      </c>
      <c r="H68">
        <f t="shared" si="3"/>
        <v>-1.1100000000000009E-2</v>
      </c>
    </row>
    <row r="69" spans="1:8" x14ac:dyDescent="0.35">
      <c r="A69">
        <v>68</v>
      </c>
      <c r="B69">
        <v>455886.88567734644</v>
      </c>
      <c r="C69">
        <v>0.85752924119885987</v>
      </c>
      <c r="D69">
        <v>1</v>
      </c>
      <c r="E69">
        <v>0.99690480003867898</v>
      </c>
      <c r="F69">
        <v>0</v>
      </c>
      <c r="G69">
        <f t="shared" si="2"/>
        <v>13.03</v>
      </c>
      <c r="H69">
        <f t="shared" si="3"/>
        <v>-0.15369999999999995</v>
      </c>
    </row>
    <row r="70" spans="1:8" x14ac:dyDescent="0.35">
      <c r="A70">
        <v>69</v>
      </c>
      <c r="B70">
        <v>504993.07737741311</v>
      </c>
      <c r="C70">
        <v>1.0563293276819627</v>
      </c>
      <c r="D70">
        <v>1</v>
      </c>
      <c r="E70">
        <v>0.9283002994475813</v>
      </c>
      <c r="F70">
        <v>0</v>
      </c>
      <c r="G70">
        <f t="shared" si="2"/>
        <v>13.132300000000001</v>
      </c>
      <c r="H70">
        <f t="shared" si="3"/>
        <v>5.4799999999999925E-2</v>
      </c>
    </row>
    <row r="71" spans="1:8" x14ac:dyDescent="0.35">
      <c r="A71">
        <v>70</v>
      </c>
      <c r="B71">
        <v>632477.54691177874</v>
      </c>
      <c r="C71">
        <v>0.9359436568401297</v>
      </c>
      <c r="D71">
        <v>1</v>
      </c>
      <c r="E71">
        <v>0.85778653856389453</v>
      </c>
      <c r="F71">
        <v>0</v>
      </c>
      <c r="G71">
        <f t="shared" si="2"/>
        <v>13.3574</v>
      </c>
      <c r="H71">
        <f t="shared" si="3"/>
        <v>-6.6199999999999995E-2</v>
      </c>
    </row>
    <row r="72" spans="1:8" x14ac:dyDescent="0.35">
      <c r="A72">
        <v>71</v>
      </c>
      <c r="B72">
        <v>1027048.7950478598</v>
      </c>
      <c r="C72">
        <v>1.0864331597999113</v>
      </c>
      <c r="D72">
        <v>1</v>
      </c>
      <c r="E72">
        <v>1.2617504463589864</v>
      </c>
      <c r="F72">
        <v>0</v>
      </c>
      <c r="G72">
        <f t="shared" si="2"/>
        <v>13.8422</v>
      </c>
      <c r="H72">
        <f t="shared" si="3"/>
        <v>8.2900000000000085E-2</v>
      </c>
    </row>
    <row r="73" spans="1:8" x14ac:dyDescent="0.35">
      <c r="A73">
        <v>72</v>
      </c>
      <c r="B73">
        <v>299359.35891887679</v>
      </c>
      <c r="C73">
        <v>0.86019170653565769</v>
      </c>
      <c r="D73">
        <v>1</v>
      </c>
      <c r="E73">
        <v>0.82960964172266172</v>
      </c>
      <c r="F73">
        <v>0</v>
      </c>
      <c r="G73">
        <f t="shared" si="2"/>
        <v>12.609400000000001</v>
      </c>
      <c r="H73">
        <f t="shared" si="3"/>
        <v>-0.15060000000000001</v>
      </c>
    </row>
    <row r="74" spans="1:8" x14ac:dyDescent="0.35">
      <c r="A74">
        <v>73</v>
      </c>
      <c r="B74">
        <v>675899.71944177791</v>
      </c>
      <c r="C74">
        <v>0.95265733930583485</v>
      </c>
      <c r="D74">
        <v>1</v>
      </c>
      <c r="E74">
        <v>0.9765786394080872</v>
      </c>
      <c r="F74">
        <v>0</v>
      </c>
      <c r="G74">
        <f t="shared" si="2"/>
        <v>13.4238</v>
      </c>
      <c r="H74">
        <f t="shared" si="3"/>
        <v>-4.8500000000000057E-2</v>
      </c>
    </row>
    <row r="75" spans="1:8" x14ac:dyDescent="0.35">
      <c r="A75">
        <v>74</v>
      </c>
      <c r="B75">
        <v>500768.90190255985</v>
      </c>
      <c r="C75">
        <v>0.91137575722128483</v>
      </c>
      <c r="D75">
        <v>1</v>
      </c>
      <c r="E75">
        <v>1.0328273070246443</v>
      </c>
      <c r="F75">
        <v>0</v>
      </c>
      <c r="G75">
        <f t="shared" si="2"/>
        <v>13.123900000000001</v>
      </c>
      <c r="H75">
        <f t="shared" si="3"/>
        <v>-9.2799999999999938E-2</v>
      </c>
    </row>
    <row r="76" spans="1:8" x14ac:dyDescent="0.35">
      <c r="A76">
        <v>75</v>
      </c>
      <c r="B76">
        <v>451305.60255642416</v>
      </c>
      <c r="C76">
        <v>0.91979910216187144</v>
      </c>
      <c r="D76">
        <v>1</v>
      </c>
      <c r="E76">
        <v>1.1551151084458406</v>
      </c>
      <c r="F76">
        <v>0</v>
      </c>
      <c r="G76">
        <f t="shared" si="2"/>
        <v>13.0199</v>
      </c>
      <c r="H76">
        <f t="shared" si="3"/>
        <v>-8.3600000000000022E-2</v>
      </c>
    </row>
    <row r="77" spans="1:8" x14ac:dyDescent="0.35">
      <c r="A77">
        <v>76</v>
      </c>
      <c r="B77">
        <v>610662.67563833378</v>
      </c>
      <c r="C77">
        <v>1.1378038988667885</v>
      </c>
      <c r="D77">
        <v>1</v>
      </c>
      <c r="E77">
        <v>0.8135076081503736</v>
      </c>
      <c r="F77">
        <v>0</v>
      </c>
      <c r="G77">
        <f t="shared" si="2"/>
        <v>13.3223</v>
      </c>
      <c r="H77">
        <f t="shared" si="3"/>
        <v>0.12910000000000005</v>
      </c>
    </row>
    <row r="78" spans="1:8" x14ac:dyDescent="0.35">
      <c r="A78">
        <v>77</v>
      </c>
      <c r="B78">
        <v>472786.88231097709</v>
      </c>
      <c r="C78">
        <v>0.92978676878505395</v>
      </c>
      <c r="D78">
        <v>1</v>
      </c>
      <c r="E78">
        <v>1.2293677342170624</v>
      </c>
      <c r="F78">
        <v>0</v>
      </c>
      <c r="G78">
        <f t="shared" si="2"/>
        <v>13.0664</v>
      </c>
      <c r="H78">
        <f t="shared" si="3"/>
        <v>-7.2800000000000059E-2</v>
      </c>
    </row>
    <row r="79" spans="1:8" x14ac:dyDescent="0.35">
      <c r="A79">
        <v>78</v>
      </c>
      <c r="B79">
        <v>447127.91680203413</v>
      </c>
      <c r="C79">
        <v>1.002904209067782</v>
      </c>
      <c r="D79">
        <v>1</v>
      </c>
      <c r="E79">
        <v>1.0947215076416466</v>
      </c>
      <c r="F79">
        <v>0</v>
      </c>
      <c r="G79">
        <f t="shared" si="2"/>
        <v>13.0106</v>
      </c>
      <c r="H79">
        <f t="shared" si="3"/>
        <v>2.8999999999999456E-3</v>
      </c>
    </row>
    <row r="80" spans="1:8" x14ac:dyDescent="0.35">
      <c r="A80">
        <v>79</v>
      </c>
      <c r="B80">
        <v>451937.87288596312</v>
      </c>
      <c r="C80">
        <v>1.1100443838774221</v>
      </c>
      <c r="D80">
        <v>1</v>
      </c>
      <c r="E80">
        <v>1.0600329579009444</v>
      </c>
      <c r="F80">
        <v>0</v>
      </c>
      <c r="G80">
        <f t="shared" si="2"/>
        <v>13.0213</v>
      </c>
      <c r="H80">
        <f t="shared" si="3"/>
        <v>0.10440000000000001</v>
      </c>
    </row>
    <row r="81" spans="1:8" x14ac:dyDescent="0.35">
      <c r="A81">
        <v>80</v>
      </c>
      <c r="B81">
        <v>401997.03823524481</v>
      </c>
      <c r="C81">
        <v>1.0777763678587842</v>
      </c>
      <c r="D81">
        <v>1</v>
      </c>
      <c r="E81">
        <v>0.91768599523139704</v>
      </c>
      <c r="F81">
        <v>0</v>
      </c>
      <c r="G81">
        <f t="shared" si="2"/>
        <v>12.904199999999999</v>
      </c>
      <c r="H81">
        <f t="shared" si="3"/>
        <v>7.489999999999998E-2</v>
      </c>
    </row>
    <row r="82" spans="1:8" x14ac:dyDescent="0.35">
      <c r="A82">
        <v>81</v>
      </c>
      <c r="B82">
        <v>397957.30315229413</v>
      </c>
      <c r="C82">
        <v>0.97063964206542253</v>
      </c>
      <c r="D82">
        <v>1</v>
      </c>
      <c r="E82">
        <v>0.99481349659576679</v>
      </c>
      <c r="F82">
        <v>0</v>
      </c>
      <c r="G82">
        <f t="shared" si="2"/>
        <v>12.8941</v>
      </c>
      <c r="H82">
        <f t="shared" si="3"/>
        <v>-2.9800000000000017E-2</v>
      </c>
    </row>
    <row r="83" spans="1:8" x14ac:dyDescent="0.35">
      <c r="A83">
        <v>82</v>
      </c>
      <c r="B83">
        <v>630582.95757598884</v>
      </c>
      <c r="C83">
        <v>1.0694024130690734</v>
      </c>
      <c r="D83">
        <v>1</v>
      </c>
      <c r="E83">
        <v>1.0437291281490084</v>
      </c>
      <c r="F83">
        <v>1</v>
      </c>
      <c r="G83">
        <f t="shared" si="2"/>
        <v>13.3544</v>
      </c>
      <c r="H83">
        <f t="shared" si="3"/>
        <v>6.7100000000000076E-2</v>
      </c>
    </row>
    <row r="84" spans="1:8" x14ac:dyDescent="0.35">
      <c r="A84">
        <v>83</v>
      </c>
      <c r="B84">
        <v>610845.90192359337</v>
      </c>
      <c r="C84">
        <v>0.84147413719054331</v>
      </c>
      <c r="D84">
        <v>1</v>
      </c>
      <c r="E84">
        <v>1.097461735268082</v>
      </c>
      <c r="F84">
        <v>1</v>
      </c>
      <c r="G84">
        <f t="shared" si="2"/>
        <v>13.3226</v>
      </c>
      <c r="H84">
        <f t="shared" si="3"/>
        <v>-0.17259999999999995</v>
      </c>
    </row>
    <row r="85" spans="1:8" x14ac:dyDescent="0.35">
      <c r="A85">
        <v>84</v>
      </c>
      <c r="B85">
        <v>631529.5417730161</v>
      </c>
      <c r="C85">
        <v>0.8428215734716199</v>
      </c>
      <c r="D85">
        <v>1</v>
      </c>
      <c r="E85">
        <v>1.1072727389174934</v>
      </c>
      <c r="F85">
        <v>0</v>
      </c>
      <c r="G85">
        <f t="shared" si="2"/>
        <v>13.3559</v>
      </c>
      <c r="H85">
        <f t="shared" si="3"/>
        <v>-0.17100000000000004</v>
      </c>
    </row>
    <row r="86" spans="1:8" x14ac:dyDescent="0.35">
      <c r="A86">
        <v>85</v>
      </c>
      <c r="B86">
        <v>379837.95251467568</v>
      </c>
      <c r="C86">
        <v>0.83060577085067022</v>
      </c>
      <c r="D86">
        <v>1</v>
      </c>
      <c r="E86">
        <v>0.8894962390918727</v>
      </c>
      <c r="F86">
        <v>0</v>
      </c>
      <c r="G86">
        <f t="shared" si="2"/>
        <v>12.8475</v>
      </c>
      <c r="H86">
        <f t="shared" si="3"/>
        <v>-0.18559999999999999</v>
      </c>
    </row>
    <row r="87" spans="1:8" x14ac:dyDescent="0.35">
      <c r="A87">
        <v>86</v>
      </c>
      <c r="B87">
        <v>414820.01236874261</v>
      </c>
      <c r="C87">
        <v>0.94383869630054307</v>
      </c>
      <c r="D87">
        <v>1</v>
      </c>
      <c r="E87">
        <v>0.78067214969246568</v>
      </c>
      <c r="F87">
        <v>0</v>
      </c>
      <c r="G87">
        <f t="shared" si="2"/>
        <v>12.935600000000001</v>
      </c>
      <c r="H87">
        <f t="shared" si="3"/>
        <v>-5.7800000000000018E-2</v>
      </c>
    </row>
    <row r="88" spans="1:8" x14ac:dyDescent="0.35">
      <c r="A88">
        <v>87</v>
      </c>
      <c r="B88">
        <v>644867.4043542674</v>
      </c>
      <c r="C88">
        <v>1.023573565560681</v>
      </c>
      <c r="D88">
        <v>1</v>
      </c>
      <c r="E88">
        <v>0.94809554115138661</v>
      </c>
      <c r="F88">
        <v>1</v>
      </c>
      <c r="G88">
        <f t="shared" si="2"/>
        <v>13.376799999999999</v>
      </c>
      <c r="H88">
        <f t="shared" si="3"/>
        <v>2.3300000000000053E-2</v>
      </c>
    </row>
    <row r="89" spans="1:8" x14ac:dyDescent="0.35">
      <c r="A89">
        <v>88</v>
      </c>
      <c r="B89">
        <v>466867.14028659265</v>
      </c>
      <c r="C89">
        <v>0.80179685596694128</v>
      </c>
      <c r="D89">
        <v>1</v>
      </c>
      <c r="E89">
        <v>1.0148085763718544</v>
      </c>
      <c r="F89">
        <v>1</v>
      </c>
      <c r="G89">
        <f t="shared" si="2"/>
        <v>13.053800000000001</v>
      </c>
      <c r="H89">
        <f t="shared" si="3"/>
        <v>-0.22090000000000007</v>
      </c>
    </row>
    <row r="90" spans="1:8" x14ac:dyDescent="0.35">
      <c r="A90">
        <v>89</v>
      </c>
      <c r="B90">
        <v>439986.79760452069</v>
      </c>
      <c r="C90">
        <v>0.91566930521430501</v>
      </c>
      <c r="D90">
        <v>1</v>
      </c>
      <c r="E90">
        <v>0.8653683712389969</v>
      </c>
      <c r="F90">
        <v>0</v>
      </c>
      <c r="G90">
        <f t="shared" si="2"/>
        <v>12.9945</v>
      </c>
      <c r="H90">
        <f t="shared" si="3"/>
        <v>-8.8100000000000053E-2</v>
      </c>
    </row>
    <row r="91" spans="1:8" x14ac:dyDescent="0.35">
      <c r="A91">
        <v>90</v>
      </c>
      <c r="B91">
        <v>519696.36159483774</v>
      </c>
      <c r="C91">
        <v>0.98817052497374003</v>
      </c>
      <c r="D91">
        <v>1</v>
      </c>
      <c r="E91">
        <v>0.95160999237901567</v>
      </c>
      <c r="F91">
        <v>0</v>
      </c>
      <c r="G91">
        <f t="shared" si="2"/>
        <v>13.161</v>
      </c>
      <c r="H91">
        <f t="shared" si="3"/>
        <v>-1.1899999999999952E-2</v>
      </c>
    </row>
    <row r="92" spans="1:8" x14ac:dyDescent="0.35">
      <c r="A92">
        <v>91</v>
      </c>
      <c r="B92">
        <v>536112.87201437028</v>
      </c>
      <c r="C92">
        <v>0.92283945301880166</v>
      </c>
      <c r="D92">
        <v>1</v>
      </c>
      <c r="E92">
        <v>1.070793540242809</v>
      </c>
      <c r="F92">
        <v>0</v>
      </c>
      <c r="G92">
        <f t="shared" si="2"/>
        <v>13.1921</v>
      </c>
      <c r="H92">
        <f t="shared" si="3"/>
        <v>-8.030000000000001E-2</v>
      </c>
    </row>
    <row r="93" spans="1:8" x14ac:dyDescent="0.35">
      <c r="A93">
        <v>92</v>
      </c>
      <c r="B93">
        <v>366993.7144313553</v>
      </c>
      <c r="C93">
        <v>1.0165352181813918</v>
      </c>
      <c r="D93">
        <v>1</v>
      </c>
      <c r="E93">
        <v>1.0037068534499816</v>
      </c>
      <c r="F93">
        <v>0</v>
      </c>
      <c r="G93">
        <f t="shared" si="2"/>
        <v>12.8131</v>
      </c>
      <c r="H93">
        <f t="shared" si="3"/>
        <v>1.6399999999999929E-2</v>
      </c>
    </row>
    <row r="94" spans="1:8" x14ac:dyDescent="0.35">
      <c r="A94">
        <v>93</v>
      </c>
      <c r="B94">
        <v>693703.55912480759</v>
      </c>
      <c r="C94">
        <v>0.95437366674787483</v>
      </c>
      <c r="D94">
        <v>1</v>
      </c>
      <c r="E94">
        <v>1.221280623991164</v>
      </c>
      <c r="F94">
        <v>0</v>
      </c>
      <c r="G94">
        <f t="shared" si="2"/>
        <v>13.4498</v>
      </c>
      <c r="H94">
        <f t="shared" si="3"/>
        <v>-4.6700000000000033E-2</v>
      </c>
    </row>
    <row r="95" spans="1:8" x14ac:dyDescent="0.35">
      <c r="A95">
        <v>94</v>
      </c>
      <c r="B95">
        <v>945056.50656964059</v>
      </c>
      <c r="C95">
        <v>1.1468281485203982</v>
      </c>
      <c r="D95">
        <v>1</v>
      </c>
      <c r="E95">
        <v>1.0303514936522224</v>
      </c>
      <c r="F95">
        <v>0</v>
      </c>
      <c r="G95">
        <f t="shared" si="2"/>
        <v>13.759</v>
      </c>
      <c r="H95">
        <f t="shared" si="3"/>
        <v>0.13699999999999998</v>
      </c>
    </row>
    <row r="96" spans="1:8" x14ac:dyDescent="0.35">
      <c r="A96">
        <v>95</v>
      </c>
      <c r="B96">
        <v>345932.86381644232</v>
      </c>
      <c r="C96">
        <v>0.79429527817302004</v>
      </c>
      <c r="D96">
        <v>1</v>
      </c>
      <c r="E96">
        <v>0.83019057177366407</v>
      </c>
      <c r="F96">
        <v>0</v>
      </c>
      <c r="G96">
        <f t="shared" si="2"/>
        <v>12.754</v>
      </c>
      <c r="H96">
        <f t="shared" si="3"/>
        <v>-0.23029999999999995</v>
      </c>
    </row>
    <row r="97" spans="1:8" x14ac:dyDescent="0.35">
      <c r="A97">
        <v>96</v>
      </c>
      <c r="B97">
        <v>566764.98032440618</v>
      </c>
      <c r="C97">
        <v>0.97044553354850815</v>
      </c>
      <c r="D97">
        <v>1</v>
      </c>
      <c r="E97">
        <v>1.101529865087683</v>
      </c>
      <c r="F97">
        <v>0</v>
      </c>
      <c r="G97">
        <f t="shared" si="2"/>
        <v>13.2477</v>
      </c>
      <c r="H97">
        <f t="shared" si="3"/>
        <v>-3.0000000000000023E-2</v>
      </c>
    </row>
    <row r="98" spans="1:8" x14ac:dyDescent="0.35">
      <c r="A98">
        <v>97</v>
      </c>
      <c r="B98">
        <v>476727.34372753074</v>
      </c>
      <c r="C98">
        <v>0.93856797140512105</v>
      </c>
      <c r="D98">
        <v>1</v>
      </c>
      <c r="E98">
        <v>1.0537971770916665</v>
      </c>
      <c r="F98">
        <v>0</v>
      </c>
      <c r="G98">
        <f t="shared" si="2"/>
        <v>13.0747</v>
      </c>
      <c r="H98">
        <f t="shared" si="3"/>
        <v>-6.340000000000004E-2</v>
      </c>
    </row>
    <row r="99" spans="1:8" x14ac:dyDescent="0.35">
      <c r="A99">
        <v>98</v>
      </c>
      <c r="B99">
        <v>691141.59850595996</v>
      </c>
      <c r="C99">
        <v>0.91329165730244144</v>
      </c>
      <c r="D99">
        <v>1</v>
      </c>
      <c r="E99">
        <v>1.0107574497211693</v>
      </c>
      <c r="F99">
        <v>0</v>
      </c>
      <c r="G99">
        <f t="shared" si="2"/>
        <v>13.446099999999999</v>
      </c>
      <c r="H99">
        <f t="shared" si="3"/>
        <v>-9.0700000000000017E-2</v>
      </c>
    </row>
    <row r="100" spans="1:8" x14ac:dyDescent="0.35">
      <c r="A100">
        <v>99</v>
      </c>
      <c r="B100">
        <v>616306.69493387255</v>
      </c>
      <c r="C100">
        <v>1.0218349687252499</v>
      </c>
      <c r="D100">
        <v>1</v>
      </c>
      <c r="E100">
        <v>1.0704723503616271</v>
      </c>
      <c r="F100">
        <v>0</v>
      </c>
      <c r="G100">
        <f t="shared" si="2"/>
        <v>13.3315</v>
      </c>
      <c r="H100">
        <f t="shared" si="3"/>
        <v>2.1599999999999953E-2</v>
      </c>
    </row>
    <row r="101" spans="1:8" x14ac:dyDescent="0.35">
      <c r="A101">
        <v>100</v>
      </c>
      <c r="B101">
        <v>447485.76225457166</v>
      </c>
      <c r="C101">
        <v>1.0546405521383786</v>
      </c>
      <c r="D101">
        <v>1</v>
      </c>
      <c r="E101">
        <v>1.0598209725086101</v>
      </c>
      <c r="F101">
        <v>0</v>
      </c>
      <c r="G101">
        <f t="shared" si="2"/>
        <v>13.0114</v>
      </c>
      <c r="H101">
        <f t="shared" si="3"/>
        <v>5.3199999999999942E-2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FA47-6643-409F-8889-72BDF7C56636}">
  <sheetPr codeName="XLSTAT_20211102_123449_1">
    <tabColor rgb="FF007800"/>
  </sheetPr>
  <dimension ref="B1:M308"/>
  <sheetViews>
    <sheetView topLeftCell="A52" zoomScaleNormal="100" workbookViewId="0">
      <selection activeCell="L61" sqref="L61"/>
    </sheetView>
  </sheetViews>
  <sheetFormatPr defaultRowHeight="14.5" x14ac:dyDescent="0.35"/>
  <cols>
    <col min="1" max="1" width="4.6328125" customWidth="1"/>
  </cols>
  <sheetData>
    <row r="1" spans="2:9" x14ac:dyDescent="0.35">
      <c r="B1" t="s">
        <v>440</v>
      </c>
    </row>
    <row r="2" spans="2:9" x14ac:dyDescent="0.35">
      <c r="B2" t="s">
        <v>422</v>
      </c>
    </row>
    <row r="3" spans="2:9" x14ac:dyDescent="0.35">
      <c r="B3" t="s">
        <v>423</v>
      </c>
    </row>
    <row r="4" spans="2:9" x14ac:dyDescent="0.35">
      <c r="B4" t="s">
        <v>433</v>
      </c>
    </row>
    <row r="5" spans="2:9" x14ac:dyDescent="0.35">
      <c r="B5" t="s">
        <v>17</v>
      </c>
    </row>
    <row r="6" spans="2:9" ht="38" customHeight="1" x14ac:dyDescent="0.35"/>
    <row r="7" spans="2:9" ht="16" customHeight="1" x14ac:dyDescent="0.35">
      <c r="B7" s="32"/>
    </row>
    <row r="10" spans="2:9" x14ac:dyDescent="0.35">
      <c r="B10" s="2" t="s">
        <v>18</v>
      </c>
    </row>
    <row r="11" spans="2:9" ht="15" thickBot="1" x14ac:dyDescent="0.4"/>
    <row r="12" spans="2:9" ht="29" customHeight="1" x14ac:dyDescent="0.35">
      <c r="B12" s="4" t="s">
        <v>19</v>
      </c>
      <c r="C12" s="5" t="s">
        <v>20</v>
      </c>
      <c r="D12" s="5" t="s">
        <v>21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26</v>
      </c>
    </row>
    <row r="13" spans="2:9" x14ac:dyDescent="0.35">
      <c r="B13" s="6" t="s">
        <v>415</v>
      </c>
      <c r="C13" s="8">
        <v>156</v>
      </c>
      <c r="D13" s="8">
        <v>0</v>
      </c>
      <c r="E13" s="8">
        <v>156</v>
      </c>
      <c r="F13" s="11">
        <v>1.2697605448639391</v>
      </c>
      <c r="G13" s="11">
        <v>1.7900914121273581</v>
      </c>
      <c r="H13" s="11">
        <v>1.6815474706308642</v>
      </c>
      <c r="I13" s="11">
        <v>0.10972903254880841</v>
      </c>
    </row>
    <row r="14" spans="2:9" x14ac:dyDescent="0.35">
      <c r="B14" s="3" t="s">
        <v>416</v>
      </c>
      <c r="C14" s="9">
        <v>156</v>
      </c>
      <c r="D14" s="9">
        <v>0</v>
      </c>
      <c r="E14" s="9">
        <v>156</v>
      </c>
      <c r="F14" s="12">
        <v>1.2697605448639391</v>
      </c>
      <c r="G14" s="12">
        <v>1.7900914121273581</v>
      </c>
      <c r="H14" s="12">
        <v>1.6815474706308642</v>
      </c>
      <c r="I14" s="12">
        <v>0.10972903254880841</v>
      </c>
    </row>
    <row r="15" spans="2:9" x14ac:dyDescent="0.35">
      <c r="B15" s="3" t="s">
        <v>417</v>
      </c>
      <c r="C15" s="9">
        <v>156</v>
      </c>
      <c r="D15" s="9">
        <v>0</v>
      </c>
      <c r="E15" s="9">
        <v>156</v>
      </c>
      <c r="F15" s="12">
        <v>0.95551144502743635</v>
      </c>
      <c r="G15" s="12">
        <v>1.8389610707123492</v>
      </c>
      <c r="H15" s="12">
        <v>1.6373149418496353</v>
      </c>
      <c r="I15" s="12">
        <v>0.16067138311417037</v>
      </c>
    </row>
    <row r="16" spans="2:9" x14ac:dyDescent="0.35">
      <c r="B16" s="3" t="s">
        <v>418</v>
      </c>
      <c r="C16" s="9">
        <v>156</v>
      </c>
      <c r="D16" s="9">
        <v>0</v>
      </c>
      <c r="E16" s="9">
        <v>156</v>
      </c>
      <c r="F16" s="12">
        <v>0.51282362642866375</v>
      </c>
      <c r="G16" s="12">
        <v>1.2697605448639391</v>
      </c>
      <c r="H16" s="12">
        <v>0.98958105793969375</v>
      </c>
      <c r="I16" s="12">
        <v>0.13885612952641049</v>
      </c>
    </row>
    <row r="17" spans="2:9" x14ac:dyDescent="0.35">
      <c r="B17" s="3" t="s">
        <v>419</v>
      </c>
      <c r="C17" s="9">
        <v>156</v>
      </c>
      <c r="D17" s="9">
        <v>0</v>
      </c>
      <c r="E17" s="9">
        <v>156</v>
      </c>
      <c r="F17" s="12">
        <v>0.79750719588418817</v>
      </c>
      <c r="G17" s="12">
        <v>1.4906543764441336</v>
      </c>
      <c r="H17" s="12">
        <v>1.3504303899660413</v>
      </c>
      <c r="I17" s="12">
        <v>0.16707255202732604</v>
      </c>
    </row>
    <row r="18" spans="2:9" x14ac:dyDescent="0.35">
      <c r="B18" s="3" t="s">
        <v>420</v>
      </c>
      <c r="C18" s="9">
        <v>156</v>
      </c>
      <c r="D18" s="9">
        <v>0</v>
      </c>
      <c r="E18" s="9">
        <v>156</v>
      </c>
      <c r="F18" s="12">
        <v>0.86710048768338333</v>
      </c>
      <c r="G18" s="12">
        <v>1.6074359097634274</v>
      </c>
      <c r="H18" s="12">
        <v>1.3893426950776187</v>
      </c>
      <c r="I18" s="12">
        <v>0.14655049570642012</v>
      </c>
    </row>
    <row r="19" spans="2:9" ht="15" thickBot="1" x14ac:dyDescent="0.4">
      <c r="B19" s="7" t="s">
        <v>421</v>
      </c>
      <c r="C19" s="10">
        <v>156</v>
      </c>
      <c r="D19" s="10">
        <v>0</v>
      </c>
      <c r="E19" s="10">
        <v>156</v>
      </c>
      <c r="F19" s="13">
        <v>0.62593843086649537</v>
      </c>
      <c r="G19" s="13">
        <v>1.0986122886681098</v>
      </c>
      <c r="H19" s="13">
        <v>0.95585774489534447</v>
      </c>
      <c r="I19" s="13">
        <v>0.12442606208269026</v>
      </c>
    </row>
    <row r="22" spans="2:9" x14ac:dyDescent="0.35">
      <c r="B22" s="2" t="s">
        <v>28</v>
      </c>
    </row>
    <row r="23" spans="2:9" ht="15" thickBot="1" x14ac:dyDescent="0.4"/>
    <row r="24" spans="2:9" ht="43.5" x14ac:dyDescent="0.35">
      <c r="B24" s="4"/>
      <c r="C24" s="5" t="s">
        <v>416</v>
      </c>
      <c r="D24" s="5" t="s">
        <v>417</v>
      </c>
      <c r="E24" s="5" t="s">
        <v>418</v>
      </c>
      <c r="F24" s="5" t="s">
        <v>419</v>
      </c>
      <c r="G24" s="5" t="s">
        <v>420</v>
      </c>
      <c r="H24" s="5" t="s">
        <v>421</v>
      </c>
      <c r="I24" s="14" t="s">
        <v>415</v>
      </c>
    </row>
    <row r="25" spans="2:9" x14ac:dyDescent="0.35">
      <c r="B25" s="15" t="s">
        <v>416</v>
      </c>
      <c r="C25" s="21">
        <v>1</v>
      </c>
      <c r="D25" s="17">
        <v>-1.5875315508602807E-2</v>
      </c>
      <c r="E25" s="17">
        <v>0.30280790412706204</v>
      </c>
      <c r="F25" s="17">
        <v>0.11528187100139364</v>
      </c>
      <c r="G25" s="17">
        <v>0.10593256600628163</v>
      </c>
      <c r="H25" s="17">
        <v>0.26312060057623965</v>
      </c>
      <c r="I25" s="18">
        <v>1</v>
      </c>
    </row>
    <row r="26" spans="2:9" x14ac:dyDescent="0.35">
      <c r="B26" s="3" t="s">
        <v>417</v>
      </c>
      <c r="C26" s="12">
        <v>-1.5875315508602807E-2</v>
      </c>
      <c r="D26" s="22">
        <v>1</v>
      </c>
      <c r="E26" s="12">
        <v>2.5661954373896949E-2</v>
      </c>
      <c r="F26" s="12">
        <v>2.690850432760741E-2</v>
      </c>
      <c r="G26" s="12">
        <v>7.7924085921378214E-2</v>
      </c>
      <c r="H26" s="12">
        <v>0.20281919970093448</v>
      </c>
      <c r="I26" s="19">
        <v>-1.5875315508602626E-2</v>
      </c>
    </row>
    <row r="27" spans="2:9" x14ac:dyDescent="0.35">
      <c r="B27" s="3" t="s">
        <v>418</v>
      </c>
      <c r="C27" s="12">
        <v>0.30280790412706204</v>
      </c>
      <c r="D27" s="12">
        <v>2.5661954373896949E-2</v>
      </c>
      <c r="E27" s="22">
        <v>1</v>
      </c>
      <c r="F27" s="12">
        <v>-6.9728324283180224E-2</v>
      </c>
      <c r="G27" s="12">
        <v>-6.9512189983491582E-2</v>
      </c>
      <c r="H27" s="12">
        <v>0.19184387522268667</v>
      </c>
      <c r="I27" s="19">
        <v>0.30280790412706132</v>
      </c>
    </row>
    <row r="28" spans="2:9" x14ac:dyDescent="0.35">
      <c r="B28" s="3" t="s">
        <v>419</v>
      </c>
      <c r="C28" s="12">
        <v>0.11528187100139364</v>
      </c>
      <c r="D28" s="12">
        <v>2.690850432760741E-2</v>
      </c>
      <c r="E28" s="12">
        <v>-6.9728324283180224E-2</v>
      </c>
      <c r="F28" s="22">
        <v>1</v>
      </c>
      <c r="G28" s="12">
        <v>5.8766758472414372E-4</v>
      </c>
      <c r="H28" s="12">
        <v>-2.5518683079415367E-2</v>
      </c>
      <c r="I28" s="19">
        <v>0.11528187100139356</v>
      </c>
    </row>
    <row r="29" spans="2:9" x14ac:dyDescent="0.35">
      <c r="B29" s="3" t="s">
        <v>420</v>
      </c>
      <c r="C29" s="12">
        <v>0.10593256600628163</v>
      </c>
      <c r="D29" s="12">
        <v>7.7924085921378214E-2</v>
      </c>
      <c r="E29" s="12">
        <v>-6.9512189983491582E-2</v>
      </c>
      <c r="F29" s="12">
        <v>5.8766758472414372E-4</v>
      </c>
      <c r="G29" s="22">
        <v>1</v>
      </c>
      <c r="H29" s="12">
        <v>4.2788420832566912E-2</v>
      </c>
      <c r="I29" s="19">
        <v>0.10593256600628226</v>
      </c>
    </row>
    <row r="30" spans="2:9" x14ac:dyDescent="0.35">
      <c r="B30" s="3" t="s">
        <v>421</v>
      </c>
      <c r="C30" s="12">
        <v>0.26312060057623965</v>
      </c>
      <c r="D30" s="12">
        <v>0.20281919970093448</v>
      </c>
      <c r="E30" s="12">
        <v>0.19184387522268667</v>
      </c>
      <c r="F30" s="12">
        <v>-2.5518683079415367E-2</v>
      </c>
      <c r="G30" s="12">
        <v>4.2788420832566912E-2</v>
      </c>
      <c r="H30" s="22">
        <v>1</v>
      </c>
      <c r="I30" s="19">
        <v>0.26312060057623987</v>
      </c>
    </row>
    <row r="31" spans="2:9" ht="15" thickBot="1" x14ac:dyDescent="0.4">
      <c r="B31" s="16" t="s">
        <v>415</v>
      </c>
      <c r="C31" s="20">
        <v>1</v>
      </c>
      <c r="D31" s="20">
        <v>-1.5875315508602626E-2</v>
      </c>
      <c r="E31" s="20">
        <v>0.30280790412706132</v>
      </c>
      <c r="F31" s="20">
        <v>0.11528187100139356</v>
      </c>
      <c r="G31" s="20">
        <v>0.10593256600628226</v>
      </c>
      <c r="H31" s="20">
        <v>0.26312060057623987</v>
      </c>
      <c r="I31" s="23">
        <v>1</v>
      </c>
    </row>
    <row r="34" spans="2:3" x14ac:dyDescent="0.35">
      <c r="B34" s="1" t="s">
        <v>424</v>
      </c>
    </row>
    <row r="36" spans="2:3" x14ac:dyDescent="0.35">
      <c r="B36" s="2" t="s">
        <v>425</v>
      </c>
    </row>
    <row r="37" spans="2:3" ht="15" thickBot="1" x14ac:dyDescent="0.4"/>
    <row r="38" spans="2:3" x14ac:dyDescent="0.35">
      <c r="B38" s="24" t="s">
        <v>20</v>
      </c>
      <c r="C38" s="25">
        <v>156</v>
      </c>
    </row>
    <row r="39" spans="2:3" x14ac:dyDescent="0.35">
      <c r="B39" s="3" t="s">
        <v>31</v>
      </c>
      <c r="C39" s="9">
        <v>156</v>
      </c>
    </row>
    <row r="40" spans="2:3" x14ac:dyDescent="0.35">
      <c r="B40" s="3" t="s">
        <v>32</v>
      </c>
      <c r="C40" s="9">
        <v>149</v>
      </c>
    </row>
    <row r="41" spans="2:3" x14ac:dyDescent="0.35">
      <c r="B41" s="3" t="s">
        <v>33</v>
      </c>
      <c r="C41" s="12">
        <v>1</v>
      </c>
    </row>
    <row r="42" spans="2:3" x14ac:dyDescent="0.35">
      <c r="B42" s="3" t="s">
        <v>34</v>
      </c>
      <c r="C42" s="12">
        <v>1</v>
      </c>
    </row>
    <row r="43" spans="2:3" x14ac:dyDescent="0.35">
      <c r="B43" s="3" t="s">
        <v>35</v>
      </c>
      <c r="C43" s="12">
        <v>0</v>
      </c>
    </row>
    <row r="44" spans="2:3" x14ac:dyDescent="0.35">
      <c r="B44" s="3" t="s">
        <v>36</v>
      </c>
      <c r="C44" s="12">
        <v>0</v>
      </c>
    </row>
    <row r="45" spans="2:3" x14ac:dyDescent="0.35">
      <c r="B45" s="3" t="s">
        <v>37</v>
      </c>
      <c r="C45" s="12">
        <v>0</v>
      </c>
    </row>
    <row r="46" spans="2:3" x14ac:dyDescent="0.35">
      <c r="B46" s="3" t="s">
        <v>38</v>
      </c>
      <c r="C46" s="12"/>
    </row>
    <row r="47" spans="2:3" x14ac:dyDescent="0.35">
      <c r="B47" s="3" t="s">
        <v>39</v>
      </c>
      <c r="C47" s="12"/>
    </row>
    <row r="48" spans="2:3" x14ac:dyDescent="0.35">
      <c r="B48" s="3" t="s">
        <v>40</v>
      </c>
      <c r="C48" s="12"/>
    </row>
    <row r="49" spans="2:8" x14ac:dyDescent="0.35">
      <c r="B49" s="3" t="s">
        <v>41</v>
      </c>
      <c r="C49" s="12"/>
    </row>
    <row r="50" spans="2:8" ht="15" thickBot="1" x14ac:dyDescent="0.4">
      <c r="B50" s="7" t="s">
        <v>42</v>
      </c>
      <c r="C50" s="13">
        <v>0</v>
      </c>
    </row>
    <row r="53" spans="2:8" x14ac:dyDescent="0.35">
      <c r="B53" s="2" t="s">
        <v>426</v>
      </c>
    </row>
    <row r="54" spans="2:8" ht="15" thickBot="1" x14ac:dyDescent="0.4"/>
    <row r="55" spans="2:8" ht="29" x14ac:dyDescent="0.35">
      <c r="B55" s="4" t="s">
        <v>44</v>
      </c>
      <c r="C55" s="5" t="s">
        <v>32</v>
      </c>
      <c r="D55" s="5" t="s">
        <v>45</v>
      </c>
      <c r="E55" s="5" t="s">
        <v>46</v>
      </c>
      <c r="F55" s="5" t="s">
        <v>47</v>
      </c>
      <c r="G55" s="5" t="s">
        <v>48</v>
      </c>
    </row>
    <row r="56" spans="2:8" x14ac:dyDescent="0.35">
      <c r="B56" s="15" t="s">
        <v>49</v>
      </c>
      <c r="C56" s="26">
        <v>6</v>
      </c>
      <c r="D56" s="17">
        <v>1.8662713905351054</v>
      </c>
      <c r="E56" s="17">
        <v>0.31104523175585091</v>
      </c>
      <c r="F56" s="17"/>
      <c r="G56" s="28"/>
    </row>
    <row r="57" spans="2:8" x14ac:dyDescent="0.35">
      <c r="B57" s="3" t="s">
        <v>50</v>
      </c>
      <c r="C57" s="9">
        <v>149</v>
      </c>
      <c r="D57" s="12">
        <v>0</v>
      </c>
      <c r="E57" s="12">
        <v>0</v>
      </c>
      <c r="F57" s="12"/>
      <c r="G57" s="29"/>
    </row>
    <row r="58" spans="2:8" ht="15" thickBot="1" x14ac:dyDescent="0.4">
      <c r="B58" s="7" t="s">
        <v>51</v>
      </c>
      <c r="C58" s="10">
        <v>155</v>
      </c>
      <c r="D58" s="13">
        <v>1.8662713905351054</v>
      </c>
      <c r="E58" s="13"/>
      <c r="F58" s="13"/>
      <c r="G58" s="30"/>
    </row>
    <row r="59" spans="2:8" x14ac:dyDescent="0.35">
      <c r="B59" s="31" t="s">
        <v>52</v>
      </c>
    </row>
    <row r="62" spans="2:8" x14ac:dyDescent="0.35">
      <c r="B62" s="2" t="s">
        <v>427</v>
      </c>
    </row>
    <row r="63" spans="2:8" ht="15" thickBot="1" x14ac:dyDescent="0.4"/>
    <row r="64" spans="2:8" ht="43.5" x14ac:dyDescent="0.35">
      <c r="B64" s="4" t="s">
        <v>44</v>
      </c>
      <c r="C64" s="5" t="s">
        <v>54</v>
      </c>
      <c r="D64" s="5" t="s">
        <v>55</v>
      </c>
      <c r="E64" s="5" t="s">
        <v>56</v>
      </c>
      <c r="F64" s="5" t="s">
        <v>57</v>
      </c>
      <c r="G64" s="5" t="s">
        <v>434</v>
      </c>
      <c r="H64" s="5" t="s">
        <v>435</v>
      </c>
    </row>
    <row r="65" spans="2:8" x14ac:dyDescent="0.35">
      <c r="B65" s="15" t="s">
        <v>60</v>
      </c>
      <c r="C65" s="17">
        <v>0</v>
      </c>
      <c r="D65" s="17">
        <v>0</v>
      </c>
      <c r="E65" s="17"/>
      <c r="F65" s="28"/>
      <c r="G65" s="17">
        <v>0</v>
      </c>
      <c r="H65" s="17">
        <v>0</v>
      </c>
    </row>
    <row r="66" spans="2:8" x14ac:dyDescent="0.35">
      <c r="B66" s="3" t="s">
        <v>416</v>
      </c>
      <c r="C66" s="12">
        <v>1</v>
      </c>
      <c r="D66" s="12">
        <v>0</v>
      </c>
      <c r="E66" s="12"/>
      <c r="F66" s="29"/>
      <c r="G66" s="12">
        <v>1</v>
      </c>
      <c r="H66" s="12">
        <v>1</v>
      </c>
    </row>
    <row r="67" spans="2:8" x14ac:dyDescent="0.35">
      <c r="B67" s="3" t="s">
        <v>417</v>
      </c>
      <c r="C67" s="12">
        <v>0</v>
      </c>
      <c r="D67" s="12">
        <v>0</v>
      </c>
      <c r="E67" s="12"/>
      <c r="F67" s="29"/>
      <c r="G67" s="12">
        <v>0</v>
      </c>
      <c r="H67" s="12">
        <v>0</v>
      </c>
    </row>
    <row r="68" spans="2:8" x14ac:dyDescent="0.35">
      <c r="B68" s="3" t="s">
        <v>418</v>
      </c>
      <c r="C68" s="12">
        <v>0</v>
      </c>
      <c r="D68" s="12">
        <v>0</v>
      </c>
      <c r="E68" s="12"/>
      <c r="F68" s="29"/>
      <c r="G68" s="12">
        <v>0</v>
      </c>
      <c r="H68" s="12">
        <v>0</v>
      </c>
    </row>
    <row r="69" spans="2:8" x14ac:dyDescent="0.35">
      <c r="B69" s="3" t="s">
        <v>419</v>
      </c>
      <c r="C69" s="12">
        <v>0</v>
      </c>
      <c r="D69" s="12">
        <v>0</v>
      </c>
      <c r="E69" s="12"/>
      <c r="F69" s="29"/>
      <c r="G69" s="12">
        <v>0</v>
      </c>
      <c r="H69" s="12">
        <v>0</v>
      </c>
    </row>
    <row r="70" spans="2:8" x14ac:dyDescent="0.35">
      <c r="B70" s="3" t="s">
        <v>420</v>
      </c>
      <c r="C70" s="12">
        <v>0</v>
      </c>
      <c r="D70" s="12">
        <v>0</v>
      </c>
      <c r="E70" s="12"/>
      <c r="F70" s="29"/>
      <c r="G70" s="12">
        <v>0</v>
      </c>
      <c r="H70" s="12">
        <v>0</v>
      </c>
    </row>
    <row r="71" spans="2:8" ht="15" thickBot="1" x14ac:dyDescent="0.4">
      <c r="B71" s="7" t="s">
        <v>421</v>
      </c>
      <c r="C71" s="13">
        <v>0</v>
      </c>
      <c r="D71" s="13">
        <v>0</v>
      </c>
      <c r="E71" s="13"/>
      <c r="F71" s="30"/>
      <c r="G71" s="13">
        <v>0</v>
      </c>
      <c r="H71" s="13">
        <v>0</v>
      </c>
    </row>
    <row r="74" spans="2:8" x14ac:dyDescent="0.35">
      <c r="B74" s="2" t="s">
        <v>428</v>
      </c>
    </row>
    <row r="76" spans="2:8" x14ac:dyDescent="0.35">
      <c r="B76" t="s">
        <v>429</v>
      </c>
    </row>
    <row r="79" spans="2:8" x14ac:dyDescent="0.35">
      <c r="B79" s="2" t="s">
        <v>430</v>
      </c>
    </row>
    <row r="80" spans="2:8" ht="15" thickBot="1" x14ac:dyDescent="0.4"/>
    <row r="81" spans="2:8" ht="43.5" x14ac:dyDescent="0.35">
      <c r="B81" s="4" t="s">
        <v>44</v>
      </c>
      <c r="C81" s="5" t="s">
        <v>54</v>
      </c>
      <c r="D81" s="5" t="s">
        <v>55</v>
      </c>
      <c r="E81" s="5" t="s">
        <v>56</v>
      </c>
      <c r="F81" s="5" t="s">
        <v>57</v>
      </c>
      <c r="G81" s="5" t="s">
        <v>434</v>
      </c>
      <c r="H81" s="5" t="s">
        <v>435</v>
      </c>
    </row>
    <row r="82" spans="2:8" x14ac:dyDescent="0.35">
      <c r="B82" s="15" t="s">
        <v>416</v>
      </c>
      <c r="C82" s="17">
        <v>1</v>
      </c>
      <c r="D82" s="17">
        <v>0</v>
      </c>
      <c r="E82" s="17"/>
      <c r="F82" s="28"/>
      <c r="G82" s="17">
        <v>1</v>
      </c>
      <c r="H82" s="17">
        <v>1</v>
      </c>
    </row>
    <row r="83" spans="2:8" x14ac:dyDescent="0.35">
      <c r="B83" s="3" t="s">
        <v>417</v>
      </c>
      <c r="C83" s="12">
        <v>0</v>
      </c>
      <c r="D83" s="12">
        <v>0</v>
      </c>
      <c r="E83" s="12"/>
      <c r="F83" s="29"/>
      <c r="G83" s="12">
        <v>0</v>
      </c>
      <c r="H83" s="12">
        <v>0</v>
      </c>
    </row>
    <row r="84" spans="2:8" x14ac:dyDescent="0.35">
      <c r="B84" s="3" t="s">
        <v>418</v>
      </c>
      <c r="C84" s="12">
        <v>0</v>
      </c>
      <c r="D84" s="12">
        <v>0</v>
      </c>
      <c r="E84" s="12"/>
      <c r="F84" s="29"/>
      <c r="G84" s="12">
        <v>0</v>
      </c>
      <c r="H84" s="12">
        <v>0</v>
      </c>
    </row>
    <row r="85" spans="2:8" x14ac:dyDescent="0.35">
      <c r="B85" s="3" t="s">
        <v>419</v>
      </c>
      <c r="C85" s="12">
        <v>0</v>
      </c>
      <c r="D85" s="12">
        <v>0</v>
      </c>
      <c r="E85" s="12"/>
      <c r="F85" s="29"/>
      <c r="G85" s="12">
        <v>0</v>
      </c>
      <c r="H85" s="12">
        <v>0</v>
      </c>
    </row>
    <row r="86" spans="2:8" x14ac:dyDescent="0.35">
      <c r="B86" s="3" t="s">
        <v>420</v>
      </c>
      <c r="C86" s="12">
        <v>0</v>
      </c>
      <c r="D86" s="12">
        <v>0</v>
      </c>
      <c r="E86" s="12"/>
      <c r="F86" s="29"/>
      <c r="G86" s="12">
        <v>0</v>
      </c>
      <c r="H86" s="12">
        <v>0</v>
      </c>
    </row>
    <row r="87" spans="2:8" ht="15" thickBot="1" x14ac:dyDescent="0.4">
      <c r="B87" s="7" t="s">
        <v>421</v>
      </c>
      <c r="C87" s="13">
        <v>0</v>
      </c>
      <c r="D87" s="13">
        <v>0</v>
      </c>
      <c r="E87" s="13"/>
      <c r="F87" s="30"/>
      <c r="G87" s="13">
        <v>0</v>
      </c>
      <c r="H87" s="13">
        <v>0</v>
      </c>
    </row>
    <row r="107" spans="2:13" x14ac:dyDescent="0.35">
      <c r="G107" t="s">
        <v>64</v>
      </c>
    </row>
    <row r="110" spans="2:13" x14ac:dyDescent="0.35">
      <c r="B110" s="2" t="s">
        <v>431</v>
      </c>
    </row>
    <row r="111" spans="2:13" ht="15" thickBot="1" x14ac:dyDescent="0.4"/>
    <row r="112" spans="2:13" ht="72.5" x14ac:dyDescent="0.35">
      <c r="B112" s="4" t="s">
        <v>66</v>
      </c>
      <c r="C112" s="5" t="s">
        <v>67</v>
      </c>
      <c r="D112" s="5" t="s">
        <v>415</v>
      </c>
      <c r="E112" s="5" t="s">
        <v>432</v>
      </c>
      <c r="F112" s="5" t="s">
        <v>169</v>
      </c>
      <c r="G112" s="5" t="s">
        <v>170</v>
      </c>
      <c r="H112" s="5" t="s">
        <v>171</v>
      </c>
      <c r="I112" s="5" t="s">
        <v>436</v>
      </c>
      <c r="J112" s="5" t="s">
        <v>437</v>
      </c>
      <c r="K112" s="5" t="s">
        <v>174</v>
      </c>
      <c r="L112" s="5" t="s">
        <v>438</v>
      </c>
      <c r="M112" s="5" t="s">
        <v>439</v>
      </c>
    </row>
    <row r="113" spans="2:13" x14ac:dyDescent="0.35">
      <c r="B113" s="15" t="s">
        <v>68</v>
      </c>
      <c r="C113" s="26">
        <v>1</v>
      </c>
      <c r="D113" s="17">
        <v>1.6074359097634274</v>
      </c>
      <c r="E113" s="17">
        <v>1.6074359097634274</v>
      </c>
      <c r="F113" s="17">
        <v>0</v>
      </c>
      <c r="G113" s="17">
        <v>0</v>
      </c>
      <c r="H113" s="17">
        <v>0</v>
      </c>
      <c r="I113" s="17"/>
      <c r="J113" s="17"/>
      <c r="K113" s="17">
        <v>0</v>
      </c>
      <c r="L113" s="17"/>
      <c r="M113" s="17"/>
    </row>
    <row r="114" spans="2:13" x14ac:dyDescent="0.35">
      <c r="B114" s="3" t="s">
        <v>69</v>
      </c>
      <c r="C114" s="9">
        <v>1</v>
      </c>
      <c r="D114" s="12">
        <v>1.6094379124341003</v>
      </c>
      <c r="E114" s="12">
        <v>1.6094379124341003</v>
      </c>
      <c r="F114" s="12">
        <v>0</v>
      </c>
      <c r="G114" s="12">
        <v>0</v>
      </c>
      <c r="H114" s="12">
        <v>0</v>
      </c>
      <c r="I114" s="12"/>
      <c r="J114" s="12"/>
      <c r="K114" s="12">
        <v>0</v>
      </c>
      <c r="L114" s="12"/>
      <c r="M114" s="12"/>
    </row>
    <row r="115" spans="2:13" x14ac:dyDescent="0.35">
      <c r="B115" s="3" t="s">
        <v>70</v>
      </c>
      <c r="C115" s="9">
        <v>1</v>
      </c>
      <c r="D115" s="12">
        <v>1.62924053973028</v>
      </c>
      <c r="E115" s="12">
        <v>1.62924053973028</v>
      </c>
      <c r="F115" s="12">
        <v>0</v>
      </c>
      <c r="G115" s="12">
        <v>0</v>
      </c>
      <c r="H115" s="12">
        <v>0</v>
      </c>
      <c r="I115" s="12"/>
      <c r="J115" s="12"/>
      <c r="K115" s="12">
        <v>0</v>
      </c>
      <c r="L115" s="12"/>
      <c r="M115" s="12"/>
    </row>
    <row r="116" spans="2:13" x14ac:dyDescent="0.35">
      <c r="B116" s="3" t="s">
        <v>71</v>
      </c>
      <c r="C116" s="9">
        <v>1</v>
      </c>
      <c r="D116" s="12">
        <v>1.6074359097634274</v>
      </c>
      <c r="E116" s="12">
        <v>1.6074359097634274</v>
      </c>
      <c r="F116" s="12">
        <v>0</v>
      </c>
      <c r="G116" s="12">
        <v>0</v>
      </c>
      <c r="H116" s="12">
        <v>0</v>
      </c>
      <c r="I116" s="12"/>
      <c r="J116" s="12"/>
      <c r="K116" s="12">
        <v>0</v>
      </c>
      <c r="L116" s="12"/>
      <c r="M116" s="12"/>
    </row>
    <row r="117" spans="2:13" x14ac:dyDescent="0.35">
      <c r="B117" s="3" t="s">
        <v>72</v>
      </c>
      <c r="C117" s="9">
        <v>1</v>
      </c>
      <c r="D117" s="12">
        <v>1.6074359097634274</v>
      </c>
      <c r="E117" s="12">
        <v>1.6074359097634274</v>
      </c>
      <c r="F117" s="12">
        <v>0</v>
      </c>
      <c r="G117" s="12">
        <v>0</v>
      </c>
      <c r="H117" s="12">
        <v>0</v>
      </c>
      <c r="I117" s="12"/>
      <c r="J117" s="12"/>
      <c r="K117" s="12">
        <v>0</v>
      </c>
      <c r="L117" s="12"/>
      <c r="M117" s="12"/>
    </row>
    <row r="118" spans="2:13" x14ac:dyDescent="0.35">
      <c r="B118" s="3" t="s">
        <v>73</v>
      </c>
      <c r="C118" s="9">
        <v>1</v>
      </c>
      <c r="D118" s="12">
        <v>1.6074359097634274</v>
      </c>
      <c r="E118" s="12">
        <v>1.6074359097634274</v>
      </c>
      <c r="F118" s="12">
        <v>0</v>
      </c>
      <c r="G118" s="12">
        <v>0</v>
      </c>
      <c r="H118" s="12">
        <v>0</v>
      </c>
      <c r="I118" s="12"/>
      <c r="J118" s="12"/>
      <c r="K118" s="12">
        <v>0</v>
      </c>
      <c r="L118" s="12"/>
      <c r="M118" s="12"/>
    </row>
    <row r="119" spans="2:13" x14ac:dyDescent="0.35">
      <c r="B119" s="3" t="s">
        <v>74</v>
      </c>
      <c r="C119" s="9">
        <v>1</v>
      </c>
      <c r="D119" s="12">
        <v>1.5871923034867805</v>
      </c>
      <c r="E119" s="12">
        <v>1.5871923034867805</v>
      </c>
      <c r="F119" s="12">
        <v>0</v>
      </c>
      <c r="G119" s="12">
        <v>0</v>
      </c>
      <c r="H119" s="12">
        <v>0</v>
      </c>
      <c r="I119" s="12"/>
      <c r="J119" s="12"/>
      <c r="K119" s="12">
        <v>0</v>
      </c>
      <c r="L119" s="12"/>
      <c r="M119" s="12"/>
    </row>
    <row r="120" spans="2:13" x14ac:dyDescent="0.35">
      <c r="B120" s="3" t="s">
        <v>75</v>
      </c>
      <c r="C120" s="9">
        <v>1</v>
      </c>
      <c r="D120" s="12">
        <v>1.5107219394949427</v>
      </c>
      <c r="E120" s="12">
        <v>1.5107219394949427</v>
      </c>
      <c r="F120" s="12">
        <v>0</v>
      </c>
      <c r="G120" s="12">
        <v>0</v>
      </c>
      <c r="H120" s="12">
        <v>0</v>
      </c>
      <c r="I120" s="12"/>
      <c r="J120" s="12"/>
      <c r="K120" s="12">
        <v>0</v>
      </c>
      <c r="L120" s="12"/>
      <c r="M120" s="12"/>
    </row>
    <row r="121" spans="2:13" x14ac:dyDescent="0.35">
      <c r="B121" s="3" t="s">
        <v>76</v>
      </c>
      <c r="C121" s="9">
        <v>1</v>
      </c>
      <c r="D121" s="12">
        <v>1.5129270120532565</v>
      </c>
      <c r="E121" s="12">
        <v>1.5129270120532565</v>
      </c>
      <c r="F121" s="12">
        <v>0</v>
      </c>
      <c r="G121" s="12">
        <v>0</v>
      </c>
      <c r="H121" s="12">
        <v>0</v>
      </c>
      <c r="I121" s="12"/>
      <c r="J121" s="12"/>
      <c r="K121" s="12">
        <v>0</v>
      </c>
      <c r="L121" s="12"/>
      <c r="M121" s="12"/>
    </row>
    <row r="122" spans="2:13" x14ac:dyDescent="0.35">
      <c r="B122" s="3" t="s">
        <v>77</v>
      </c>
      <c r="C122" s="9">
        <v>1</v>
      </c>
      <c r="D122" s="12">
        <v>1.6074359097634274</v>
      </c>
      <c r="E122" s="12">
        <v>1.6074359097634274</v>
      </c>
      <c r="F122" s="12">
        <v>0</v>
      </c>
      <c r="G122" s="12">
        <v>0</v>
      </c>
      <c r="H122" s="12">
        <v>0</v>
      </c>
      <c r="I122" s="12"/>
      <c r="J122" s="12"/>
      <c r="K122" s="12">
        <v>0</v>
      </c>
      <c r="L122" s="12"/>
      <c r="M122" s="12"/>
    </row>
    <row r="123" spans="2:13" x14ac:dyDescent="0.35">
      <c r="B123" s="3" t="s">
        <v>78</v>
      </c>
      <c r="C123" s="9">
        <v>1</v>
      </c>
      <c r="D123" s="12">
        <v>1.5129270120532565</v>
      </c>
      <c r="E123" s="12">
        <v>1.5129270120532565</v>
      </c>
      <c r="F123" s="12">
        <v>0</v>
      </c>
      <c r="G123" s="12">
        <v>0</v>
      </c>
      <c r="H123" s="12">
        <v>0</v>
      </c>
      <c r="I123" s="12"/>
      <c r="J123" s="12"/>
      <c r="K123" s="12">
        <v>0</v>
      </c>
      <c r="L123" s="12"/>
      <c r="M123" s="12"/>
    </row>
    <row r="124" spans="2:13" x14ac:dyDescent="0.35">
      <c r="B124" s="3" t="s">
        <v>79</v>
      </c>
      <c r="C124" s="9">
        <v>1</v>
      </c>
      <c r="D124" s="12">
        <v>1.6014057407368361</v>
      </c>
      <c r="E124" s="12">
        <v>1.6014057407368361</v>
      </c>
      <c r="F124" s="12">
        <v>0</v>
      </c>
      <c r="G124" s="12">
        <v>0</v>
      </c>
      <c r="H124" s="12">
        <v>0</v>
      </c>
      <c r="I124" s="12"/>
      <c r="J124" s="12"/>
      <c r="K124" s="12">
        <v>0</v>
      </c>
      <c r="L124" s="12"/>
      <c r="M124" s="12"/>
    </row>
    <row r="125" spans="2:13" x14ac:dyDescent="0.35">
      <c r="B125" s="3" t="s">
        <v>80</v>
      </c>
      <c r="C125" s="9">
        <v>1</v>
      </c>
      <c r="D125" s="12">
        <v>1.6054298910365616</v>
      </c>
      <c r="E125" s="12">
        <v>1.6054298910365616</v>
      </c>
      <c r="F125" s="12">
        <v>0</v>
      </c>
      <c r="G125" s="12">
        <v>0</v>
      </c>
      <c r="H125" s="12">
        <v>0</v>
      </c>
      <c r="I125" s="12"/>
      <c r="J125" s="12"/>
      <c r="K125" s="12">
        <v>0</v>
      </c>
      <c r="L125" s="12"/>
      <c r="M125" s="12"/>
    </row>
    <row r="126" spans="2:13" x14ac:dyDescent="0.35">
      <c r="B126" s="3" t="s">
        <v>81</v>
      </c>
      <c r="C126" s="9">
        <v>1</v>
      </c>
      <c r="D126" s="12">
        <v>1.6074359097634274</v>
      </c>
      <c r="E126" s="12">
        <v>1.6074359097634274</v>
      </c>
      <c r="F126" s="12">
        <v>0</v>
      </c>
      <c r="G126" s="12">
        <v>0</v>
      </c>
      <c r="H126" s="12">
        <v>0</v>
      </c>
      <c r="I126" s="12"/>
      <c r="J126" s="12"/>
      <c r="K126" s="12">
        <v>0</v>
      </c>
      <c r="L126" s="12"/>
      <c r="M126" s="12"/>
    </row>
    <row r="127" spans="2:13" x14ac:dyDescent="0.35">
      <c r="B127" s="3" t="s">
        <v>82</v>
      </c>
      <c r="C127" s="9">
        <v>1</v>
      </c>
      <c r="D127" s="12">
        <v>1.6074359097634274</v>
      </c>
      <c r="E127" s="12">
        <v>1.6074359097634274</v>
      </c>
      <c r="F127" s="12">
        <v>0</v>
      </c>
      <c r="G127" s="12">
        <v>0</v>
      </c>
      <c r="H127" s="12">
        <v>0</v>
      </c>
      <c r="I127" s="12"/>
      <c r="J127" s="12"/>
      <c r="K127" s="12">
        <v>0</v>
      </c>
      <c r="L127" s="12"/>
      <c r="M127" s="12"/>
    </row>
    <row r="128" spans="2:13" x14ac:dyDescent="0.35">
      <c r="B128" s="3" t="s">
        <v>83</v>
      </c>
      <c r="C128" s="9">
        <v>1</v>
      </c>
      <c r="D128" s="12">
        <v>1.5216989981260935</v>
      </c>
      <c r="E128" s="12">
        <v>1.5216989981260935</v>
      </c>
      <c r="F128" s="12">
        <v>0</v>
      </c>
      <c r="G128" s="12">
        <v>0</v>
      </c>
      <c r="H128" s="12">
        <v>0</v>
      </c>
      <c r="I128" s="12"/>
      <c r="J128" s="12"/>
      <c r="K128" s="12">
        <v>0</v>
      </c>
      <c r="L128" s="12"/>
      <c r="M128" s="12"/>
    </row>
    <row r="129" spans="2:13" x14ac:dyDescent="0.35">
      <c r="B129" s="3" t="s">
        <v>84</v>
      </c>
      <c r="C129" s="9">
        <v>1</v>
      </c>
      <c r="D129" s="12">
        <v>1.6074359097634274</v>
      </c>
      <c r="E129" s="12">
        <v>1.6074359097634274</v>
      </c>
      <c r="F129" s="12">
        <v>0</v>
      </c>
      <c r="G129" s="12">
        <v>0</v>
      </c>
      <c r="H129" s="12">
        <v>0</v>
      </c>
      <c r="I129" s="12"/>
      <c r="J129" s="12"/>
      <c r="K129" s="12">
        <v>0</v>
      </c>
      <c r="L129" s="12"/>
      <c r="M129" s="12"/>
    </row>
    <row r="130" spans="2:13" x14ac:dyDescent="0.35">
      <c r="B130" s="3" t="s">
        <v>85</v>
      </c>
      <c r="C130" s="9">
        <v>1</v>
      </c>
      <c r="D130" s="12">
        <v>1.6074359097634274</v>
      </c>
      <c r="E130" s="12">
        <v>1.6074359097634274</v>
      </c>
      <c r="F130" s="12">
        <v>0</v>
      </c>
      <c r="G130" s="12">
        <v>0</v>
      </c>
      <c r="H130" s="12">
        <v>0</v>
      </c>
      <c r="I130" s="12"/>
      <c r="J130" s="12"/>
      <c r="K130" s="12">
        <v>0</v>
      </c>
      <c r="L130" s="12"/>
      <c r="M130" s="12"/>
    </row>
    <row r="131" spans="2:13" x14ac:dyDescent="0.35">
      <c r="B131" s="3" t="s">
        <v>86</v>
      </c>
      <c r="C131" s="9">
        <v>1</v>
      </c>
      <c r="D131" s="12">
        <v>1.5706970841176697</v>
      </c>
      <c r="E131" s="12">
        <v>1.5706970841176697</v>
      </c>
      <c r="F131" s="12">
        <v>0</v>
      </c>
      <c r="G131" s="12">
        <v>0</v>
      </c>
      <c r="H131" s="12">
        <v>0</v>
      </c>
      <c r="I131" s="12"/>
      <c r="J131" s="12"/>
      <c r="K131" s="12">
        <v>0</v>
      </c>
      <c r="L131" s="12"/>
      <c r="M131" s="12"/>
    </row>
    <row r="132" spans="2:13" x14ac:dyDescent="0.35">
      <c r="B132" s="3" t="s">
        <v>87</v>
      </c>
      <c r="C132" s="9">
        <v>1</v>
      </c>
      <c r="D132" s="12">
        <v>1.5085119938441398</v>
      </c>
      <c r="E132" s="12">
        <v>1.5085119938441398</v>
      </c>
      <c r="F132" s="12">
        <v>0</v>
      </c>
      <c r="G132" s="12">
        <v>0</v>
      </c>
      <c r="H132" s="12">
        <v>0</v>
      </c>
      <c r="I132" s="12"/>
      <c r="J132" s="12"/>
      <c r="K132" s="12">
        <v>0</v>
      </c>
      <c r="L132" s="12"/>
      <c r="M132" s="12"/>
    </row>
    <row r="133" spans="2:13" x14ac:dyDescent="0.35">
      <c r="B133" s="3" t="s">
        <v>88</v>
      </c>
      <c r="C133" s="9">
        <v>1</v>
      </c>
      <c r="D133" s="12">
        <v>1.5107219394949427</v>
      </c>
      <c r="E133" s="12">
        <v>1.5107219394949427</v>
      </c>
      <c r="F133" s="12">
        <v>0</v>
      </c>
      <c r="G133" s="12">
        <v>0</v>
      </c>
      <c r="H133" s="12">
        <v>0</v>
      </c>
      <c r="I133" s="12"/>
      <c r="J133" s="12"/>
      <c r="K133" s="12">
        <v>0</v>
      </c>
      <c r="L133" s="12"/>
      <c r="M133" s="12"/>
    </row>
    <row r="134" spans="2:13" x14ac:dyDescent="0.35">
      <c r="B134" s="3" t="s">
        <v>89</v>
      </c>
      <c r="C134" s="9">
        <v>1</v>
      </c>
      <c r="D134" s="12">
        <v>1.6074359097634274</v>
      </c>
      <c r="E134" s="12">
        <v>1.6074359097634274</v>
      </c>
      <c r="F134" s="12">
        <v>0</v>
      </c>
      <c r="G134" s="12">
        <v>0</v>
      </c>
      <c r="H134" s="12">
        <v>0</v>
      </c>
      <c r="I134" s="12"/>
      <c r="J134" s="12"/>
      <c r="K134" s="12">
        <v>0</v>
      </c>
      <c r="L134" s="12"/>
      <c r="M134" s="12"/>
    </row>
    <row r="135" spans="2:13" x14ac:dyDescent="0.35">
      <c r="B135" s="3" t="s">
        <v>90</v>
      </c>
      <c r="C135" s="9">
        <v>1</v>
      </c>
      <c r="D135" s="12">
        <v>1.6074359097634274</v>
      </c>
      <c r="E135" s="12">
        <v>1.6074359097634274</v>
      </c>
      <c r="F135" s="12">
        <v>0</v>
      </c>
      <c r="G135" s="12">
        <v>0</v>
      </c>
      <c r="H135" s="12">
        <v>0</v>
      </c>
      <c r="I135" s="12"/>
      <c r="J135" s="12"/>
      <c r="K135" s="12">
        <v>0</v>
      </c>
      <c r="L135" s="12"/>
      <c r="M135" s="12"/>
    </row>
    <row r="136" spans="2:13" x14ac:dyDescent="0.35">
      <c r="B136" s="3" t="s">
        <v>91</v>
      </c>
      <c r="C136" s="9">
        <v>1</v>
      </c>
      <c r="D136" s="12">
        <v>1.6074359097634274</v>
      </c>
      <c r="E136" s="12">
        <v>1.6074359097634274</v>
      </c>
      <c r="F136" s="12">
        <v>0</v>
      </c>
      <c r="G136" s="12">
        <v>0</v>
      </c>
      <c r="H136" s="12">
        <v>0</v>
      </c>
      <c r="I136" s="12"/>
      <c r="J136" s="12"/>
      <c r="K136" s="12">
        <v>0</v>
      </c>
      <c r="L136" s="12"/>
      <c r="M136" s="12"/>
    </row>
    <row r="137" spans="2:13" x14ac:dyDescent="0.35">
      <c r="B137" s="3" t="s">
        <v>92</v>
      </c>
      <c r="C137" s="9">
        <v>1</v>
      </c>
      <c r="D137" s="12">
        <v>1.6054298910365616</v>
      </c>
      <c r="E137" s="12">
        <v>1.6054298910365616</v>
      </c>
      <c r="F137" s="12">
        <v>0</v>
      </c>
      <c r="G137" s="12">
        <v>0</v>
      </c>
      <c r="H137" s="12">
        <v>0</v>
      </c>
      <c r="I137" s="12"/>
      <c r="J137" s="12"/>
      <c r="K137" s="12">
        <v>0</v>
      </c>
      <c r="L137" s="12"/>
      <c r="M137" s="12"/>
    </row>
    <row r="138" spans="2:13" x14ac:dyDescent="0.35">
      <c r="B138" s="3" t="s">
        <v>93</v>
      </c>
      <c r="C138" s="9">
        <v>1</v>
      </c>
      <c r="D138" s="12">
        <v>1.5040773967762742</v>
      </c>
      <c r="E138" s="12">
        <v>1.5040773967762742</v>
      </c>
      <c r="F138" s="12">
        <v>0</v>
      </c>
      <c r="G138" s="12">
        <v>0</v>
      </c>
      <c r="H138" s="12">
        <v>0</v>
      </c>
      <c r="I138" s="12"/>
      <c r="J138" s="12"/>
      <c r="K138" s="12">
        <v>0</v>
      </c>
      <c r="L138" s="12"/>
      <c r="M138" s="12"/>
    </row>
    <row r="139" spans="2:13" x14ac:dyDescent="0.35">
      <c r="B139" s="3" t="s">
        <v>94</v>
      </c>
      <c r="C139" s="9">
        <v>1</v>
      </c>
      <c r="D139" s="12">
        <v>1.6034198401085373</v>
      </c>
      <c r="E139" s="12">
        <v>1.6034198401085373</v>
      </c>
      <c r="F139" s="12">
        <v>0</v>
      </c>
      <c r="G139" s="12">
        <v>0</v>
      </c>
      <c r="H139" s="12">
        <v>0</v>
      </c>
      <c r="I139" s="12"/>
      <c r="J139" s="12"/>
      <c r="K139" s="12">
        <v>0</v>
      </c>
      <c r="L139" s="12"/>
      <c r="M139" s="12"/>
    </row>
    <row r="140" spans="2:13" x14ac:dyDescent="0.35">
      <c r="B140" s="3" t="s">
        <v>95</v>
      </c>
      <c r="C140" s="9">
        <v>1</v>
      </c>
      <c r="D140" s="12">
        <v>1.6054298910365616</v>
      </c>
      <c r="E140" s="12">
        <v>1.6054298910365616</v>
      </c>
      <c r="F140" s="12">
        <v>0</v>
      </c>
      <c r="G140" s="12">
        <v>0</v>
      </c>
      <c r="H140" s="12">
        <v>0</v>
      </c>
      <c r="I140" s="12"/>
      <c r="J140" s="12"/>
      <c r="K140" s="12">
        <v>0</v>
      </c>
      <c r="L140" s="12"/>
      <c r="M140" s="12"/>
    </row>
    <row r="141" spans="2:13" x14ac:dyDescent="0.35">
      <c r="B141" s="3" t="s">
        <v>96</v>
      </c>
      <c r="C141" s="9">
        <v>1</v>
      </c>
      <c r="D141" s="12">
        <v>1.6074359097634274</v>
      </c>
      <c r="E141" s="12">
        <v>1.6074359097634274</v>
      </c>
      <c r="F141" s="12">
        <v>0</v>
      </c>
      <c r="G141" s="12">
        <v>0</v>
      </c>
      <c r="H141" s="12">
        <v>0</v>
      </c>
      <c r="I141" s="12"/>
      <c r="J141" s="12"/>
      <c r="K141" s="12">
        <v>0</v>
      </c>
      <c r="L141" s="12"/>
      <c r="M141" s="12"/>
    </row>
    <row r="142" spans="2:13" x14ac:dyDescent="0.35">
      <c r="B142" s="3" t="s">
        <v>97</v>
      </c>
      <c r="C142" s="9">
        <v>1</v>
      </c>
      <c r="D142" s="12">
        <v>1.5665304114228238</v>
      </c>
      <c r="E142" s="12">
        <v>1.5665304114228238</v>
      </c>
      <c r="F142" s="12">
        <v>0</v>
      </c>
      <c r="G142" s="12">
        <v>0</v>
      </c>
      <c r="H142" s="12">
        <v>0</v>
      </c>
      <c r="I142" s="12"/>
      <c r="J142" s="12"/>
      <c r="K142" s="12">
        <v>0</v>
      </c>
      <c r="L142" s="12"/>
      <c r="M142" s="12"/>
    </row>
    <row r="143" spans="2:13" x14ac:dyDescent="0.35">
      <c r="B143" s="3" t="s">
        <v>98</v>
      </c>
      <c r="C143" s="9">
        <v>1</v>
      </c>
      <c r="D143" s="12">
        <v>1.5107219394949427</v>
      </c>
      <c r="E143" s="12">
        <v>1.5107219394949427</v>
      </c>
      <c r="F143" s="12">
        <v>0</v>
      </c>
      <c r="G143" s="12">
        <v>0</v>
      </c>
      <c r="H143" s="12">
        <v>0</v>
      </c>
      <c r="I143" s="12"/>
      <c r="J143" s="12"/>
      <c r="K143" s="12">
        <v>0</v>
      </c>
      <c r="L143" s="12"/>
      <c r="M143" s="12"/>
    </row>
    <row r="144" spans="2:13" x14ac:dyDescent="0.35">
      <c r="B144" s="3" t="s">
        <v>99</v>
      </c>
      <c r="C144" s="9">
        <v>1</v>
      </c>
      <c r="D144" s="12">
        <v>1.5129270120532565</v>
      </c>
      <c r="E144" s="12">
        <v>1.5129270120532565</v>
      </c>
      <c r="F144" s="12">
        <v>0</v>
      </c>
      <c r="G144" s="12">
        <v>0</v>
      </c>
      <c r="H144" s="12">
        <v>0</v>
      </c>
      <c r="I144" s="12"/>
      <c r="J144" s="12"/>
      <c r="K144" s="12">
        <v>0</v>
      </c>
      <c r="L144" s="12"/>
      <c r="M144" s="12"/>
    </row>
    <row r="145" spans="2:13" x14ac:dyDescent="0.35">
      <c r="B145" s="3" t="s">
        <v>100</v>
      </c>
      <c r="C145" s="9">
        <v>1</v>
      </c>
      <c r="D145" s="12">
        <v>1.6054298910365616</v>
      </c>
      <c r="E145" s="12">
        <v>1.6054298910365616</v>
      </c>
      <c r="F145" s="12">
        <v>0</v>
      </c>
      <c r="G145" s="12">
        <v>0</v>
      </c>
      <c r="H145" s="12">
        <v>0</v>
      </c>
      <c r="I145" s="12"/>
      <c r="J145" s="12"/>
      <c r="K145" s="12">
        <v>0</v>
      </c>
      <c r="L145" s="12"/>
      <c r="M145" s="12"/>
    </row>
    <row r="146" spans="2:13" x14ac:dyDescent="0.35">
      <c r="B146" s="3" t="s">
        <v>101</v>
      </c>
      <c r="C146" s="9">
        <v>1</v>
      </c>
      <c r="D146" s="12">
        <v>1.6074359097634274</v>
      </c>
      <c r="E146" s="12">
        <v>1.6074359097634274</v>
      </c>
      <c r="F146" s="12">
        <v>0</v>
      </c>
      <c r="G146" s="12">
        <v>0</v>
      </c>
      <c r="H146" s="12">
        <v>0</v>
      </c>
      <c r="I146" s="12"/>
      <c r="J146" s="12"/>
      <c r="K146" s="12">
        <v>0</v>
      </c>
      <c r="L146" s="12"/>
      <c r="M146" s="12"/>
    </row>
    <row r="147" spans="2:13" x14ac:dyDescent="0.35">
      <c r="B147" s="3" t="s">
        <v>102</v>
      </c>
      <c r="C147" s="9">
        <v>1</v>
      </c>
      <c r="D147" s="12">
        <v>1.6074359097634274</v>
      </c>
      <c r="E147" s="12">
        <v>1.6074359097634274</v>
      </c>
      <c r="F147" s="12">
        <v>0</v>
      </c>
      <c r="G147" s="12">
        <v>0</v>
      </c>
      <c r="H147" s="12">
        <v>0</v>
      </c>
      <c r="I147" s="12"/>
      <c r="J147" s="12"/>
      <c r="K147" s="12">
        <v>0</v>
      </c>
      <c r="L147" s="12"/>
      <c r="M147" s="12"/>
    </row>
    <row r="148" spans="2:13" x14ac:dyDescent="0.35">
      <c r="B148" s="3" t="s">
        <v>103</v>
      </c>
      <c r="C148" s="9">
        <v>1</v>
      </c>
      <c r="D148" s="12">
        <v>1.6074359097634274</v>
      </c>
      <c r="E148" s="12">
        <v>1.6074359097634274</v>
      </c>
      <c r="F148" s="12">
        <v>0</v>
      </c>
      <c r="G148" s="12">
        <v>0</v>
      </c>
      <c r="H148" s="12">
        <v>0</v>
      </c>
      <c r="I148" s="12"/>
      <c r="J148" s="12"/>
      <c r="K148" s="12">
        <v>0</v>
      </c>
      <c r="L148" s="12"/>
      <c r="M148" s="12"/>
    </row>
    <row r="149" spans="2:13" x14ac:dyDescent="0.35">
      <c r="B149" s="3" t="s">
        <v>104</v>
      </c>
      <c r="C149" s="9">
        <v>1</v>
      </c>
      <c r="D149" s="12">
        <v>1.6074359097634274</v>
      </c>
      <c r="E149" s="12">
        <v>1.6074359097634274</v>
      </c>
      <c r="F149" s="12">
        <v>0</v>
      </c>
      <c r="G149" s="12">
        <v>0</v>
      </c>
      <c r="H149" s="12">
        <v>0</v>
      </c>
      <c r="I149" s="12"/>
      <c r="J149" s="12"/>
      <c r="K149" s="12">
        <v>0</v>
      </c>
      <c r="L149" s="12"/>
      <c r="M149" s="12"/>
    </row>
    <row r="150" spans="2:13" x14ac:dyDescent="0.35">
      <c r="B150" s="3" t="s">
        <v>105</v>
      </c>
      <c r="C150" s="9">
        <v>1</v>
      </c>
      <c r="D150" s="12">
        <v>1.6074359097634274</v>
      </c>
      <c r="E150" s="12">
        <v>1.6074359097634274</v>
      </c>
      <c r="F150" s="12">
        <v>0</v>
      </c>
      <c r="G150" s="12">
        <v>0</v>
      </c>
      <c r="H150" s="12">
        <v>0</v>
      </c>
      <c r="I150" s="12"/>
      <c r="J150" s="12"/>
      <c r="K150" s="12">
        <v>0</v>
      </c>
      <c r="L150" s="12"/>
      <c r="M150" s="12"/>
    </row>
    <row r="151" spans="2:13" x14ac:dyDescent="0.35">
      <c r="B151" s="3" t="s">
        <v>106</v>
      </c>
      <c r="C151" s="9">
        <v>1</v>
      </c>
      <c r="D151" s="12">
        <v>1.6074359097634274</v>
      </c>
      <c r="E151" s="12">
        <v>1.6074359097634274</v>
      </c>
      <c r="F151" s="12">
        <v>0</v>
      </c>
      <c r="G151" s="12">
        <v>0</v>
      </c>
      <c r="H151" s="12">
        <v>0</v>
      </c>
      <c r="I151" s="12"/>
      <c r="J151" s="12"/>
      <c r="K151" s="12">
        <v>0</v>
      </c>
      <c r="L151" s="12"/>
      <c r="M151" s="12"/>
    </row>
    <row r="152" spans="2:13" x14ac:dyDescent="0.35">
      <c r="B152" s="3" t="s">
        <v>107</v>
      </c>
      <c r="C152" s="9">
        <v>1</v>
      </c>
      <c r="D152" s="12">
        <v>1.6074359097634274</v>
      </c>
      <c r="E152" s="12">
        <v>1.6074359097634274</v>
      </c>
      <c r="F152" s="12">
        <v>0</v>
      </c>
      <c r="G152" s="12">
        <v>0</v>
      </c>
      <c r="H152" s="12">
        <v>0</v>
      </c>
      <c r="I152" s="12"/>
      <c r="J152" s="12"/>
      <c r="K152" s="12">
        <v>0</v>
      </c>
      <c r="L152" s="12"/>
      <c r="M152" s="12"/>
    </row>
    <row r="153" spans="2:13" x14ac:dyDescent="0.35">
      <c r="B153" s="3" t="s">
        <v>108</v>
      </c>
      <c r="C153" s="9">
        <v>1</v>
      </c>
      <c r="D153" s="12">
        <v>1.7191887763932197</v>
      </c>
      <c r="E153" s="12">
        <v>1.7191887763932197</v>
      </c>
      <c r="F153" s="12">
        <v>0</v>
      </c>
      <c r="G153" s="12">
        <v>0</v>
      </c>
      <c r="H153" s="12">
        <v>0</v>
      </c>
      <c r="I153" s="12"/>
      <c r="J153" s="12"/>
      <c r="K153" s="12">
        <v>0</v>
      </c>
      <c r="L153" s="12"/>
      <c r="M153" s="12"/>
    </row>
    <row r="154" spans="2:13" x14ac:dyDescent="0.35">
      <c r="B154" s="3" t="s">
        <v>109</v>
      </c>
      <c r="C154" s="9">
        <v>1</v>
      </c>
      <c r="D154" s="12">
        <v>1.766441661243765</v>
      </c>
      <c r="E154" s="12">
        <v>1.766441661243765</v>
      </c>
      <c r="F154" s="12">
        <v>0</v>
      </c>
      <c r="G154" s="12">
        <v>0</v>
      </c>
      <c r="H154" s="12">
        <v>0</v>
      </c>
      <c r="I154" s="12"/>
      <c r="J154" s="12"/>
      <c r="K154" s="12">
        <v>0</v>
      </c>
      <c r="L154" s="12"/>
      <c r="M154" s="12"/>
    </row>
    <row r="155" spans="2:13" x14ac:dyDescent="0.35">
      <c r="B155" s="3" t="s">
        <v>110</v>
      </c>
      <c r="C155" s="9">
        <v>1</v>
      </c>
      <c r="D155" s="12">
        <v>1.6826883741736931</v>
      </c>
      <c r="E155" s="12">
        <v>1.6826883741736931</v>
      </c>
      <c r="F155" s="12">
        <v>0</v>
      </c>
      <c r="G155" s="12">
        <v>0</v>
      </c>
      <c r="H155" s="12">
        <v>0</v>
      </c>
      <c r="I155" s="12"/>
      <c r="J155" s="12"/>
      <c r="K155" s="12">
        <v>0</v>
      </c>
      <c r="L155" s="12"/>
      <c r="M155" s="12"/>
    </row>
    <row r="156" spans="2:13" x14ac:dyDescent="0.35">
      <c r="B156" s="3" t="s">
        <v>111</v>
      </c>
      <c r="C156" s="9">
        <v>1</v>
      </c>
      <c r="D156" s="12">
        <v>1.43746264769429</v>
      </c>
      <c r="E156" s="12">
        <v>1.43746264769429</v>
      </c>
      <c r="F156" s="12">
        <v>0</v>
      </c>
      <c r="G156" s="12">
        <v>0</v>
      </c>
      <c r="H156" s="12">
        <v>0</v>
      </c>
      <c r="I156" s="12"/>
      <c r="J156" s="12"/>
      <c r="K156" s="12">
        <v>0</v>
      </c>
      <c r="L156" s="12"/>
      <c r="M156" s="12"/>
    </row>
    <row r="157" spans="2:13" x14ac:dyDescent="0.35">
      <c r="B157" s="3" t="s">
        <v>112</v>
      </c>
      <c r="C157" s="9">
        <v>1</v>
      </c>
      <c r="D157" s="12">
        <v>1.5411590716808059</v>
      </c>
      <c r="E157" s="12">
        <v>1.5411590716808059</v>
      </c>
      <c r="F157" s="12">
        <v>0</v>
      </c>
      <c r="G157" s="12">
        <v>0</v>
      </c>
      <c r="H157" s="12">
        <v>0</v>
      </c>
      <c r="I157" s="12"/>
      <c r="J157" s="12"/>
      <c r="K157" s="12">
        <v>0</v>
      </c>
      <c r="L157" s="12"/>
      <c r="M157" s="12"/>
    </row>
    <row r="158" spans="2:13" x14ac:dyDescent="0.35">
      <c r="B158" s="3" t="s">
        <v>113</v>
      </c>
      <c r="C158" s="9">
        <v>1</v>
      </c>
      <c r="D158" s="12">
        <v>1.7732559976634952</v>
      </c>
      <c r="E158" s="12">
        <v>1.7732559976634952</v>
      </c>
      <c r="F158" s="12">
        <v>0</v>
      </c>
      <c r="G158" s="12">
        <v>0</v>
      </c>
      <c r="H158" s="12">
        <v>0</v>
      </c>
      <c r="I158" s="12"/>
      <c r="J158" s="12"/>
      <c r="K158" s="12">
        <v>0</v>
      </c>
      <c r="L158" s="12"/>
      <c r="M158" s="12"/>
    </row>
    <row r="159" spans="2:13" x14ac:dyDescent="0.35">
      <c r="B159" s="3" t="s">
        <v>114</v>
      </c>
      <c r="C159" s="9">
        <v>1</v>
      </c>
      <c r="D159" s="12">
        <v>1.3862943611198906</v>
      </c>
      <c r="E159" s="12">
        <v>1.3862943611198906</v>
      </c>
      <c r="F159" s="12">
        <v>0</v>
      </c>
      <c r="G159" s="12">
        <v>0</v>
      </c>
      <c r="H159" s="12">
        <v>0</v>
      </c>
      <c r="I159" s="12"/>
      <c r="J159" s="12"/>
      <c r="K159" s="12">
        <v>0</v>
      </c>
      <c r="L159" s="12"/>
      <c r="M159" s="12"/>
    </row>
    <row r="160" spans="2:13" x14ac:dyDescent="0.35">
      <c r="B160" s="3" t="s">
        <v>115</v>
      </c>
      <c r="C160" s="9">
        <v>1</v>
      </c>
      <c r="D160" s="12">
        <v>1.7191887763932197</v>
      </c>
      <c r="E160" s="12">
        <v>1.7191887763932197</v>
      </c>
      <c r="F160" s="12">
        <v>0</v>
      </c>
      <c r="G160" s="12">
        <v>0</v>
      </c>
      <c r="H160" s="12">
        <v>0</v>
      </c>
      <c r="I160" s="12"/>
      <c r="J160" s="12"/>
      <c r="K160" s="12">
        <v>0</v>
      </c>
      <c r="L160" s="12"/>
      <c r="M160" s="12"/>
    </row>
    <row r="161" spans="2:13" x14ac:dyDescent="0.35">
      <c r="B161" s="3" t="s">
        <v>116</v>
      </c>
      <c r="C161" s="9">
        <v>1</v>
      </c>
      <c r="D161" s="12">
        <v>1.7900914121273581</v>
      </c>
      <c r="E161" s="12">
        <v>1.7900914121273581</v>
      </c>
      <c r="F161" s="12">
        <v>0</v>
      </c>
      <c r="G161" s="12">
        <v>0</v>
      </c>
      <c r="H161" s="12">
        <v>0</v>
      </c>
      <c r="I161" s="12"/>
      <c r="J161" s="12"/>
      <c r="K161" s="12">
        <v>0</v>
      </c>
      <c r="L161" s="12"/>
      <c r="M161" s="12"/>
    </row>
    <row r="162" spans="2:13" x14ac:dyDescent="0.35">
      <c r="B162" s="3" t="s">
        <v>117</v>
      </c>
      <c r="C162" s="9">
        <v>1</v>
      </c>
      <c r="D162" s="12">
        <v>1.7900914121273581</v>
      </c>
      <c r="E162" s="12">
        <v>1.7900914121273581</v>
      </c>
      <c r="F162" s="12">
        <v>0</v>
      </c>
      <c r="G162" s="12">
        <v>0</v>
      </c>
      <c r="H162" s="12">
        <v>0</v>
      </c>
      <c r="I162" s="12"/>
      <c r="J162" s="12"/>
      <c r="K162" s="12">
        <v>0</v>
      </c>
      <c r="L162" s="12"/>
      <c r="M162" s="12"/>
    </row>
    <row r="163" spans="2:13" x14ac:dyDescent="0.35">
      <c r="B163" s="3" t="s">
        <v>118</v>
      </c>
      <c r="C163" s="9">
        <v>1</v>
      </c>
      <c r="D163" s="12">
        <v>1.7900914121273581</v>
      </c>
      <c r="E163" s="12">
        <v>1.7900914121273581</v>
      </c>
      <c r="F163" s="12">
        <v>0</v>
      </c>
      <c r="G163" s="12">
        <v>0</v>
      </c>
      <c r="H163" s="12">
        <v>0</v>
      </c>
      <c r="I163" s="12"/>
      <c r="J163" s="12"/>
      <c r="K163" s="12">
        <v>0</v>
      </c>
      <c r="L163" s="12"/>
      <c r="M163" s="12"/>
    </row>
    <row r="164" spans="2:13" x14ac:dyDescent="0.35">
      <c r="B164" s="3" t="s">
        <v>119</v>
      </c>
      <c r="C164" s="9">
        <v>1</v>
      </c>
      <c r="D164" s="12">
        <v>1.7900914121273581</v>
      </c>
      <c r="E164" s="12">
        <v>1.7900914121273581</v>
      </c>
      <c r="F164" s="12">
        <v>0</v>
      </c>
      <c r="G164" s="12">
        <v>0</v>
      </c>
      <c r="H164" s="12">
        <v>0</v>
      </c>
      <c r="I164" s="12"/>
      <c r="J164" s="12"/>
      <c r="K164" s="12">
        <v>0</v>
      </c>
      <c r="L164" s="12"/>
      <c r="M164" s="12"/>
    </row>
    <row r="165" spans="2:13" x14ac:dyDescent="0.35">
      <c r="B165" s="3" t="s">
        <v>120</v>
      </c>
      <c r="C165" s="9">
        <v>1</v>
      </c>
      <c r="D165" s="12">
        <v>1.7900914121273581</v>
      </c>
      <c r="E165" s="12">
        <v>1.7900914121273581</v>
      </c>
      <c r="F165" s="12">
        <v>0</v>
      </c>
      <c r="G165" s="12">
        <v>0</v>
      </c>
      <c r="H165" s="12">
        <v>0</v>
      </c>
      <c r="I165" s="12"/>
      <c r="J165" s="12"/>
      <c r="K165" s="12">
        <v>0</v>
      </c>
      <c r="L165" s="12"/>
      <c r="M165" s="12"/>
    </row>
    <row r="166" spans="2:13" x14ac:dyDescent="0.35">
      <c r="B166" s="3" t="s">
        <v>121</v>
      </c>
      <c r="C166" s="9">
        <v>1</v>
      </c>
      <c r="D166" s="12">
        <v>1.7101878155342434</v>
      </c>
      <c r="E166" s="12">
        <v>1.7101878155342434</v>
      </c>
      <c r="F166" s="12">
        <v>0</v>
      </c>
      <c r="G166" s="12">
        <v>0</v>
      </c>
      <c r="H166" s="12">
        <v>0</v>
      </c>
      <c r="I166" s="12"/>
      <c r="J166" s="12"/>
      <c r="K166" s="12">
        <v>0</v>
      </c>
      <c r="L166" s="12"/>
      <c r="M166" s="12"/>
    </row>
    <row r="167" spans="2:13" x14ac:dyDescent="0.35">
      <c r="B167" s="3" t="s">
        <v>122</v>
      </c>
      <c r="C167" s="9">
        <v>1</v>
      </c>
      <c r="D167" s="12">
        <v>1.5195132049061133</v>
      </c>
      <c r="E167" s="12">
        <v>1.5195132049061133</v>
      </c>
      <c r="F167" s="12">
        <v>0</v>
      </c>
      <c r="G167" s="12">
        <v>0</v>
      </c>
      <c r="H167" s="12">
        <v>0</v>
      </c>
      <c r="I167" s="12"/>
      <c r="J167" s="12"/>
      <c r="K167" s="12">
        <v>0</v>
      </c>
      <c r="L167" s="12"/>
      <c r="M167" s="12"/>
    </row>
    <row r="168" spans="2:13" x14ac:dyDescent="0.35">
      <c r="B168" s="3" t="s">
        <v>123</v>
      </c>
      <c r="C168" s="9">
        <v>1</v>
      </c>
      <c r="D168" s="12">
        <v>1.545432582458188</v>
      </c>
      <c r="E168" s="12">
        <v>1.545432582458188</v>
      </c>
      <c r="F168" s="12">
        <v>0</v>
      </c>
      <c r="G168" s="12">
        <v>0</v>
      </c>
      <c r="H168" s="12">
        <v>0</v>
      </c>
      <c r="I168" s="12"/>
      <c r="J168" s="12"/>
      <c r="K168" s="12">
        <v>0</v>
      </c>
      <c r="L168" s="12"/>
      <c r="M168" s="12"/>
    </row>
    <row r="169" spans="2:13" x14ac:dyDescent="0.35">
      <c r="B169" s="3" t="s">
        <v>124</v>
      </c>
      <c r="C169" s="9">
        <v>1</v>
      </c>
      <c r="D169" s="12">
        <v>1.7850704810772584</v>
      </c>
      <c r="E169" s="12">
        <v>1.7850704810772584</v>
      </c>
      <c r="F169" s="12">
        <v>0</v>
      </c>
      <c r="G169" s="12">
        <v>0</v>
      </c>
      <c r="H169" s="12">
        <v>0</v>
      </c>
      <c r="I169" s="12"/>
      <c r="J169" s="12"/>
      <c r="K169" s="12">
        <v>0</v>
      </c>
      <c r="L169" s="12"/>
      <c r="M169" s="12"/>
    </row>
    <row r="170" spans="2:13" x14ac:dyDescent="0.35">
      <c r="B170" s="3" t="s">
        <v>125</v>
      </c>
      <c r="C170" s="9">
        <v>1</v>
      </c>
      <c r="D170" s="12">
        <v>1.7900914121273581</v>
      </c>
      <c r="E170" s="12">
        <v>1.7900914121273581</v>
      </c>
      <c r="F170" s="12">
        <v>0</v>
      </c>
      <c r="G170" s="12">
        <v>0</v>
      </c>
      <c r="H170" s="12">
        <v>0</v>
      </c>
      <c r="I170" s="12"/>
      <c r="J170" s="12"/>
      <c r="K170" s="12">
        <v>0</v>
      </c>
      <c r="L170" s="12"/>
      <c r="M170" s="12"/>
    </row>
    <row r="171" spans="2:13" x14ac:dyDescent="0.35">
      <c r="B171" s="3" t="s">
        <v>126</v>
      </c>
      <c r="C171" s="9">
        <v>1</v>
      </c>
      <c r="D171" s="12">
        <v>1.7850704810772584</v>
      </c>
      <c r="E171" s="12">
        <v>1.7850704810772584</v>
      </c>
      <c r="F171" s="12">
        <v>0</v>
      </c>
      <c r="G171" s="12">
        <v>0</v>
      </c>
      <c r="H171" s="12">
        <v>0</v>
      </c>
      <c r="I171" s="12"/>
      <c r="J171" s="12"/>
      <c r="K171" s="12">
        <v>0</v>
      </c>
      <c r="L171" s="12"/>
      <c r="M171" s="12"/>
    </row>
    <row r="172" spans="2:13" x14ac:dyDescent="0.35">
      <c r="B172" s="3" t="s">
        <v>127</v>
      </c>
      <c r="C172" s="9">
        <v>1</v>
      </c>
      <c r="D172" s="12">
        <v>1.7900914121273581</v>
      </c>
      <c r="E172" s="12">
        <v>1.7900914121273581</v>
      </c>
      <c r="F172" s="12">
        <v>0</v>
      </c>
      <c r="G172" s="12">
        <v>0</v>
      </c>
      <c r="H172" s="12">
        <v>0</v>
      </c>
      <c r="I172" s="12"/>
      <c r="J172" s="12"/>
      <c r="K172" s="12">
        <v>0</v>
      </c>
      <c r="L172" s="12"/>
      <c r="M172" s="12"/>
    </row>
    <row r="173" spans="2:13" x14ac:dyDescent="0.35">
      <c r="B173" s="3" t="s">
        <v>128</v>
      </c>
      <c r="C173" s="9">
        <v>1</v>
      </c>
      <c r="D173" s="12">
        <v>1.7900914121273581</v>
      </c>
      <c r="E173" s="12">
        <v>1.7900914121273581</v>
      </c>
      <c r="F173" s="12">
        <v>0</v>
      </c>
      <c r="G173" s="12">
        <v>0</v>
      </c>
      <c r="H173" s="12">
        <v>0</v>
      </c>
      <c r="I173" s="12"/>
      <c r="J173" s="12"/>
      <c r="K173" s="12">
        <v>0</v>
      </c>
      <c r="L173" s="12"/>
      <c r="M173" s="12"/>
    </row>
    <row r="174" spans="2:13" x14ac:dyDescent="0.35">
      <c r="B174" s="3" t="s">
        <v>129</v>
      </c>
      <c r="C174" s="9">
        <v>1</v>
      </c>
      <c r="D174" s="12">
        <v>1.7900914121273581</v>
      </c>
      <c r="E174" s="12">
        <v>1.7900914121273581</v>
      </c>
      <c r="F174" s="12">
        <v>0</v>
      </c>
      <c r="G174" s="12">
        <v>0</v>
      </c>
      <c r="H174" s="12">
        <v>0</v>
      </c>
      <c r="I174" s="12"/>
      <c r="J174" s="12"/>
      <c r="K174" s="12">
        <v>0</v>
      </c>
      <c r="L174" s="12"/>
      <c r="M174" s="12"/>
    </row>
    <row r="175" spans="2:13" x14ac:dyDescent="0.35">
      <c r="B175" s="3" t="s">
        <v>130</v>
      </c>
      <c r="C175" s="9">
        <v>1</v>
      </c>
      <c r="D175" s="12">
        <v>1.6620303625532709</v>
      </c>
      <c r="E175" s="12">
        <v>1.6620303625532709</v>
      </c>
      <c r="F175" s="12">
        <v>0</v>
      </c>
      <c r="G175" s="12">
        <v>0</v>
      </c>
      <c r="H175" s="12">
        <v>0</v>
      </c>
      <c r="I175" s="12"/>
      <c r="J175" s="12"/>
      <c r="K175" s="12">
        <v>0</v>
      </c>
      <c r="L175" s="12"/>
      <c r="M175" s="12"/>
    </row>
    <row r="176" spans="2:13" x14ac:dyDescent="0.35">
      <c r="B176" s="3" t="s">
        <v>131</v>
      </c>
      <c r="C176" s="9">
        <v>1</v>
      </c>
      <c r="D176" s="12">
        <v>1.5040773967762742</v>
      </c>
      <c r="E176" s="12">
        <v>1.5040773967762742</v>
      </c>
      <c r="F176" s="12">
        <v>0</v>
      </c>
      <c r="G176" s="12">
        <v>0</v>
      </c>
      <c r="H176" s="12">
        <v>0</v>
      </c>
      <c r="I176" s="12"/>
      <c r="J176" s="12"/>
      <c r="K176" s="12">
        <v>0</v>
      </c>
      <c r="L176" s="12"/>
      <c r="M176" s="12"/>
    </row>
    <row r="177" spans="2:13" x14ac:dyDescent="0.35">
      <c r="B177" s="3" t="s">
        <v>132</v>
      </c>
      <c r="C177" s="9">
        <v>1</v>
      </c>
      <c r="D177" s="12">
        <v>1.506297153514587</v>
      </c>
      <c r="E177" s="12">
        <v>1.506297153514587</v>
      </c>
      <c r="F177" s="12">
        <v>0</v>
      </c>
      <c r="G177" s="12">
        <v>0</v>
      </c>
      <c r="H177" s="12">
        <v>0</v>
      </c>
      <c r="I177" s="12"/>
      <c r="J177" s="12"/>
      <c r="K177" s="12">
        <v>0</v>
      </c>
      <c r="L177" s="12"/>
      <c r="M177" s="12"/>
    </row>
    <row r="178" spans="2:13" x14ac:dyDescent="0.35">
      <c r="B178" s="3" t="s">
        <v>133</v>
      </c>
      <c r="C178" s="9">
        <v>1</v>
      </c>
      <c r="D178" s="12">
        <v>1.7715567619105355</v>
      </c>
      <c r="E178" s="12">
        <v>1.7715567619105355</v>
      </c>
      <c r="F178" s="12">
        <v>0</v>
      </c>
      <c r="G178" s="12">
        <v>0</v>
      </c>
      <c r="H178" s="12">
        <v>0</v>
      </c>
      <c r="I178" s="12"/>
      <c r="J178" s="12"/>
      <c r="K178" s="12">
        <v>0</v>
      </c>
      <c r="L178" s="12"/>
      <c r="M178" s="12"/>
    </row>
    <row r="179" spans="2:13" x14ac:dyDescent="0.35">
      <c r="B179" s="3" t="s">
        <v>134</v>
      </c>
      <c r="C179" s="9">
        <v>1</v>
      </c>
      <c r="D179" s="12">
        <v>1.7900914121273581</v>
      </c>
      <c r="E179" s="12">
        <v>1.7900914121273581</v>
      </c>
      <c r="F179" s="12">
        <v>0</v>
      </c>
      <c r="G179" s="12">
        <v>0</v>
      </c>
      <c r="H179" s="12">
        <v>0</v>
      </c>
      <c r="I179" s="12"/>
      <c r="J179" s="12"/>
      <c r="K179" s="12">
        <v>0</v>
      </c>
      <c r="L179" s="12"/>
      <c r="M179" s="12"/>
    </row>
    <row r="180" spans="2:13" x14ac:dyDescent="0.35">
      <c r="B180" s="3" t="s">
        <v>135</v>
      </c>
      <c r="C180" s="9">
        <v>1</v>
      </c>
      <c r="D180" s="12">
        <v>1.7900914121273581</v>
      </c>
      <c r="E180" s="12">
        <v>1.7900914121273581</v>
      </c>
      <c r="F180" s="12">
        <v>0</v>
      </c>
      <c r="G180" s="12">
        <v>0</v>
      </c>
      <c r="H180" s="12">
        <v>0</v>
      </c>
      <c r="I180" s="12"/>
      <c r="J180" s="12"/>
      <c r="K180" s="12">
        <v>0</v>
      </c>
      <c r="L180" s="12"/>
      <c r="M180" s="12"/>
    </row>
    <row r="181" spans="2:13" x14ac:dyDescent="0.35">
      <c r="B181" s="3" t="s">
        <v>136</v>
      </c>
      <c r="C181" s="9">
        <v>1</v>
      </c>
      <c r="D181" s="12">
        <v>1.7047480922384253</v>
      </c>
      <c r="E181" s="12">
        <v>1.7047480922384253</v>
      </c>
      <c r="F181" s="12">
        <v>0</v>
      </c>
      <c r="G181" s="12">
        <v>0</v>
      </c>
      <c r="H181" s="12">
        <v>0</v>
      </c>
      <c r="I181" s="12"/>
      <c r="J181" s="12"/>
      <c r="K181" s="12">
        <v>0</v>
      </c>
      <c r="L181" s="12"/>
      <c r="M181" s="12"/>
    </row>
    <row r="182" spans="2:13" x14ac:dyDescent="0.35">
      <c r="B182" s="3" t="s">
        <v>137</v>
      </c>
      <c r="C182" s="9">
        <v>1</v>
      </c>
      <c r="D182" s="12">
        <v>1.7900914121273581</v>
      </c>
      <c r="E182" s="12">
        <v>1.7900914121273581</v>
      </c>
      <c r="F182" s="12">
        <v>0</v>
      </c>
      <c r="G182" s="12">
        <v>0</v>
      </c>
      <c r="H182" s="12">
        <v>0</v>
      </c>
      <c r="I182" s="12"/>
      <c r="J182" s="12"/>
      <c r="K182" s="12">
        <v>0</v>
      </c>
      <c r="L182" s="12"/>
      <c r="M182" s="12"/>
    </row>
    <row r="183" spans="2:13" x14ac:dyDescent="0.35">
      <c r="B183" s="3" t="s">
        <v>138</v>
      </c>
      <c r="C183" s="9">
        <v>1</v>
      </c>
      <c r="D183" s="12">
        <v>1.7900914121273581</v>
      </c>
      <c r="E183" s="12">
        <v>1.7900914121273581</v>
      </c>
      <c r="F183" s="12">
        <v>0</v>
      </c>
      <c r="G183" s="12">
        <v>0</v>
      </c>
      <c r="H183" s="12">
        <v>0</v>
      </c>
      <c r="I183" s="12"/>
      <c r="J183" s="12"/>
      <c r="K183" s="12">
        <v>0</v>
      </c>
      <c r="L183" s="12"/>
      <c r="M183" s="12"/>
    </row>
    <row r="184" spans="2:13" x14ac:dyDescent="0.35">
      <c r="B184" s="3" t="s">
        <v>139</v>
      </c>
      <c r="C184" s="9">
        <v>1</v>
      </c>
      <c r="D184" s="12">
        <v>1.5769147207285403</v>
      </c>
      <c r="E184" s="12">
        <v>1.5769147207285403</v>
      </c>
      <c r="F184" s="12">
        <v>0</v>
      </c>
      <c r="G184" s="12">
        <v>0</v>
      </c>
      <c r="H184" s="12">
        <v>0</v>
      </c>
      <c r="I184" s="12"/>
      <c r="J184" s="12"/>
      <c r="K184" s="12">
        <v>0</v>
      </c>
      <c r="L184" s="12"/>
      <c r="M184" s="12"/>
    </row>
    <row r="185" spans="2:13" x14ac:dyDescent="0.35">
      <c r="B185" s="3" t="s">
        <v>140</v>
      </c>
      <c r="C185" s="9">
        <v>1</v>
      </c>
      <c r="D185" s="12">
        <v>1.506297153514587</v>
      </c>
      <c r="E185" s="12">
        <v>1.506297153514587</v>
      </c>
      <c r="F185" s="12">
        <v>0</v>
      </c>
      <c r="G185" s="12">
        <v>0</v>
      </c>
      <c r="H185" s="12">
        <v>0</v>
      </c>
      <c r="I185" s="12"/>
      <c r="J185" s="12"/>
      <c r="K185" s="12">
        <v>0</v>
      </c>
      <c r="L185" s="12"/>
      <c r="M185" s="12"/>
    </row>
    <row r="186" spans="2:13" x14ac:dyDescent="0.35">
      <c r="B186" s="3" t="s">
        <v>141</v>
      </c>
      <c r="C186" s="9">
        <v>1</v>
      </c>
      <c r="D186" s="12">
        <v>1.5411590716808059</v>
      </c>
      <c r="E186" s="12">
        <v>1.5411590716808059</v>
      </c>
      <c r="F186" s="12">
        <v>0</v>
      </c>
      <c r="G186" s="12">
        <v>0</v>
      </c>
      <c r="H186" s="12">
        <v>0</v>
      </c>
      <c r="I186" s="12"/>
      <c r="J186" s="12"/>
      <c r="K186" s="12">
        <v>0</v>
      </c>
      <c r="L186" s="12"/>
      <c r="M186" s="12"/>
    </row>
    <row r="187" spans="2:13" x14ac:dyDescent="0.35">
      <c r="B187" s="3" t="s">
        <v>142</v>
      </c>
      <c r="C187" s="9">
        <v>1</v>
      </c>
      <c r="D187" s="12">
        <v>1.7833912195575383</v>
      </c>
      <c r="E187" s="12">
        <v>1.7833912195575383</v>
      </c>
      <c r="F187" s="12">
        <v>0</v>
      </c>
      <c r="G187" s="12">
        <v>0</v>
      </c>
      <c r="H187" s="12">
        <v>0</v>
      </c>
      <c r="I187" s="12"/>
      <c r="J187" s="12"/>
      <c r="K187" s="12">
        <v>0</v>
      </c>
      <c r="L187" s="12"/>
      <c r="M187" s="12"/>
    </row>
    <row r="188" spans="2:13" x14ac:dyDescent="0.35">
      <c r="B188" s="3" t="s">
        <v>143</v>
      </c>
      <c r="C188" s="9">
        <v>1</v>
      </c>
      <c r="D188" s="12">
        <v>1.7900914121273581</v>
      </c>
      <c r="E188" s="12">
        <v>1.7900914121273581</v>
      </c>
      <c r="F188" s="12">
        <v>0</v>
      </c>
      <c r="G188" s="12">
        <v>0</v>
      </c>
      <c r="H188" s="12">
        <v>0</v>
      </c>
      <c r="I188" s="12"/>
      <c r="J188" s="12"/>
      <c r="K188" s="12">
        <v>0</v>
      </c>
      <c r="L188" s="12"/>
      <c r="M188" s="12"/>
    </row>
    <row r="189" spans="2:13" x14ac:dyDescent="0.35">
      <c r="B189" s="3" t="s">
        <v>144</v>
      </c>
      <c r="C189" s="9">
        <v>1</v>
      </c>
      <c r="D189" s="12">
        <v>1.7900914121273581</v>
      </c>
      <c r="E189" s="12">
        <v>1.7900914121273581</v>
      </c>
      <c r="F189" s="12">
        <v>0</v>
      </c>
      <c r="G189" s="12">
        <v>0</v>
      </c>
      <c r="H189" s="12">
        <v>0</v>
      </c>
      <c r="I189" s="12"/>
      <c r="J189" s="12"/>
      <c r="K189" s="12">
        <v>0</v>
      </c>
      <c r="L189" s="12"/>
      <c r="M189" s="12"/>
    </row>
    <row r="190" spans="2:13" x14ac:dyDescent="0.35">
      <c r="B190" s="3" t="s">
        <v>145</v>
      </c>
      <c r="C190" s="9">
        <v>1</v>
      </c>
      <c r="D190" s="12">
        <v>1.7101878155342434</v>
      </c>
      <c r="E190" s="12">
        <v>1.7101878155342434</v>
      </c>
      <c r="F190" s="12">
        <v>0</v>
      </c>
      <c r="G190" s="12">
        <v>0</v>
      </c>
      <c r="H190" s="12">
        <v>0</v>
      </c>
      <c r="I190" s="12"/>
      <c r="J190" s="12"/>
      <c r="K190" s="12">
        <v>0</v>
      </c>
      <c r="L190" s="12"/>
      <c r="M190" s="12"/>
    </row>
    <row r="191" spans="2:13" x14ac:dyDescent="0.35">
      <c r="B191" s="3" t="s">
        <v>146</v>
      </c>
      <c r="C191" s="9">
        <v>1</v>
      </c>
      <c r="D191" s="12">
        <v>1.665818245870208</v>
      </c>
      <c r="E191" s="12">
        <v>1.665818245870208</v>
      </c>
      <c r="F191" s="12">
        <v>0</v>
      </c>
      <c r="G191" s="12">
        <v>0</v>
      </c>
      <c r="H191" s="12">
        <v>0</v>
      </c>
      <c r="I191" s="12"/>
      <c r="J191" s="12"/>
      <c r="K191" s="12">
        <v>0</v>
      </c>
      <c r="L191" s="12"/>
      <c r="M191" s="12"/>
    </row>
    <row r="192" spans="2:13" x14ac:dyDescent="0.35">
      <c r="B192" s="3" t="s">
        <v>147</v>
      </c>
      <c r="C192" s="9">
        <v>1</v>
      </c>
      <c r="D192" s="12">
        <v>1.6770965609079151</v>
      </c>
      <c r="E192" s="12">
        <v>1.6770965609079151</v>
      </c>
      <c r="F192" s="12">
        <v>0</v>
      </c>
      <c r="G192" s="12">
        <v>0</v>
      </c>
      <c r="H192" s="12">
        <v>0</v>
      </c>
      <c r="I192" s="12"/>
      <c r="J192" s="12"/>
      <c r="K192" s="12">
        <v>0</v>
      </c>
      <c r="L192" s="12"/>
      <c r="M192" s="12"/>
    </row>
    <row r="193" spans="2:13" x14ac:dyDescent="0.35">
      <c r="B193" s="3" t="s">
        <v>148</v>
      </c>
      <c r="C193" s="9">
        <v>1</v>
      </c>
      <c r="D193" s="12">
        <v>1.7850704810772584</v>
      </c>
      <c r="E193" s="12">
        <v>1.7850704810772584</v>
      </c>
      <c r="F193" s="12">
        <v>0</v>
      </c>
      <c r="G193" s="12">
        <v>0</v>
      </c>
      <c r="H193" s="12">
        <v>0</v>
      </c>
      <c r="I193" s="12"/>
      <c r="J193" s="12"/>
      <c r="K193" s="12">
        <v>0</v>
      </c>
      <c r="L193" s="12"/>
      <c r="M193" s="12"/>
    </row>
    <row r="194" spans="2:13" x14ac:dyDescent="0.35">
      <c r="B194" s="3" t="s">
        <v>149</v>
      </c>
      <c r="C194" s="9">
        <v>1</v>
      </c>
      <c r="D194" s="12">
        <v>1.7900914121273581</v>
      </c>
      <c r="E194" s="12">
        <v>1.7900914121273581</v>
      </c>
      <c r="F194" s="12">
        <v>0</v>
      </c>
      <c r="G194" s="12">
        <v>0</v>
      </c>
      <c r="H194" s="12">
        <v>0</v>
      </c>
      <c r="I194" s="12"/>
      <c r="J194" s="12"/>
      <c r="K194" s="12">
        <v>0</v>
      </c>
      <c r="L194" s="12"/>
      <c r="M194" s="12"/>
    </row>
    <row r="195" spans="2:13" x14ac:dyDescent="0.35">
      <c r="B195" s="3" t="s">
        <v>150</v>
      </c>
      <c r="C195" s="9">
        <v>1</v>
      </c>
      <c r="D195" s="12">
        <v>1.7900914121273581</v>
      </c>
      <c r="E195" s="12">
        <v>1.7900914121273581</v>
      </c>
      <c r="F195" s="12">
        <v>0</v>
      </c>
      <c r="G195" s="12">
        <v>0</v>
      </c>
      <c r="H195" s="12">
        <v>0</v>
      </c>
      <c r="I195" s="12"/>
      <c r="J195" s="12"/>
      <c r="K195" s="12">
        <v>0</v>
      </c>
      <c r="L195" s="12"/>
      <c r="M195" s="12"/>
    </row>
    <row r="196" spans="2:13" x14ac:dyDescent="0.35">
      <c r="B196" s="3" t="s">
        <v>151</v>
      </c>
      <c r="C196" s="9">
        <v>1</v>
      </c>
      <c r="D196" s="12">
        <v>1.7900914121273581</v>
      </c>
      <c r="E196" s="12">
        <v>1.7900914121273581</v>
      </c>
      <c r="F196" s="12">
        <v>0</v>
      </c>
      <c r="G196" s="12">
        <v>0</v>
      </c>
      <c r="H196" s="12">
        <v>0</v>
      </c>
      <c r="I196" s="12"/>
      <c r="J196" s="12"/>
      <c r="K196" s="12">
        <v>0</v>
      </c>
      <c r="L196" s="12"/>
      <c r="M196" s="12"/>
    </row>
    <row r="197" spans="2:13" x14ac:dyDescent="0.35">
      <c r="B197" s="3" t="s">
        <v>152</v>
      </c>
      <c r="C197" s="9">
        <v>1</v>
      </c>
      <c r="D197" s="12">
        <v>1.7900914121273581</v>
      </c>
      <c r="E197" s="12">
        <v>1.7900914121273581</v>
      </c>
      <c r="F197" s="12">
        <v>0</v>
      </c>
      <c r="G197" s="12">
        <v>0</v>
      </c>
      <c r="H197" s="12">
        <v>0</v>
      </c>
      <c r="I197" s="12"/>
      <c r="J197" s="12"/>
      <c r="K197" s="12">
        <v>0</v>
      </c>
      <c r="L197" s="12"/>
      <c r="M197" s="12"/>
    </row>
    <row r="198" spans="2:13" x14ac:dyDescent="0.35">
      <c r="B198" s="3" t="s">
        <v>153</v>
      </c>
      <c r="C198" s="9">
        <v>1</v>
      </c>
      <c r="D198" s="12">
        <v>1.7900914121273581</v>
      </c>
      <c r="E198" s="12">
        <v>1.7900914121273581</v>
      </c>
      <c r="F198" s="12">
        <v>0</v>
      </c>
      <c r="G198" s="12">
        <v>0</v>
      </c>
      <c r="H198" s="12">
        <v>0</v>
      </c>
      <c r="I198" s="12"/>
      <c r="J198" s="12"/>
      <c r="K198" s="12">
        <v>0</v>
      </c>
      <c r="L198" s="12"/>
      <c r="M198" s="12"/>
    </row>
    <row r="199" spans="2:13" x14ac:dyDescent="0.35">
      <c r="B199" s="3" t="s">
        <v>154</v>
      </c>
      <c r="C199" s="9">
        <v>1</v>
      </c>
      <c r="D199" s="12">
        <v>1.7900914121273581</v>
      </c>
      <c r="E199" s="12">
        <v>1.7900914121273581</v>
      </c>
      <c r="F199" s="12">
        <v>0</v>
      </c>
      <c r="G199" s="12">
        <v>0</v>
      </c>
      <c r="H199" s="12">
        <v>0</v>
      </c>
      <c r="I199" s="12"/>
      <c r="J199" s="12"/>
      <c r="K199" s="12">
        <v>0</v>
      </c>
      <c r="L199" s="12"/>
      <c r="M199" s="12"/>
    </row>
    <row r="200" spans="2:13" x14ac:dyDescent="0.35">
      <c r="B200" s="3" t="s">
        <v>155</v>
      </c>
      <c r="C200" s="9">
        <v>1</v>
      </c>
      <c r="D200" s="12">
        <v>1.7900914121273581</v>
      </c>
      <c r="E200" s="12">
        <v>1.7900914121273581</v>
      </c>
      <c r="F200" s="12">
        <v>0</v>
      </c>
      <c r="G200" s="12">
        <v>0</v>
      </c>
      <c r="H200" s="12">
        <v>0</v>
      </c>
      <c r="I200" s="12"/>
      <c r="J200" s="12"/>
      <c r="K200" s="12">
        <v>0</v>
      </c>
      <c r="L200" s="12"/>
      <c r="M200" s="12"/>
    </row>
    <row r="201" spans="2:13" x14ac:dyDescent="0.35">
      <c r="B201" s="3" t="s">
        <v>156</v>
      </c>
      <c r="C201" s="9">
        <v>1</v>
      </c>
      <c r="D201" s="12">
        <v>1.6034198401085373</v>
      </c>
      <c r="E201" s="12">
        <v>1.6034198401085373</v>
      </c>
      <c r="F201" s="12">
        <v>0</v>
      </c>
      <c r="G201" s="12">
        <v>0</v>
      </c>
      <c r="H201" s="12">
        <v>0</v>
      </c>
      <c r="I201" s="12"/>
      <c r="J201" s="12"/>
      <c r="K201" s="12">
        <v>0</v>
      </c>
      <c r="L201" s="12"/>
      <c r="M201" s="12"/>
    </row>
    <row r="202" spans="2:13" x14ac:dyDescent="0.35">
      <c r="B202" s="3" t="s">
        <v>157</v>
      </c>
      <c r="C202" s="9">
        <v>1</v>
      </c>
      <c r="D202" s="12">
        <v>1.5518087995974639</v>
      </c>
      <c r="E202" s="12">
        <v>1.5518087995974639</v>
      </c>
      <c r="F202" s="12">
        <v>0</v>
      </c>
      <c r="G202" s="12">
        <v>0</v>
      </c>
      <c r="H202" s="12">
        <v>0</v>
      </c>
      <c r="I202" s="12"/>
      <c r="J202" s="12"/>
      <c r="K202" s="12">
        <v>0</v>
      </c>
      <c r="L202" s="12"/>
      <c r="M202" s="12"/>
    </row>
    <row r="203" spans="2:13" x14ac:dyDescent="0.35">
      <c r="B203" s="3" t="s">
        <v>158</v>
      </c>
      <c r="C203" s="9">
        <v>1</v>
      </c>
      <c r="D203" s="12">
        <v>1.5602476682433286</v>
      </c>
      <c r="E203" s="12">
        <v>1.5602476682433286</v>
      </c>
      <c r="F203" s="12">
        <v>0</v>
      </c>
      <c r="G203" s="12">
        <v>0</v>
      </c>
      <c r="H203" s="12">
        <v>0</v>
      </c>
      <c r="I203" s="12"/>
      <c r="J203" s="12"/>
      <c r="K203" s="12">
        <v>0</v>
      </c>
      <c r="L203" s="12"/>
      <c r="M203" s="12"/>
    </row>
    <row r="204" spans="2:13" x14ac:dyDescent="0.35">
      <c r="B204" s="3" t="s">
        <v>159</v>
      </c>
      <c r="C204" s="9">
        <v>1</v>
      </c>
      <c r="D204" s="12">
        <v>1.7850704810772584</v>
      </c>
      <c r="E204" s="12">
        <v>1.7850704810772584</v>
      </c>
      <c r="F204" s="12">
        <v>0</v>
      </c>
      <c r="G204" s="12">
        <v>0</v>
      </c>
      <c r="H204" s="12">
        <v>0</v>
      </c>
      <c r="I204" s="12"/>
      <c r="J204" s="12"/>
      <c r="K204" s="12">
        <v>0</v>
      </c>
      <c r="L204" s="12"/>
      <c r="M204" s="12"/>
    </row>
    <row r="205" spans="2:13" x14ac:dyDescent="0.35">
      <c r="B205" s="3" t="s">
        <v>160</v>
      </c>
      <c r="C205" s="9">
        <v>1</v>
      </c>
      <c r="D205" s="12">
        <v>1.7900914121273581</v>
      </c>
      <c r="E205" s="12">
        <v>1.7900914121273581</v>
      </c>
      <c r="F205" s="12">
        <v>0</v>
      </c>
      <c r="G205" s="12">
        <v>0</v>
      </c>
      <c r="H205" s="12">
        <v>0</v>
      </c>
      <c r="I205" s="12"/>
      <c r="J205" s="12"/>
      <c r="K205" s="12">
        <v>0</v>
      </c>
      <c r="L205" s="12"/>
      <c r="M205" s="12"/>
    </row>
    <row r="206" spans="2:13" x14ac:dyDescent="0.35">
      <c r="B206" s="3" t="s">
        <v>161</v>
      </c>
      <c r="C206" s="9">
        <v>1</v>
      </c>
      <c r="D206" s="12">
        <v>1.7900914121273581</v>
      </c>
      <c r="E206" s="12">
        <v>1.7900914121273581</v>
      </c>
      <c r="F206" s="12">
        <v>0</v>
      </c>
      <c r="G206" s="12">
        <v>0</v>
      </c>
      <c r="H206" s="12">
        <v>0</v>
      </c>
      <c r="I206" s="12"/>
      <c r="J206" s="12"/>
      <c r="K206" s="12">
        <v>0</v>
      </c>
      <c r="L206" s="12"/>
      <c r="M206" s="12"/>
    </row>
    <row r="207" spans="2:13" x14ac:dyDescent="0.35">
      <c r="B207" s="3" t="s">
        <v>162</v>
      </c>
      <c r="C207" s="9">
        <v>1</v>
      </c>
      <c r="D207" s="12">
        <v>1.7900914121273581</v>
      </c>
      <c r="E207" s="12">
        <v>1.7900914121273581</v>
      </c>
      <c r="F207" s="12">
        <v>0</v>
      </c>
      <c r="G207" s="12">
        <v>0</v>
      </c>
      <c r="H207" s="12">
        <v>0</v>
      </c>
      <c r="I207" s="12"/>
      <c r="J207" s="12"/>
      <c r="K207" s="12">
        <v>0</v>
      </c>
      <c r="L207" s="12"/>
      <c r="M207" s="12"/>
    </row>
    <row r="208" spans="2:13" x14ac:dyDescent="0.35">
      <c r="B208" s="3" t="s">
        <v>163</v>
      </c>
      <c r="C208" s="9">
        <v>1</v>
      </c>
      <c r="D208" s="12">
        <v>1.7783364488959144</v>
      </c>
      <c r="E208" s="12">
        <v>1.7783364488959144</v>
      </c>
      <c r="F208" s="12">
        <v>0</v>
      </c>
      <c r="G208" s="12">
        <v>0</v>
      </c>
      <c r="H208" s="12">
        <v>0</v>
      </c>
      <c r="I208" s="12"/>
      <c r="J208" s="12"/>
      <c r="K208" s="12">
        <v>0</v>
      </c>
      <c r="L208" s="12"/>
      <c r="M208" s="12"/>
    </row>
    <row r="209" spans="2:13" x14ac:dyDescent="0.35">
      <c r="B209" s="3" t="s">
        <v>164</v>
      </c>
      <c r="C209" s="9">
        <v>1</v>
      </c>
      <c r="D209" s="12">
        <v>1.2697605448639391</v>
      </c>
      <c r="E209" s="12">
        <v>1.2697605448639391</v>
      </c>
      <c r="F209" s="12">
        <v>0</v>
      </c>
      <c r="G209" s="12">
        <v>0</v>
      </c>
      <c r="H209" s="12">
        <v>0</v>
      </c>
      <c r="I209" s="12"/>
      <c r="J209" s="12"/>
      <c r="K209" s="12">
        <v>0</v>
      </c>
      <c r="L209" s="12"/>
      <c r="M209" s="12"/>
    </row>
    <row r="210" spans="2:13" x14ac:dyDescent="0.35">
      <c r="B210" s="3" t="s">
        <v>165</v>
      </c>
      <c r="C210" s="9">
        <v>1</v>
      </c>
      <c r="D210" s="12">
        <v>1.7369512327330598</v>
      </c>
      <c r="E210" s="12">
        <v>1.7369512327330598</v>
      </c>
      <c r="F210" s="12">
        <v>0</v>
      </c>
      <c r="G210" s="12">
        <v>0</v>
      </c>
      <c r="H210" s="12">
        <v>0</v>
      </c>
      <c r="I210" s="12"/>
      <c r="J210" s="12"/>
      <c r="K210" s="12">
        <v>0</v>
      </c>
      <c r="L210" s="12"/>
      <c r="M210" s="12"/>
    </row>
    <row r="211" spans="2:13" x14ac:dyDescent="0.35">
      <c r="B211" s="3" t="s">
        <v>166</v>
      </c>
      <c r="C211" s="9">
        <v>1</v>
      </c>
      <c r="D211" s="12">
        <v>1.7900914121273581</v>
      </c>
      <c r="E211" s="12">
        <v>1.7900914121273581</v>
      </c>
      <c r="F211" s="12">
        <v>0</v>
      </c>
      <c r="G211" s="12">
        <v>0</v>
      </c>
      <c r="H211" s="12">
        <v>0</v>
      </c>
      <c r="I211" s="12"/>
      <c r="J211" s="12"/>
      <c r="K211" s="12">
        <v>0</v>
      </c>
      <c r="L211" s="12"/>
      <c r="M211" s="12"/>
    </row>
    <row r="212" spans="2:13" x14ac:dyDescent="0.35">
      <c r="B212" s="3" t="s">
        <v>167</v>
      </c>
      <c r="C212" s="9">
        <v>1</v>
      </c>
      <c r="D212" s="12">
        <v>1.7884205679625405</v>
      </c>
      <c r="E212" s="12">
        <v>1.7884205679625405</v>
      </c>
      <c r="F212" s="12">
        <v>0</v>
      </c>
      <c r="G212" s="12">
        <v>0</v>
      </c>
      <c r="H212" s="12">
        <v>0</v>
      </c>
      <c r="I212" s="12"/>
      <c r="J212" s="12"/>
      <c r="K212" s="12">
        <v>0</v>
      </c>
      <c r="L212" s="12"/>
      <c r="M212" s="12"/>
    </row>
    <row r="213" spans="2:13" x14ac:dyDescent="0.35">
      <c r="B213" s="3" t="s">
        <v>359</v>
      </c>
      <c r="C213" s="9">
        <v>1</v>
      </c>
      <c r="D213" s="12">
        <v>1.6094379124341003</v>
      </c>
      <c r="E213" s="12">
        <v>1.6094379124341003</v>
      </c>
      <c r="F213" s="12">
        <v>0</v>
      </c>
      <c r="G213" s="12">
        <v>0</v>
      </c>
      <c r="H213" s="12">
        <v>0</v>
      </c>
      <c r="I213" s="12"/>
      <c r="J213" s="12"/>
      <c r="K213" s="12">
        <v>0</v>
      </c>
      <c r="L213" s="12"/>
      <c r="M213" s="12"/>
    </row>
    <row r="214" spans="2:13" x14ac:dyDescent="0.35">
      <c r="B214" s="3" t="s">
        <v>360</v>
      </c>
      <c r="C214" s="9">
        <v>1</v>
      </c>
      <c r="D214" s="12">
        <v>1.6639260977181702</v>
      </c>
      <c r="E214" s="12">
        <v>1.6639260977181702</v>
      </c>
      <c r="F214" s="12">
        <v>0</v>
      </c>
      <c r="G214" s="12">
        <v>0</v>
      </c>
      <c r="H214" s="12">
        <v>0</v>
      </c>
      <c r="I214" s="12"/>
      <c r="J214" s="12"/>
      <c r="K214" s="12">
        <v>0</v>
      </c>
      <c r="L214" s="12"/>
      <c r="M214" s="12"/>
    </row>
    <row r="215" spans="2:13" x14ac:dyDescent="0.35">
      <c r="B215" s="3" t="s">
        <v>361</v>
      </c>
      <c r="C215" s="9">
        <v>1</v>
      </c>
      <c r="D215" s="12">
        <v>1.6467336971777973</v>
      </c>
      <c r="E215" s="12">
        <v>1.6467336971777973</v>
      </c>
      <c r="F215" s="12">
        <v>0</v>
      </c>
      <c r="G215" s="12">
        <v>0</v>
      </c>
      <c r="H215" s="12">
        <v>0</v>
      </c>
      <c r="I215" s="12"/>
      <c r="J215" s="12"/>
      <c r="K215" s="12">
        <v>0</v>
      </c>
      <c r="L215" s="12"/>
      <c r="M215" s="12"/>
    </row>
    <row r="216" spans="2:13" x14ac:dyDescent="0.35">
      <c r="B216" s="3" t="s">
        <v>362</v>
      </c>
      <c r="C216" s="9">
        <v>1</v>
      </c>
      <c r="D216" s="12">
        <v>1.6563214983329508</v>
      </c>
      <c r="E216" s="12">
        <v>1.6563214983329508</v>
      </c>
      <c r="F216" s="12">
        <v>0</v>
      </c>
      <c r="G216" s="12">
        <v>0</v>
      </c>
      <c r="H216" s="12">
        <v>0</v>
      </c>
      <c r="I216" s="12"/>
      <c r="J216" s="12"/>
      <c r="K216" s="12">
        <v>0</v>
      </c>
      <c r="L216" s="12"/>
      <c r="M216" s="12"/>
    </row>
    <row r="217" spans="2:13" x14ac:dyDescent="0.35">
      <c r="B217" s="3" t="s">
        <v>363</v>
      </c>
      <c r="C217" s="9">
        <v>1</v>
      </c>
      <c r="D217" s="12">
        <v>1.7817091333745536</v>
      </c>
      <c r="E217" s="12">
        <v>1.7817091333745536</v>
      </c>
      <c r="F217" s="12">
        <v>0</v>
      </c>
      <c r="G217" s="12">
        <v>0</v>
      </c>
      <c r="H217" s="12">
        <v>0</v>
      </c>
      <c r="I217" s="12"/>
      <c r="J217" s="12"/>
      <c r="K217" s="12">
        <v>0</v>
      </c>
      <c r="L217" s="12"/>
      <c r="M217" s="12"/>
    </row>
    <row r="218" spans="2:13" x14ac:dyDescent="0.35">
      <c r="B218" s="3" t="s">
        <v>364</v>
      </c>
      <c r="C218" s="9">
        <v>1</v>
      </c>
      <c r="D218" s="12">
        <v>1.6094379124341003</v>
      </c>
      <c r="E218" s="12">
        <v>1.6094379124341003</v>
      </c>
      <c r="F218" s="12">
        <v>0</v>
      </c>
      <c r="G218" s="12">
        <v>0</v>
      </c>
      <c r="H218" s="12">
        <v>0</v>
      </c>
      <c r="I218" s="12"/>
      <c r="J218" s="12"/>
      <c r="K218" s="12">
        <v>0</v>
      </c>
      <c r="L218" s="12"/>
      <c r="M218" s="12"/>
    </row>
    <row r="219" spans="2:13" x14ac:dyDescent="0.35">
      <c r="B219" s="3" t="s">
        <v>365</v>
      </c>
      <c r="C219" s="9">
        <v>1</v>
      </c>
      <c r="D219" s="12">
        <v>1.7630170003624011</v>
      </c>
      <c r="E219" s="12">
        <v>1.7630170003624011</v>
      </c>
      <c r="F219" s="12">
        <v>0</v>
      </c>
      <c r="G219" s="12">
        <v>0</v>
      </c>
      <c r="H219" s="12">
        <v>0</v>
      </c>
      <c r="I219" s="12"/>
      <c r="J219" s="12"/>
      <c r="K219" s="12">
        <v>0</v>
      </c>
      <c r="L219" s="12"/>
      <c r="M219" s="12"/>
    </row>
    <row r="220" spans="2:13" x14ac:dyDescent="0.35">
      <c r="B220" s="3" t="s">
        <v>366</v>
      </c>
      <c r="C220" s="9">
        <v>1</v>
      </c>
      <c r="D220" s="12">
        <v>1.7900914121273581</v>
      </c>
      <c r="E220" s="12">
        <v>1.7900914121273581</v>
      </c>
      <c r="F220" s="12">
        <v>0</v>
      </c>
      <c r="G220" s="12">
        <v>0</v>
      </c>
      <c r="H220" s="12">
        <v>0</v>
      </c>
      <c r="I220" s="12"/>
      <c r="J220" s="12"/>
      <c r="K220" s="12">
        <v>0</v>
      </c>
      <c r="L220" s="12"/>
      <c r="M220" s="12"/>
    </row>
    <row r="221" spans="2:13" x14ac:dyDescent="0.35">
      <c r="B221" s="3" t="s">
        <v>367</v>
      </c>
      <c r="C221" s="9">
        <v>1</v>
      </c>
      <c r="D221" s="12">
        <v>1.7900914121273581</v>
      </c>
      <c r="E221" s="12">
        <v>1.7900914121273581</v>
      </c>
      <c r="F221" s="12">
        <v>0</v>
      </c>
      <c r="G221" s="12">
        <v>0</v>
      </c>
      <c r="H221" s="12">
        <v>0</v>
      </c>
      <c r="I221" s="12"/>
      <c r="J221" s="12"/>
      <c r="K221" s="12">
        <v>0</v>
      </c>
      <c r="L221" s="12"/>
      <c r="M221" s="12"/>
    </row>
    <row r="222" spans="2:13" x14ac:dyDescent="0.35">
      <c r="B222" s="3" t="s">
        <v>368</v>
      </c>
      <c r="C222" s="9">
        <v>1</v>
      </c>
      <c r="D222" s="12">
        <v>1.7900914121273581</v>
      </c>
      <c r="E222" s="12">
        <v>1.7900914121273581</v>
      </c>
      <c r="F222" s="12">
        <v>0</v>
      </c>
      <c r="G222" s="12">
        <v>0</v>
      </c>
      <c r="H222" s="12">
        <v>0</v>
      </c>
      <c r="I222" s="12"/>
      <c r="J222" s="12"/>
      <c r="K222" s="12">
        <v>0</v>
      </c>
      <c r="L222" s="12"/>
      <c r="M222" s="12"/>
    </row>
    <row r="223" spans="2:13" x14ac:dyDescent="0.35">
      <c r="B223" s="3" t="s">
        <v>369</v>
      </c>
      <c r="C223" s="9">
        <v>1</v>
      </c>
      <c r="D223" s="12">
        <v>1.7900914121273581</v>
      </c>
      <c r="E223" s="12">
        <v>1.7900914121273581</v>
      </c>
      <c r="F223" s="12">
        <v>0</v>
      </c>
      <c r="G223" s="12">
        <v>0</v>
      </c>
      <c r="H223" s="12">
        <v>0</v>
      </c>
      <c r="I223" s="12"/>
      <c r="J223" s="12"/>
      <c r="K223" s="12">
        <v>0</v>
      </c>
      <c r="L223" s="12"/>
      <c r="M223" s="12"/>
    </row>
    <row r="224" spans="2:13" x14ac:dyDescent="0.35">
      <c r="B224" s="3" t="s">
        <v>370</v>
      </c>
      <c r="C224" s="9">
        <v>1</v>
      </c>
      <c r="D224" s="12">
        <v>1.7900914121273581</v>
      </c>
      <c r="E224" s="12">
        <v>1.7900914121273581</v>
      </c>
      <c r="F224" s="12">
        <v>0</v>
      </c>
      <c r="G224" s="12">
        <v>0</v>
      </c>
      <c r="H224" s="12">
        <v>0</v>
      </c>
      <c r="I224" s="12"/>
      <c r="J224" s="12"/>
      <c r="K224" s="12">
        <v>0</v>
      </c>
      <c r="L224" s="12"/>
      <c r="M224" s="12"/>
    </row>
    <row r="225" spans="2:13" x14ac:dyDescent="0.35">
      <c r="B225" s="3" t="s">
        <v>371</v>
      </c>
      <c r="C225" s="9">
        <v>1</v>
      </c>
      <c r="D225" s="12">
        <v>1.6114359150967734</v>
      </c>
      <c r="E225" s="12">
        <v>1.6114359150967734</v>
      </c>
      <c r="F225" s="12">
        <v>0</v>
      </c>
      <c r="G225" s="12">
        <v>0</v>
      </c>
      <c r="H225" s="12">
        <v>0</v>
      </c>
      <c r="I225" s="12"/>
      <c r="J225" s="12"/>
      <c r="K225" s="12">
        <v>0</v>
      </c>
      <c r="L225" s="12"/>
      <c r="M225" s="12"/>
    </row>
    <row r="226" spans="2:13" x14ac:dyDescent="0.35">
      <c r="B226" s="3" t="s">
        <v>372</v>
      </c>
      <c r="C226" s="9">
        <v>1</v>
      </c>
      <c r="D226" s="12">
        <v>1.7509374747077999</v>
      </c>
      <c r="E226" s="12">
        <v>1.7509374747077999</v>
      </c>
      <c r="F226" s="12">
        <v>0</v>
      </c>
      <c r="G226" s="12">
        <v>0</v>
      </c>
      <c r="H226" s="12">
        <v>0</v>
      </c>
      <c r="I226" s="12"/>
      <c r="J226" s="12"/>
      <c r="K226" s="12">
        <v>0</v>
      </c>
      <c r="L226" s="12"/>
      <c r="M226" s="12"/>
    </row>
    <row r="227" spans="2:13" x14ac:dyDescent="0.35">
      <c r="B227" s="3" t="s">
        <v>373</v>
      </c>
      <c r="C227" s="9">
        <v>1</v>
      </c>
      <c r="D227" s="12">
        <v>1.6486586255873816</v>
      </c>
      <c r="E227" s="12">
        <v>1.6486586255873816</v>
      </c>
      <c r="F227" s="12">
        <v>0</v>
      </c>
      <c r="G227" s="12">
        <v>0</v>
      </c>
      <c r="H227" s="12">
        <v>0</v>
      </c>
      <c r="I227" s="12"/>
      <c r="J227" s="12"/>
      <c r="K227" s="12">
        <v>0</v>
      </c>
      <c r="L227" s="12"/>
      <c r="M227" s="12"/>
    </row>
    <row r="228" spans="2:13" x14ac:dyDescent="0.35">
      <c r="B228" s="3" t="s">
        <v>374</v>
      </c>
      <c r="C228" s="9">
        <v>1</v>
      </c>
      <c r="D228" s="12">
        <v>1.572773928062509</v>
      </c>
      <c r="E228" s="12">
        <v>1.572773928062509</v>
      </c>
      <c r="F228" s="12">
        <v>0</v>
      </c>
      <c r="G228" s="12">
        <v>0</v>
      </c>
      <c r="H228" s="12">
        <v>0</v>
      </c>
      <c r="I228" s="12"/>
      <c r="J228" s="12"/>
      <c r="K228" s="12">
        <v>0</v>
      </c>
      <c r="L228" s="12"/>
      <c r="M228" s="12"/>
    </row>
    <row r="229" spans="2:13" x14ac:dyDescent="0.35">
      <c r="B229" s="3" t="s">
        <v>375</v>
      </c>
      <c r="C229" s="9">
        <v>1</v>
      </c>
      <c r="D229" s="12">
        <v>1.6054298910365616</v>
      </c>
      <c r="E229" s="12">
        <v>1.6054298910365616</v>
      </c>
      <c r="F229" s="12">
        <v>0</v>
      </c>
      <c r="G229" s="12">
        <v>0</v>
      </c>
      <c r="H229" s="12">
        <v>0</v>
      </c>
      <c r="I229" s="12"/>
      <c r="J229" s="12"/>
      <c r="K229" s="12">
        <v>0</v>
      </c>
      <c r="L229" s="12"/>
      <c r="M229" s="12"/>
    </row>
    <row r="230" spans="2:13" x14ac:dyDescent="0.35">
      <c r="B230" s="3" t="s">
        <v>376</v>
      </c>
      <c r="C230" s="9">
        <v>1</v>
      </c>
      <c r="D230" s="12">
        <v>1.7900914121273581</v>
      </c>
      <c r="E230" s="12">
        <v>1.7900914121273581</v>
      </c>
      <c r="F230" s="12">
        <v>0</v>
      </c>
      <c r="G230" s="12">
        <v>0</v>
      </c>
      <c r="H230" s="12">
        <v>0</v>
      </c>
      <c r="I230" s="12"/>
      <c r="J230" s="12"/>
      <c r="K230" s="12">
        <v>0</v>
      </c>
      <c r="L230" s="12"/>
      <c r="M230" s="12"/>
    </row>
    <row r="231" spans="2:13" x14ac:dyDescent="0.35">
      <c r="B231" s="3" t="s">
        <v>377</v>
      </c>
      <c r="C231" s="9">
        <v>1</v>
      </c>
      <c r="D231" s="12">
        <v>1.6134299337036377</v>
      </c>
      <c r="E231" s="12">
        <v>1.6134299337036377</v>
      </c>
      <c r="F231" s="12">
        <v>0</v>
      </c>
      <c r="G231" s="12">
        <v>0</v>
      </c>
      <c r="H231" s="12">
        <v>0</v>
      </c>
      <c r="I231" s="12"/>
      <c r="J231" s="12"/>
      <c r="K231" s="12">
        <v>0</v>
      </c>
      <c r="L231" s="12"/>
      <c r="M231" s="12"/>
    </row>
    <row r="232" spans="2:13" x14ac:dyDescent="0.35">
      <c r="B232" s="3" t="s">
        <v>378</v>
      </c>
      <c r="C232" s="9">
        <v>1</v>
      </c>
      <c r="D232" s="12">
        <v>1.7681496035889213</v>
      </c>
      <c r="E232" s="12">
        <v>1.7681496035889213</v>
      </c>
      <c r="F232" s="12">
        <v>0</v>
      </c>
      <c r="G232" s="12">
        <v>0</v>
      </c>
      <c r="H232" s="12">
        <v>0</v>
      </c>
      <c r="I232" s="12"/>
      <c r="J232" s="12"/>
      <c r="K232" s="12">
        <v>0</v>
      </c>
      <c r="L232" s="12"/>
      <c r="M232" s="12"/>
    </row>
    <row r="233" spans="2:13" x14ac:dyDescent="0.35">
      <c r="B233" s="3" t="s">
        <v>379</v>
      </c>
      <c r="C233" s="9">
        <v>1</v>
      </c>
      <c r="D233" s="12">
        <v>1.506297153514587</v>
      </c>
      <c r="E233" s="12">
        <v>1.506297153514587</v>
      </c>
      <c r="F233" s="12">
        <v>0</v>
      </c>
      <c r="G233" s="12">
        <v>0</v>
      </c>
      <c r="H233" s="12">
        <v>0</v>
      </c>
      <c r="I233" s="12"/>
      <c r="J233" s="12"/>
      <c r="K233" s="12">
        <v>0</v>
      </c>
      <c r="L233" s="12"/>
      <c r="M233" s="12"/>
    </row>
    <row r="234" spans="2:13" x14ac:dyDescent="0.35">
      <c r="B234" s="3" t="s">
        <v>380</v>
      </c>
      <c r="C234" s="9">
        <v>1</v>
      </c>
      <c r="D234" s="12">
        <v>1.7698546338400052</v>
      </c>
      <c r="E234" s="12">
        <v>1.7698546338400052</v>
      </c>
      <c r="F234" s="12">
        <v>0</v>
      </c>
      <c r="G234" s="12">
        <v>0</v>
      </c>
      <c r="H234" s="12">
        <v>0</v>
      </c>
      <c r="I234" s="12"/>
      <c r="J234" s="12"/>
      <c r="K234" s="12">
        <v>0</v>
      </c>
      <c r="L234" s="12"/>
      <c r="M234" s="12"/>
    </row>
    <row r="235" spans="2:13" x14ac:dyDescent="0.35">
      <c r="B235" s="3" t="s">
        <v>381</v>
      </c>
      <c r="C235" s="9">
        <v>1</v>
      </c>
      <c r="D235" s="12">
        <v>1.7900914121273581</v>
      </c>
      <c r="E235" s="12">
        <v>1.7900914121273581</v>
      </c>
      <c r="F235" s="12">
        <v>0</v>
      </c>
      <c r="G235" s="12">
        <v>0</v>
      </c>
      <c r="H235" s="12">
        <v>0</v>
      </c>
      <c r="I235" s="12"/>
      <c r="J235" s="12"/>
      <c r="K235" s="12">
        <v>0</v>
      </c>
      <c r="L235" s="12"/>
      <c r="M235" s="12"/>
    </row>
    <row r="236" spans="2:13" x14ac:dyDescent="0.35">
      <c r="B236" s="3" t="s">
        <v>382</v>
      </c>
      <c r="C236" s="9">
        <v>1</v>
      </c>
      <c r="D236" s="12">
        <v>1.7630170003624011</v>
      </c>
      <c r="E236" s="12">
        <v>1.7630170003624011</v>
      </c>
      <c r="F236" s="12">
        <v>0</v>
      </c>
      <c r="G236" s="12">
        <v>0</v>
      </c>
      <c r="H236" s="12">
        <v>0</v>
      </c>
      <c r="I236" s="12"/>
      <c r="J236" s="12"/>
      <c r="K236" s="12">
        <v>0</v>
      </c>
      <c r="L236" s="12"/>
      <c r="M236" s="12"/>
    </row>
    <row r="237" spans="2:13" x14ac:dyDescent="0.35">
      <c r="B237" s="3" t="s">
        <v>383</v>
      </c>
      <c r="C237" s="9">
        <v>1</v>
      </c>
      <c r="D237" s="12">
        <v>1.7526720805200082</v>
      </c>
      <c r="E237" s="12">
        <v>1.7526720805200082</v>
      </c>
      <c r="F237" s="12">
        <v>0</v>
      </c>
      <c r="G237" s="12">
        <v>0</v>
      </c>
      <c r="H237" s="12">
        <v>0</v>
      </c>
      <c r="I237" s="12"/>
      <c r="J237" s="12"/>
      <c r="K237" s="12">
        <v>0</v>
      </c>
      <c r="L237" s="12"/>
      <c r="M237" s="12"/>
    </row>
    <row r="238" spans="2:13" x14ac:dyDescent="0.35">
      <c r="B238" s="3" t="s">
        <v>384</v>
      </c>
      <c r="C238" s="9">
        <v>1</v>
      </c>
      <c r="D238" s="12">
        <v>1.747459210331475</v>
      </c>
      <c r="E238" s="12">
        <v>1.747459210331475</v>
      </c>
      <c r="F238" s="12">
        <v>0</v>
      </c>
      <c r="G238" s="12">
        <v>0</v>
      </c>
      <c r="H238" s="12">
        <v>0</v>
      </c>
      <c r="I238" s="12"/>
      <c r="J238" s="12"/>
      <c r="K238" s="12">
        <v>0</v>
      </c>
      <c r="L238" s="12"/>
      <c r="M238" s="12"/>
    </row>
    <row r="239" spans="2:13" x14ac:dyDescent="0.35">
      <c r="B239" s="3" t="s">
        <v>385</v>
      </c>
      <c r="C239" s="9">
        <v>1</v>
      </c>
      <c r="D239" s="12">
        <v>1.7900914121273581</v>
      </c>
      <c r="E239" s="12">
        <v>1.7900914121273581</v>
      </c>
      <c r="F239" s="12">
        <v>0</v>
      </c>
      <c r="G239" s="12">
        <v>0</v>
      </c>
      <c r="H239" s="12">
        <v>0</v>
      </c>
      <c r="I239" s="12"/>
      <c r="J239" s="12"/>
      <c r="K239" s="12">
        <v>0</v>
      </c>
      <c r="L239" s="12"/>
      <c r="M239" s="12"/>
    </row>
    <row r="240" spans="2:13" x14ac:dyDescent="0.35">
      <c r="B240" s="3" t="s">
        <v>386</v>
      </c>
      <c r="C240" s="9">
        <v>1</v>
      </c>
      <c r="D240" s="12">
        <v>1.7900914121273581</v>
      </c>
      <c r="E240" s="12">
        <v>1.7900914121273581</v>
      </c>
      <c r="F240" s="12">
        <v>0</v>
      </c>
      <c r="G240" s="12">
        <v>0</v>
      </c>
      <c r="H240" s="12">
        <v>0</v>
      </c>
      <c r="I240" s="12"/>
      <c r="J240" s="12"/>
      <c r="K240" s="12">
        <v>0</v>
      </c>
      <c r="L240" s="12"/>
      <c r="M240" s="12"/>
    </row>
    <row r="241" spans="2:13" x14ac:dyDescent="0.35">
      <c r="B241" s="3" t="s">
        <v>387</v>
      </c>
      <c r="C241" s="9">
        <v>1</v>
      </c>
      <c r="D241" s="12">
        <v>1.7900914121273581</v>
      </c>
      <c r="E241" s="12">
        <v>1.7900914121273581</v>
      </c>
      <c r="F241" s="12">
        <v>0</v>
      </c>
      <c r="G241" s="12">
        <v>0</v>
      </c>
      <c r="H241" s="12">
        <v>0</v>
      </c>
      <c r="I241" s="12"/>
      <c r="J241" s="12"/>
      <c r="K241" s="12">
        <v>0</v>
      </c>
      <c r="L241" s="12"/>
      <c r="M241" s="12"/>
    </row>
    <row r="242" spans="2:13" x14ac:dyDescent="0.35">
      <c r="B242" s="3" t="s">
        <v>388</v>
      </c>
      <c r="C242" s="9">
        <v>1</v>
      </c>
      <c r="D242" s="12">
        <v>1.7191887763932197</v>
      </c>
      <c r="E242" s="12">
        <v>1.7191887763932197</v>
      </c>
      <c r="F242" s="12">
        <v>0</v>
      </c>
      <c r="G242" s="12">
        <v>0</v>
      </c>
      <c r="H242" s="12">
        <v>0</v>
      </c>
      <c r="I242" s="12"/>
      <c r="J242" s="12"/>
      <c r="K242" s="12">
        <v>0</v>
      </c>
      <c r="L242" s="12"/>
      <c r="M242" s="12"/>
    </row>
    <row r="243" spans="2:13" x14ac:dyDescent="0.35">
      <c r="B243" s="3" t="s">
        <v>389</v>
      </c>
      <c r="C243" s="9">
        <v>1</v>
      </c>
      <c r="D243" s="12">
        <v>1.6826883741736931</v>
      </c>
      <c r="E243" s="12">
        <v>1.6826883741736931</v>
      </c>
      <c r="F243" s="12">
        <v>0</v>
      </c>
      <c r="G243" s="12">
        <v>0</v>
      </c>
      <c r="H243" s="12">
        <v>0</v>
      </c>
      <c r="I243" s="12"/>
      <c r="J243" s="12"/>
      <c r="K243" s="12">
        <v>0</v>
      </c>
      <c r="L243" s="12"/>
      <c r="M243" s="12"/>
    </row>
    <row r="244" spans="2:13" x14ac:dyDescent="0.35">
      <c r="B244" s="3" t="s">
        <v>390</v>
      </c>
      <c r="C244" s="9">
        <v>1</v>
      </c>
      <c r="D244" s="12">
        <v>1.6919391339458441</v>
      </c>
      <c r="E244" s="12">
        <v>1.6919391339458441</v>
      </c>
      <c r="F244" s="12">
        <v>0</v>
      </c>
      <c r="G244" s="12">
        <v>0</v>
      </c>
      <c r="H244" s="12">
        <v>0</v>
      </c>
      <c r="I244" s="12"/>
      <c r="J244" s="12"/>
      <c r="K244" s="12">
        <v>0</v>
      </c>
      <c r="L244" s="12"/>
      <c r="M244" s="12"/>
    </row>
    <row r="245" spans="2:13" x14ac:dyDescent="0.35">
      <c r="B245" s="3" t="s">
        <v>391</v>
      </c>
      <c r="C245" s="9">
        <v>1</v>
      </c>
      <c r="D245" s="12">
        <v>1.7900914121273581</v>
      </c>
      <c r="E245" s="12">
        <v>1.7900914121273581</v>
      </c>
      <c r="F245" s="12">
        <v>0</v>
      </c>
      <c r="G245" s="12">
        <v>0</v>
      </c>
      <c r="H245" s="12">
        <v>0</v>
      </c>
      <c r="I245" s="12"/>
      <c r="J245" s="12"/>
      <c r="K245" s="12">
        <v>0</v>
      </c>
      <c r="L245" s="12"/>
      <c r="M245" s="12"/>
    </row>
    <row r="246" spans="2:13" x14ac:dyDescent="0.35">
      <c r="B246" s="3" t="s">
        <v>392</v>
      </c>
      <c r="C246" s="9">
        <v>1</v>
      </c>
      <c r="D246" s="12">
        <v>1.6114359150967734</v>
      </c>
      <c r="E246" s="12">
        <v>1.6114359150967734</v>
      </c>
      <c r="F246" s="12">
        <v>0</v>
      </c>
      <c r="G246" s="12">
        <v>0</v>
      </c>
      <c r="H246" s="12">
        <v>0</v>
      </c>
      <c r="I246" s="12"/>
      <c r="J246" s="12"/>
      <c r="K246" s="12">
        <v>0</v>
      </c>
      <c r="L246" s="12"/>
      <c r="M246" s="12"/>
    </row>
    <row r="247" spans="2:13" x14ac:dyDescent="0.35">
      <c r="B247" s="3" t="s">
        <v>393</v>
      </c>
      <c r="C247" s="9">
        <v>1</v>
      </c>
      <c r="D247" s="12">
        <v>1.7783364488959144</v>
      </c>
      <c r="E247" s="12">
        <v>1.7783364488959144</v>
      </c>
      <c r="F247" s="12">
        <v>0</v>
      </c>
      <c r="G247" s="12">
        <v>0</v>
      </c>
      <c r="H247" s="12">
        <v>0</v>
      </c>
      <c r="I247" s="12"/>
      <c r="J247" s="12"/>
      <c r="K247" s="12">
        <v>0</v>
      </c>
      <c r="L247" s="12"/>
      <c r="M247" s="12"/>
    </row>
    <row r="248" spans="2:13" x14ac:dyDescent="0.35">
      <c r="B248" s="3" t="s">
        <v>394</v>
      </c>
      <c r="C248" s="9">
        <v>1</v>
      </c>
      <c r="D248" s="12">
        <v>1.7817091333745536</v>
      </c>
      <c r="E248" s="12">
        <v>1.7817091333745536</v>
      </c>
      <c r="F248" s="12">
        <v>0</v>
      </c>
      <c r="G248" s="12">
        <v>0</v>
      </c>
      <c r="H248" s="12">
        <v>0</v>
      </c>
      <c r="I248" s="12"/>
      <c r="J248" s="12"/>
      <c r="K248" s="12">
        <v>0</v>
      </c>
      <c r="L248" s="12"/>
      <c r="M248" s="12"/>
    </row>
    <row r="249" spans="2:13" x14ac:dyDescent="0.35">
      <c r="B249" s="3" t="s">
        <v>395</v>
      </c>
      <c r="C249" s="9">
        <v>1</v>
      </c>
      <c r="D249" s="12">
        <v>1.6114359150967734</v>
      </c>
      <c r="E249" s="12">
        <v>1.6114359150967734</v>
      </c>
      <c r="F249" s="12">
        <v>0</v>
      </c>
      <c r="G249" s="12">
        <v>0</v>
      </c>
      <c r="H249" s="12">
        <v>0</v>
      </c>
      <c r="I249" s="12"/>
      <c r="J249" s="12"/>
      <c r="K249" s="12">
        <v>0</v>
      </c>
      <c r="L249" s="12"/>
      <c r="M249" s="12"/>
    </row>
    <row r="250" spans="2:13" x14ac:dyDescent="0.35">
      <c r="B250" s="3" t="s">
        <v>396</v>
      </c>
      <c r="C250" s="9">
        <v>1</v>
      </c>
      <c r="D250" s="12">
        <v>1.7817091333745536</v>
      </c>
      <c r="E250" s="12">
        <v>1.7817091333745536</v>
      </c>
      <c r="F250" s="12">
        <v>0</v>
      </c>
      <c r="G250" s="12">
        <v>0</v>
      </c>
      <c r="H250" s="12">
        <v>0</v>
      </c>
      <c r="I250" s="12"/>
      <c r="J250" s="12"/>
      <c r="K250" s="12">
        <v>0</v>
      </c>
      <c r="L250" s="12"/>
      <c r="M250" s="12"/>
    </row>
    <row r="251" spans="2:13" x14ac:dyDescent="0.35">
      <c r="B251" s="3" t="s">
        <v>397</v>
      </c>
      <c r="C251" s="9">
        <v>1</v>
      </c>
      <c r="D251" s="12">
        <v>1.7900914121273581</v>
      </c>
      <c r="E251" s="12">
        <v>1.7900914121273581</v>
      </c>
      <c r="F251" s="12">
        <v>0</v>
      </c>
      <c r="G251" s="12">
        <v>0</v>
      </c>
      <c r="H251" s="12">
        <v>0</v>
      </c>
      <c r="I251" s="12"/>
      <c r="J251" s="12"/>
      <c r="K251" s="12">
        <v>0</v>
      </c>
      <c r="L251" s="12"/>
      <c r="M251" s="12"/>
    </row>
    <row r="252" spans="2:13" x14ac:dyDescent="0.35">
      <c r="B252" s="3" t="s">
        <v>398</v>
      </c>
      <c r="C252" s="9">
        <v>1</v>
      </c>
      <c r="D252" s="12">
        <v>1.7900914121273581</v>
      </c>
      <c r="E252" s="12">
        <v>1.7900914121273581</v>
      </c>
      <c r="F252" s="12">
        <v>0</v>
      </c>
      <c r="G252" s="12">
        <v>0</v>
      </c>
      <c r="H252" s="12">
        <v>0</v>
      </c>
      <c r="I252" s="12"/>
      <c r="J252" s="12"/>
      <c r="K252" s="12">
        <v>0</v>
      </c>
      <c r="L252" s="12"/>
      <c r="M252" s="12"/>
    </row>
    <row r="253" spans="2:13" x14ac:dyDescent="0.35">
      <c r="B253" s="3" t="s">
        <v>399</v>
      </c>
      <c r="C253" s="9">
        <v>1</v>
      </c>
      <c r="D253" s="12">
        <v>1.7404661748405046</v>
      </c>
      <c r="E253" s="12">
        <v>1.7404661748405046</v>
      </c>
      <c r="F253" s="12">
        <v>0</v>
      </c>
      <c r="G253" s="12">
        <v>0</v>
      </c>
      <c r="H253" s="12">
        <v>0</v>
      </c>
      <c r="I253" s="12"/>
      <c r="J253" s="12"/>
      <c r="K253" s="12">
        <v>0</v>
      </c>
      <c r="L253" s="12"/>
      <c r="M253" s="12"/>
    </row>
    <row r="254" spans="2:13" x14ac:dyDescent="0.35">
      <c r="B254" s="3" t="s">
        <v>400</v>
      </c>
      <c r="C254" s="9">
        <v>1</v>
      </c>
      <c r="D254" s="12">
        <v>1.6900958154515549</v>
      </c>
      <c r="E254" s="12">
        <v>1.6900958154515549</v>
      </c>
      <c r="F254" s="12">
        <v>0</v>
      </c>
      <c r="G254" s="12">
        <v>0</v>
      </c>
      <c r="H254" s="12">
        <v>0</v>
      </c>
      <c r="I254" s="12"/>
      <c r="J254" s="12"/>
      <c r="K254" s="12">
        <v>0</v>
      </c>
      <c r="L254" s="12"/>
      <c r="M254" s="12"/>
    </row>
    <row r="255" spans="2:13" x14ac:dyDescent="0.35">
      <c r="B255" s="3" t="s">
        <v>401</v>
      </c>
      <c r="C255" s="9">
        <v>1</v>
      </c>
      <c r="D255" s="12">
        <v>1.6956156086751528</v>
      </c>
      <c r="E255" s="12">
        <v>1.6956156086751528</v>
      </c>
      <c r="F255" s="12">
        <v>0</v>
      </c>
      <c r="G255" s="12">
        <v>0</v>
      </c>
      <c r="H255" s="12">
        <v>0</v>
      </c>
      <c r="I255" s="12"/>
      <c r="J255" s="12"/>
      <c r="K255" s="12">
        <v>0</v>
      </c>
      <c r="L255" s="12"/>
      <c r="M255" s="12"/>
    </row>
    <row r="256" spans="2:13" x14ac:dyDescent="0.35">
      <c r="B256" s="3" t="s">
        <v>402</v>
      </c>
      <c r="C256" s="9">
        <v>1</v>
      </c>
      <c r="D256" s="12">
        <v>1.7900914121273581</v>
      </c>
      <c r="E256" s="12">
        <v>1.7900914121273581</v>
      </c>
      <c r="F256" s="12">
        <v>0</v>
      </c>
      <c r="G256" s="12">
        <v>0</v>
      </c>
      <c r="H256" s="12">
        <v>0</v>
      </c>
      <c r="I256" s="12"/>
      <c r="J256" s="12"/>
      <c r="K256" s="12">
        <v>0</v>
      </c>
      <c r="L256" s="12"/>
      <c r="M256" s="12"/>
    </row>
    <row r="257" spans="2:13" x14ac:dyDescent="0.35">
      <c r="B257" s="3" t="s">
        <v>403</v>
      </c>
      <c r="C257" s="9">
        <v>1</v>
      </c>
      <c r="D257" s="12">
        <v>1.7900914121273581</v>
      </c>
      <c r="E257" s="12">
        <v>1.7900914121273581</v>
      </c>
      <c r="F257" s="12">
        <v>0</v>
      </c>
      <c r="G257" s="12">
        <v>0</v>
      </c>
      <c r="H257" s="12">
        <v>0</v>
      </c>
      <c r="I257" s="12"/>
      <c r="J257" s="12"/>
      <c r="K257" s="12">
        <v>0</v>
      </c>
      <c r="L257" s="12"/>
      <c r="M257" s="12"/>
    </row>
    <row r="258" spans="2:13" x14ac:dyDescent="0.35">
      <c r="B258" s="3" t="s">
        <v>404</v>
      </c>
      <c r="C258" s="9">
        <v>1</v>
      </c>
      <c r="D258" s="12">
        <v>1.7900914121273581</v>
      </c>
      <c r="E258" s="12">
        <v>1.7900914121273581</v>
      </c>
      <c r="F258" s="12">
        <v>0</v>
      </c>
      <c r="G258" s="12">
        <v>0</v>
      </c>
      <c r="H258" s="12">
        <v>0</v>
      </c>
      <c r="I258" s="12"/>
      <c r="J258" s="12"/>
      <c r="K258" s="12">
        <v>0</v>
      </c>
      <c r="L258" s="12"/>
      <c r="M258" s="12"/>
    </row>
    <row r="259" spans="2:13" x14ac:dyDescent="0.35">
      <c r="B259" s="3" t="s">
        <v>405</v>
      </c>
      <c r="C259" s="9">
        <v>1</v>
      </c>
      <c r="D259" s="12">
        <v>1.6524974018945473</v>
      </c>
      <c r="E259" s="12">
        <v>1.6524974018945473</v>
      </c>
      <c r="F259" s="12">
        <v>0</v>
      </c>
      <c r="G259" s="12">
        <v>0</v>
      </c>
      <c r="H259" s="12">
        <v>0</v>
      </c>
      <c r="I259" s="12"/>
      <c r="J259" s="12"/>
      <c r="K259" s="12">
        <v>0</v>
      </c>
      <c r="L259" s="12"/>
      <c r="M259" s="12"/>
    </row>
    <row r="260" spans="2:13" x14ac:dyDescent="0.35">
      <c r="B260" s="3" t="s">
        <v>406</v>
      </c>
      <c r="C260" s="9">
        <v>1</v>
      </c>
      <c r="D260" s="12">
        <v>1.5810384379124025</v>
      </c>
      <c r="E260" s="12">
        <v>1.5810384379124025</v>
      </c>
      <c r="F260" s="12">
        <v>0</v>
      </c>
      <c r="G260" s="12">
        <v>0</v>
      </c>
      <c r="H260" s="12">
        <v>0</v>
      </c>
      <c r="I260" s="12"/>
      <c r="J260" s="12"/>
      <c r="K260" s="12">
        <v>0</v>
      </c>
      <c r="L260" s="12"/>
      <c r="M260" s="12"/>
    </row>
    <row r="261" spans="2:13" x14ac:dyDescent="0.35">
      <c r="B261" s="3" t="s">
        <v>407</v>
      </c>
      <c r="C261" s="9">
        <v>1</v>
      </c>
      <c r="D261" s="12">
        <v>1.5665304114228238</v>
      </c>
      <c r="E261" s="12">
        <v>1.5665304114228238</v>
      </c>
      <c r="F261" s="12">
        <v>0</v>
      </c>
      <c r="G261" s="12">
        <v>0</v>
      </c>
      <c r="H261" s="12">
        <v>0</v>
      </c>
      <c r="I261" s="12"/>
      <c r="J261" s="12"/>
      <c r="K261" s="12">
        <v>0</v>
      </c>
      <c r="L261" s="12"/>
      <c r="M261" s="12"/>
    </row>
    <row r="262" spans="2:13" x14ac:dyDescent="0.35">
      <c r="B262" s="3" t="s">
        <v>408</v>
      </c>
      <c r="C262" s="9">
        <v>1</v>
      </c>
      <c r="D262" s="12">
        <v>1.7900914121273581</v>
      </c>
      <c r="E262" s="12">
        <v>1.7900914121273581</v>
      </c>
      <c r="F262" s="12">
        <v>0</v>
      </c>
      <c r="G262" s="12">
        <v>0</v>
      </c>
      <c r="H262" s="12">
        <v>0</v>
      </c>
      <c r="I262" s="12"/>
      <c r="J262" s="12"/>
      <c r="K262" s="12">
        <v>0</v>
      </c>
      <c r="L262" s="12"/>
      <c r="M262" s="12"/>
    </row>
    <row r="263" spans="2:13" x14ac:dyDescent="0.35">
      <c r="B263" s="3" t="s">
        <v>409</v>
      </c>
      <c r="C263" s="9">
        <v>1</v>
      </c>
      <c r="D263" s="12">
        <v>1.7884205679625405</v>
      </c>
      <c r="E263" s="12">
        <v>1.7884205679625405</v>
      </c>
      <c r="F263" s="12">
        <v>0</v>
      </c>
      <c r="G263" s="12">
        <v>0</v>
      </c>
      <c r="H263" s="12">
        <v>0</v>
      </c>
      <c r="I263" s="12"/>
      <c r="J263" s="12"/>
      <c r="K263" s="12">
        <v>0</v>
      </c>
      <c r="L263" s="12"/>
      <c r="M263" s="12"/>
    </row>
    <row r="264" spans="2:13" x14ac:dyDescent="0.35">
      <c r="B264" s="3" t="s">
        <v>410</v>
      </c>
      <c r="C264" s="9">
        <v>1</v>
      </c>
      <c r="D264" s="12">
        <v>1.7900914121273581</v>
      </c>
      <c r="E264" s="12">
        <v>1.7900914121273581</v>
      </c>
      <c r="F264" s="12">
        <v>0</v>
      </c>
      <c r="G264" s="12">
        <v>0</v>
      </c>
      <c r="H264" s="12">
        <v>0</v>
      </c>
      <c r="I264" s="12"/>
      <c r="J264" s="12"/>
      <c r="K264" s="12">
        <v>0</v>
      </c>
      <c r="L264" s="12"/>
      <c r="M264" s="12"/>
    </row>
    <row r="265" spans="2:13" x14ac:dyDescent="0.35">
      <c r="B265" s="3" t="s">
        <v>411</v>
      </c>
      <c r="C265" s="9">
        <v>1</v>
      </c>
      <c r="D265" s="12">
        <v>1.7900914121273581</v>
      </c>
      <c r="E265" s="12">
        <v>1.7900914121273581</v>
      </c>
      <c r="F265" s="12">
        <v>0</v>
      </c>
      <c r="G265" s="12">
        <v>0</v>
      </c>
      <c r="H265" s="12">
        <v>0</v>
      </c>
      <c r="I265" s="12"/>
      <c r="J265" s="12"/>
      <c r="K265" s="12">
        <v>0</v>
      </c>
      <c r="L265" s="12"/>
      <c r="M265" s="12"/>
    </row>
    <row r="266" spans="2:13" x14ac:dyDescent="0.35">
      <c r="B266" s="3" t="s">
        <v>412</v>
      </c>
      <c r="C266" s="9">
        <v>1</v>
      </c>
      <c r="D266" s="12">
        <v>1.7900914121273581</v>
      </c>
      <c r="E266" s="12">
        <v>1.7900914121273581</v>
      </c>
      <c r="F266" s="12">
        <v>0</v>
      </c>
      <c r="G266" s="12">
        <v>0</v>
      </c>
      <c r="H266" s="12">
        <v>0</v>
      </c>
      <c r="I266" s="12"/>
      <c r="J266" s="12"/>
      <c r="K266" s="12">
        <v>0</v>
      </c>
      <c r="L266" s="12"/>
      <c r="M266" s="12"/>
    </row>
    <row r="267" spans="2:13" x14ac:dyDescent="0.35">
      <c r="B267" s="3" t="s">
        <v>413</v>
      </c>
      <c r="C267" s="9">
        <v>1</v>
      </c>
      <c r="D267" s="12">
        <v>1.7900914121273581</v>
      </c>
      <c r="E267" s="12">
        <v>1.7900914121273581</v>
      </c>
      <c r="F267" s="12">
        <v>0</v>
      </c>
      <c r="G267" s="12">
        <v>0</v>
      </c>
      <c r="H267" s="12">
        <v>0</v>
      </c>
      <c r="I267" s="12"/>
      <c r="J267" s="12"/>
      <c r="K267" s="12">
        <v>0</v>
      </c>
      <c r="L267" s="12"/>
      <c r="M267" s="12"/>
    </row>
    <row r="268" spans="2:13" ht="15" thickBot="1" x14ac:dyDescent="0.4">
      <c r="B268" s="7" t="s">
        <v>414</v>
      </c>
      <c r="C268" s="10">
        <v>1</v>
      </c>
      <c r="D268" s="13">
        <v>1.7900914121273581</v>
      </c>
      <c r="E268" s="13">
        <v>1.7900914121273581</v>
      </c>
      <c r="F268" s="13">
        <v>0</v>
      </c>
      <c r="G268" s="13">
        <v>0</v>
      </c>
      <c r="H268" s="13">
        <v>0</v>
      </c>
      <c r="I268" s="13"/>
      <c r="J268" s="13"/>
      <c r="K268" s="13">
        <v>0</v>
      </c>
      <c r="L268" s="13"/>
      <c r="M268" s="13"/>
    </row>
    <row r="288" spans="7:7" x14ac:dyDescent="0.35">
      <c r="G288" t="s">
        <v>64</v>
      </c>
    </row>
    <row r="308" spans="7:7" x14ac:dyDescent="0.35">
      <c r="G308" t="s">
        <v>64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3" name="DD540885">
              <controlPr defaultSize="0" autoFill="0" autoPict="0" macro="[0]!GoToResultsNew1102202112350857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5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74DD-2736-47A9-953E-A57DB8E0FB52}">
  <sheetPr codeName="XLSTAT_20211102_123449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1.2489473101734+(A1-1)*0.0130313389040497</f>
        <v>1.2489473101734001</v>
      </c>
      <c r="D1">
        <f t="shared" ref="D1:D32" si="1">0+1*C1-0*(1.00641025641026+(C1-1.68154747063086)^2/1.86627139053511)^0.5</f>
        <v>1.2489473101734001</v>
      </c>
      <c r="E1">
        <v>1</v>
      </c>
      <c r="G1">
        <f t="shared" ref="G1:G32" si="2">1.01580843589115+(E1-1)*0.0164101631690098</f>
        <v>1.0158084358911501</v>
      </c>
      <c r="H1">
        <f t="shared" ref="H1:H32" si="3">0+1*G1+0*(1.00641025641026+(G1-1.68154747063086)^2/1.86627139053511)^0.5</f>
        <v>1.0158084358911501</v>
      </c>
    </row>
    <row r="2" spans="1:8" x14ac:dyDescent="0.35">
      <c r="A2">
        <v>2</v>
      </c>
      <c r="C2">
        <f t="shared" si="0"/>
        <v>1.2619786490774498</v>
      </c>
      <c r="D2">
        <f t="shared" si="1"/>
        <v>1.2619786490774498</v>
      </c>
      <c r="E2">
        <v>2</v>
      </c>
      <c r="G2">
        <f t="shared" si="2"/>
        <v>1.03221859906016</v>
      </c>
      <c r="H2">
        <f t="shared" si="3"/>
        <v>1.03221859906016</v>
      </c>
    </row>
    <row r="3" spans="1:8" x14ac:dyDescent="0.35">
      <c r="A3">
        <v>3</v>
      </c>
      <c r="C3">
        <f t="shared" si="0"/>
        <v>1.2750099879814996</v>
      </c>
      <c r="D3">
        <f t="shared" si="1"/>
        <v>1.2750099879814996</v>
      </c>
      <c r="E3">
        <v>3</v>
      </c>
      <c r="G3">
        <f t="shared" si="2"/>
        <v>1.0486287622291697</v>
      </c>
      <c r="H3">
        <f t="shared" si="3"/>
        <v>1.0486287622291697</v>
      </c>
    </row>
    <row r="4" spans="1:8" x14ac:dyDescent="0.35">
      <c r="A4">
        <v>4</v>
      </c>
      <c r="C4">
        <f t="shared" si="0"/>
        <v>1.2880413268855493</v>
      </c>
      <c r="D4">
        <f t="shared" si="1"/>
        <v>1.2880413268855493</v>
      </c>
      <c r="E4">
        <v>4</v>
      </c>
      <c r="G4">
        <f t="shared" si="2"/>
        <v>1.0650389253981796</v>
      </c>
      <c r="H4">
        <f t="shared" si="3"/>
        <v>1.0650389253981796</v>
      </c>
    </row>
    <row r="5" spans="1:8" x14ac:dyDescent="0.35">
      <c r="A5">
        <v>5</v>
      </c>
      <c r="C5">
        <f t="shared" si="0"/>
        <v>1.301072665789599</v>
      </c>
      <c r="D5">
        <f t="shared" si="1"/>
        <v>1.301072665789599</v>
      </c>
      <c r="E5">
        <v>5</v>
      </c>
      <c r="G5">
        <f t="shared" si="2"/>
        <v>1.0814490885671892</v>
      </c>
      <c r="H5">
        <f t="shared" si="3"/>
        <v>1.0814490885671892</v>
      </c>
    </row>
    <row r="6" spans="1:8" x14ac:dyDescent="0.35">
      <c r="A6">
        <v>6</v>
      </c>
      <c r="C6">
        <f t="shared" si="0"/>
        <v>1.3141040046936485</v>
      </c>
      <c r="D6">
        <f t="shared" si="1"/>
        <v>1.3141040046936485</v>
      </c>
      <c r="E6">
        <v>6</v>
      </c>
      <c r="G6">
        <f t="shared" si="2"/>
        <v>1.0978592517361991</v>
      </c>
      <c r="H6">
        <f t="shared" si="3"/>
        <v>1.0978592517361991</v>
      </c>
    </row>
    <row r="7" spans="1:8" x14ac:dyDescent="0.35">
      <c r="A7">
        <v>7</v>
      </c>
      <c r="C7">
        <f t="shared" si="0"/>
        <v>1.3271353435976982</v>
      </c>
      <c r="D7">
        <f t="shared" si="1"/>
        <v>1.3271353435976982</v>
      </c>
      <c r="E7">
        <v>7</v>
      </c>
      <c r="G7">
        <f t="shared" si="2"/>
        <v>1.114269414905209</v>
      </c>
      <c r="H7">
        <f t="shared" si="3"/>
        <v>1.114269414905209</v>
      </c>
    </row>
    <row r="8" spans="1:8" x14ac:dyDescent="0.35">
      <c r="A8">
        <v>8</v>
      </c>
      <c r="C8">
        <f t="shared" si="0"/>
        <v>1.340166682501748</v>
      </c>
      <c r="D8">
        <f t="shared" si="1"/>
        <v>1.340166682501748</v>
      </c>
      <c r="E8">
        <v>8</v>
      </c>
      <c r="G8">
        <f t="shared" si="2"/>
        <v>1.1306795780742187</v>
      </c>
      <c r="H8">
        <f t="shared" si="3"/>
        <v>1.1306795780742187</v>
      </c>
    </row>
    <row r="9" spans="1:8" x14ac:dyDescent="0.35">
      <c r="A9">
        <v>9</v>
      </c>
      <c r="C9">
        <f t="shared" si="0"/>
        <v>1.3531980214057977</v>
      </c>
      <c r="D9">
        <f t="shared" si="1"/>
        <v>1.3531980214057977</v>
      </c>
      <c r="E9">
        <v>9</v>
      </c>
      <c r="G9">
        <f t="shared" si="2"/>
        <v>1.1470897412432286</v>
      </c>
      <c r="H9">
        <f t="shared" si="3"/>
        <v>1.1470897412432286</v>
      </c>
    </row>
    <row r="10" spans="1:8" x14ac:dyDescent="0.35">
      <c r="A10">
        <v>10</v>
      </c>
      <c r="C10">
        <f t="shared" si="0"/>
        <v>1.3662293603098474</v>
      </c>
      <c r="D10">
        <f t="shared" si="1"/>
        <v>1.3662293603098474</v>
      </c>
      <c r="E10">
        <v>10</v>
      </c>
      <c r="G10">
        <f t="shared" si="2"/>
        <v>1.1634999044122383</v>
      </c>
      <c r="H10">
        <f t="shared" si="3"/>
        <v>1.1634999044122383</v>
      </c>
    </row>
    <row r="11" spans="1:8" x14ac:dyDescent="0.35">
      <c r="A11">
        <v>11</v>
      </c>
      <c r="C11">
        <f t="shared" si="0"/>
        <v>1.3792606992138972</v>
      </c>
      <c r="D11">
        <f t="shared" si="1"/>
        <v>1.3792606992138972</v>
      </c>
      <c r="E11">
        <v>11</v>
      </c>
      <c r="G11">
        <f t="shared" si="2"/>
        <v>1.1799100675812482</v>
      </c>
      <c r="H11">
        <f t="shared" si="3"/>
        <v>1.1799100675812482</v>
      </c>
    </row>
    <row r="12" spans="1:8" x14ac:dyDescent="0.35">
      <c r="A12">
        <v>12</v>
      </c>
      <c r="C12">
        <f t="shared" si="0"/>
        <v>1.3922920381179469</v>
      </c>
      <c r="D12">
        <f t="shared" si="1"/>
        <v>1.3922920381179469</v>
      </c>
      <c r="E12">
        <v>12</v>
      </c>
      <c r="G12">
        <f t="shared" si="2"/>
        <v>1.1963202307502578</v>
      </c>
      <c r="H12">
        <f t="shared" si="3"/>
        <v>1.1963202307502578</v>
      </c>
    </row>
    <row r="13" spans="1:8" x14ac:dyDescent="0.35">
      <c r="A13">
        <v>13</v>
      </c>
      <c r="C13">
        <f t="shared" si="0"/>
        <v>1.4053233770219964</v>
      </c>
      <c r="D13">
        <f t="shared" si="1"/>
        <v>1.4053233770219964</v>
      </c>
      <c r="E13">
        <v>13</v>
      </c>
      <c r="G13">
        <f t="shared" si="2"/>
        <v>1.2127303939192677</v>
      </c>
      <c r="H13">
        <f t="shared" si="3"/>
        <v>1.2127303939192677</v>
      </c>
    </row>
    <row r="14" spans="1:8" x14ac:dyDescent="0.35">
      <c r="A14">
        <v>14</v>
      </c>
      <c r="C14">
        <f t="shared" si="0"/>
        <v>1.4183547159260461</v>
      </c>
      <c r="D14">
        <f t="shared" si="1"/>
        <v>1.4183547159260461</v>
      </c>
      <c r="E14">
        <v>14</v>
      </c>
      <c r="G14">
        <f t="shared" si="2"/>
        <v>1.2291405570882774</v>
      </c>
      <c r="H14">
        <f t="shared" si="3"/>
        <v>1.2291405570882774</v>
      </c>
    </row>
    <row r="15" spans="1:8" x14ac:dyDescent="0.35">
      <c r="A15">
        <v>15</v>
      </c>
      <c r="C15">
        <f t="shared" si="0"/>
        <v>1.4313860548300958</v>
      </c>
      <c r="D15">
        <f t="shared" si="1"/>
        <v>1.4313860548300958</v>
      </c>
      <c r="E15">
        <v>15</v>
      </c>
      <c r="G15">
        <f t="shared" si="2"/>
        <v>1.2455507202572873</v>
      </c>
      <c r="H15">
        <f t="shared" si="3"/>
        <v>1.2455507202572873</v>
      </c>
    </row>
    <row r="16" spans="1:8" x14ac:dyDescent="0.35">
      <c r="A16">
        <v>16</v>
      </c>
      <c r="C16">
        <f t="shared" si="0"/>
        <v>1.4444173937341456</v>
      </c>
      <c r="D16">
        <f t="shared" si="1"/>
        <v>1.4444173937341456</v>
      </c>
      <c r="E16">
        <v>16</v>
      </c>
      <c r="G16">
        <f t="shared" si="2"/>
        <v>1.2619608834262972</v>
      </c>
      <c r="H16">
        <f t="shared" si="3"/>
        <v>1.2619608834262972</v>
      </c>
    </row>
    <row r="17" spans="1:8" x14ac:dyDescent="0.35">
      <c r="A17">
        <v>17</v>
      </c>
      <c r="C17">
        <f t="shared" si="0"/>
        <v>1.4574487326381953</v>
      </c>
      <c r="D17">
        <f t="shared" si="1"/>
        <v>1.4574487326381953</v>
      </c>
      <c r="E17">
        <v>17</v>
      </c>
      <c r="G17">
        <f t="shared" si="2"/>
        <v>1.2783710465953069</v>
      </c>
      <c r="H17">
        <f t="shared" si="3"/>
        <v>1.2783710465953069</v>
      </c>
    </row>
    <row r="18" spans="1:8" x14ac:dyDescent="0.35">
      <c r="A18">
        <v>18</v>
      </c>
      <c r="C18">
        <f t="shared" si="0"/>
        <v>1.470480071542245</v>
      </c>
      <c r="D18">
        <f t="shared" si="1"/>
        <v>1.470480071542245</v>
      </c>
      <c r="E18">
        <v>18</v>
      </c>
      <c r="G18">
        <f t="shared" si="2"/>
        <v>1.2947812097643168</v>
      </c>
      <c r="H18">
        <f t="shared" si="3"/>
        <v>1.2947812097643168</v>
      </c>
    </row>
    <row r="19" spans="1:8" x14ac:dyDescent="0.35">
      <c r="A19">
        <v>19</v>
      </c>
      <c r="C19">
        <f t="shared" si="0"/>
        <v>1.4835114104462948</v>
      </c>
      <c r="D19">
        <f t="shared" si="1"/>
        <v>1.4835114104462948</v>
      </c>
      <c r="E19">
        <v>19</v>
      </c>
      <c r="G19">
        <f t="shared" si="2"/>
        <v>1.3111913729333264</v>
      </c>
      <c r="H19">
        <f t="shared" si="3"/>
        <v>1.3111913729333264</v>
      </c>
    </row>
    <row r="20" spans="1:8" x14ac:dyDescent="0.35">
      <c r="A20">
        <v>20</v>
      </c>
      <c r="C20">
        <f t="shared" si="0"/>
        <v>1.4965427493503445</v>
      </c>
      <c r="D20">
        <f t="shared" si="1"/>
        <v>1.4965427493503445</v>
      </c>
      <c r="E20">
        <v>20</v>
      </c>
      <c r="G20">
        <f t="shared" si="2"/>
        <v>1.3276015361023363</v>
      </c>
      <c r="H20">
        <f t="shared" si="3"/>
        <v>1.3276015361023363</v>
      </c>
    </row>
    <row r="21" spans="1:8" x14ac:dyDescent="0.35">
      <c r="A21">
        <v>21</v>
      </c>
      <c r="C21">
        <f t="shared" si="0"/>
        <v>1.5095740882543942</v>
      </c>
      <c r="D21">
        <f t="shared" si="1"/>
        <v>1.5095740882543942</v>
      </c>
      <c r="E21">
        <v>21</v>
      </c>
      <c r="G21">
        <f t="shared" si="2"/>
        <v>1.3440116992713462</v>
      </c>
      <c r="H21">
        <f t="shared" si="3"/>
        <v>1.3440116992713462</v>
      </c>
    </row>
    <row r="22" spans="1:8" x14ac:dyDescent="0.35">
      <c r="A22">
        <v>22</v>
      </c>
      <c r="C22">
        <f t="shared" si="0"/>
        <v>1.5226054271584437</v>
      </c>
      <c r="D22">
        <f t="shared" si="1"/>
        <v>1.5226054271584437</v>
      </c>
      <c r="E22">
        <v>22</v>
      </c>
      <c r="G22">
        <f t="shared" si="2"/>
        <v>1.3604218624403559</v>
      </c>
      <c r="H22">
        <f t="shared" si="3"/>
        <v>1.3604218624403559</v>
      </c>
    </row>
    <row r="23" spans="1:8" x14ac:dyDescent="0.35">
      <c r="A23">
        <v>23</v>
      </c>
      <c r="C23">
        <f t="shared" si="0"/>
        <v>1.5356367660624934</v>
      </c>
      <c r="D23">
        <f t="shared" si="1"/>
        <v>1.5356367660624934</v>
      </c>
      <c r="E23">
        <v>23</v>
      </c>
      <c r="G23">
        <f t="shared" si="2"/>
        <v>1.3768320256093658</v>
      </c>
      <c r="H23">
        <f t="shared" si="3"/>
        <v>1.3768320256093658</v>
      </c>
    </row>
    <row r="24" spans="1:8" x14ac:dyDescent="0.35">
      <c r="A24">
        <v>24</v>
      </c>
      <c r="C24">
        <f t="shared" si="0"/>
        <v>1.5486681049665432</v>
      </c>
      <c r="D24">
        <f t="shared" si="1"/>
        <v>1.5486681049665432</v>
      </c>
      <c r="E24">
        <v>24</v>
      </c>
      <c r="G24">
        <f t="shared" si="2"/>
        <v>1.3932421887783755</v>
      </c>
      <c r="H24">
        <f t="shared" si="3"/>
        <v>1.3932421887783755</v>
      </c>
    </row>
    <row r="25" spans="1:8" x14ac:dyDescent="0.35">
      <c r="A25">
        <v>25</v>
      </c>
      <c r="C25">
        <f t="shared" si="0"/>
        <v>1.5616994438705929</v>
      </c>
      <c r="D25">
        <f t="shared" si="1"/>
        <v>1.5616994438705929</v>
      </c>
      <c r="E25">
        <v>25</v>
      </c>
      <c r="G25">
        <f t="shared" si="2"/>
        <v>1.4096523519473854</v>
      </c>
      <c r="H25">
        <f t="shared" si="3"/>
        <v>1.4096523519473854</v>
      </c>
    </row>
    <row r="26" spans="1:8" x14ac:dyDescent="0.35">
      <c r="A26">
        <v>26</v>
      </c>
      <c r="C26">
        <f t="shared" si="0"/>
        <v>1.5747307827746426</v>
      </c>
      <c r="D26">
        <f t="shared" si="1"/>
        <v>1.5747307827746426</v>
      </c>
      <c r="E26">
        <v>26</v>
      </c>
      <c r="G26">
        <f t="shared" si="2"/>
        <v>1.4260625151163953</v>
      </c>
      <c r="H26">
        <f t="shared" si="3"/>
        <v>1.4260625151163953</v>
      </c>
    </row>
    <row r="27" spans="1:8" x14ac:dyDescent="0.35">
      <c r="A27">
        <v>27</v>
      </c>
      <c r="C27">
        <f t="shared" si="0"/>
        <v>1.5877621216786924</v>
      </c>
      <c r="D27">
        <f t="shared" si="1"/>
        <v>1.5877621216786924</v>
      </c>
      <c r="E27">
        <v>27</v>
      </c>
      <c r="G27">
        <f t="shared" si="2"/>
        <v>1.4424726782854049</v>
      </c>
      <c r="H27">
        <f t="shared" si="3"/>
        <v>1.4424726782854049</v>
      </c>
    </row>
    <row r="28" spans="1:8" x14ac:dyDescent="0.35">
      <c r="A28">
        <v>28</v>
      </c>
      <c r="C28">
        <f t="shared" si="0"/>
        <v>1.6007934605827421</v>
      </c>
      <c r="D28">
        <f t="shared" si="1"/>
        <v>1.6007934605827421</v>
      </c>
      <c r="E28">
        <v>28</v>
      </c>
      <c r="G28">
        <f t="shared" si="2"/>
        <v>1.4588828414544146</v>
      </c>
      <c r="H28">
        <f t="shared" si="3"/>
        <v>1.4588828414544146</v>
      </c>
    </row>
    <row r="29" spans="1:8" x14ac:dyDescent="0.35">
      <c r="A29">
        <v>29</v>
      </c>
      <c r="C29">
        <f t="shared" si="0"/>
        <v>1.6138247994867916</v>
      </c>
      <c r="D29">
        <f t="shared" si="1"/>
        <v>1.6138247994867916</v>
      </c>
      <c r="E29">
        <v>29</v>
      </c>
      <c r="G29">
        <f t="shared" si="2"/>
        <v>1.4752930046234245</v>
      </c>
      <c r="H29">
        <f t="shared" si="3"/>
        <v>1.4752930046234245</v>
      </c>
    </row>
    <row r="30" spans="1:8" x14ac:dyDescent="0.35">
      <c r="A30">
        <v>30</v>
      </c>
      <c r="C30">
        <f t="shared" si="0"/>
        <v>1.6268561383908415</v>
      </c>
      <c r="D30">
        <f t="shared" si="1"/>
        <v>1.6268561383908415</v>
      </c>
      <c r="E30">
        <v>30</v>
      </c>
      <c r="G30">
        <f t="shared" si="2"/>
        <v>1.4917031677924344</v>
      </c>
      <c r="H30">
        <f t="shared" si="3"/>
        <v>1.4917031677924344</v>
      </c>
    </row>
    <row r="31" spans="1:8" x14ac:dyDescent="0.35">
      <c r="A31">
        <v>31</v>
      </c>
      <c r="C31">
        <f t="shared" si="0"/>
        <v>1.639887477294891</v>
      </c>
      <c r="D31">
        <f t="shared" si="1"/>
        <v>1.639887477294891</v>
      </c>
      <c r="E31">
        <v>31</v>
      </c>
      <c r="G31">
        <f t="shared" si="2"/>
        <v>1.5081133309614441</v>
      </c>
      <c r="H31">
        <f t="shared" si="3"/>
        <v>1.5081133309614441</v>
      </c>
    </row>
    <row r="32" spans="1:8" x14ac:dyDescent="0.35">
      <c r="A32">
        <v>32</v>
      </c>
      <c r="C32">
        <f t="shared" si="0"/>
        <v>1.6529188161989408</v>
      </c>
      <c r="D32">
        <f t="shared" si="1"/>
        <v>1.6529188161989408</v>
      </c>
      <c r="E32">
        <v>32</v>
      </c>
      <c r="G32">
        <f t="shared" si="2"/>
        <v>1.524523494130454</v>
      </c>
      <c r="H32">
        <f t="shared" si="3"/>
        <v>1.524523494130454</v>
      </c>
    </row>
    <row r="33" spans="1:8" x14ac:dyDescent="0.35">
      <c r="A33">
        <v>33</v>
      </c>
      <c r="C33">
        <f t="shared" ref="C33:C64" si="4">1.2489473101734+(A33-1)*0.0130313389040497</f>
        <v>1.6659501551029905</v>
      </c>
      <c r="D33">
        <f t="shared" ref="D33:D64" si="5">0+1*C33-0*(1.00641025641026+(C33-1.68154747063086)^2/1.86627139053511)^0.5</f>
        <v>1.6659501551029905</v>
      </c>
      <c r="E33">
        <v>33</v>
      </c>
      <c r="G33">
        <f t="shared" ref="G33:G64" si="6">1.01580843589115+(E33-1)*0.0164101631690098</f>
        <v>1.5409336572994636</v>
      </c>
      <c r="H33">
        <f t="shared" ref="H33:H64" si="7">0+1*G33+0*(1.00641025641026+(G33-1.68154747063086)^2/1.86627139053511)^0.5</f>
        <v>1.5409336572994636</v>
      </c>
    </row>
    <row r="34" spans="1:8" x14ac:dyDescent="0.35">
      <c r="A34">
        <v>34</v>
      </c>
      <c r="C34">
        <f t="shared" si="4"/>
        <v>1.6789814940070402</v>
      </c>
      <c r="D34">
        <f t="shared" si="5"/>
        <v>1.6789814940070402</v>
      </c>
      <c r="E34">
        <v>34</v>
      </c>
      <c r="G34">
        <f t="shared" si="6"/>
        <v>1.5573438204684735</v>
      </c>
      <c r="H34">
        <f t="shared" si="7"/>
        <v>1.5573438204684735</v>
      </c>
    </row>
    <row r="35" spans="1:8" x14ac:dyDescent="0.35">
      <c r="A35">
        <v>35</v>
      </c>
      <c r="C35">
        <f t="shared" si="4"/>
        <v>1.6920128329110899</v>
      </c>
      <c r="D35">
        <f t="shared" si="5"/>
        <v>1.6920128329110899</v>
      </c>
      <c r="E35">
        <v>35</v>
      </c>
      <c r="G35">
        <f t="shared" si="6"/>
        <v>1.5737539836374834</v>
      </c>
      <c r="H35">
        <f t="shared" si="7"/>
        <v>1.5737539836374834</v>
      </c>
    </row>
    <row r="36" spans="1:8" x14ac:dyDescent="0.35">
      <c r="A36">
        <v>36</v>
      </c>
      <c r="C36">
        <f t="shared" si="4"/>
        <v>1.7050441718151395</v>
      </c>
      <c r="D36">
        <f t="shared" si="5"/>
        <v>1.7050441718151395</v>
      </c>
      <c r="E36">
        <v>36</v>
      </c>
      <c r="G36">
        <f t="shared" si="6"/>
        <v>1.5901641468064931</v>
      </c>
      <c r="H36">
        <f t="shared" si="7"/>
        <v>1.5901641468064931</v>
      </c>
    </row>
    <row r="37" spans="1:8" x14ac:dyDescent="0.35">
      <c r="A37">
        <v>37</v>
      </c>
      <c r="C37">
        <f t="shared" si="4"/>
        <v>1.7180755107191894</v>
      </c>
      <c r="D37">
        <f t="shared" si="5"/>
        <v>1.7180755107191894</v>
      </c>
      <c r="E37">
        <v>37</v>
      </c>
      <c r="G37">
        <f t="shared" si="6"/>
        <v>1.606574309975503</v>
      </c>
      <c r="H37">
        <f t="shared" si="7"/>
        <v>1.606574309975503</v>
      </c>
    </row>
    <row r="38" spans="1:8" x14ac:dyDescent="0.35">
      <c r="A38">
        <v>38</v>
      </c>
      <c r="C38">
        <f t="shared" si="4"/>
        <v>1.7311068496232389</v>
      </c>
      <c r="D38">
        <f t="shared" si="5"/>
        <v>1.7311068496232389</v>
      </c>
      <c r="E38">
        <v>38</v>
      </c>
      <c r="G38">
        <f t="shared" si="6"/>
        <v>1.6229844731445127</v>
      </c>
      <c r="H38">
        <f t="shared" si="7"/>
        <v>1.6229844731445127</v>
      </c>
    </row>
    <row r="39" spans="1:8" x14ac:dyDescent="0.35">
      <c r="A39">
        <v>39</v>
      </c>
      <c r="C39">
        <f t="shared" si="4"/>
        <v>1.7441381885272886</v>
      </c>
      <c r="D39">
        <f t="shared" si="5"/>
        <v>1.7441381885272886</v>
      </c>
      <c r="E39">
        <v>39</v>
      </c>
      <c r="G39">
        <f t="shared" si="6"/>
        <v>1.6393946363135226</v>
      </c>
      <c r="H39">
        <f t="shared" si="7"/>
        <v>1.6393946363135226</v>
      </c>
    </row>
    <row r="40" spans="1:8" x14ac:dyDescent="0.35">
      <c r="A40">
        <v>40</v>
      </c>
      <c r="C40">
        <f t="shared" si="4"/>
        <v>1.7571695274313384</v>
      </c>
      <c r="D40">
        <f t="shared" si="5"/>
        <v>1.7571695274313384</v>
      </c>
      <c r="E40">
        <v>40</v>
      </c>
      <c r="G40">
        <f t="shared" si="6"/>
        <v>1.6558047994825325</v>
      </c>
      <c r="H40">
        <f t="shared" si="7"/>
        <v>1.6558047994825325</v>
      </c>
    </row>
    <row r="41" spans="1:8" x14ac:dyDescent="0.35">
      <c r="A41">
        <v>41</v>
      </c>
      <c r="C41">
        <f t="shared" si="4"/>
        <v>1.7702008663353881</v>
      </c>
      <c r="D41">
        <f t="shared" si="5"/>
        <v>1.7702008663353881</v>
      </c>
      <c r="E41">
        <v>41</v>
      </c>
      <c r="G41">
        <f t="shared" si="6"/>
        <v>1.6722149626515421</v>
      </c>
      <c r="H41">
        <f t="shared" si="7"/>
        <v>1.6722149626515421</v>
      </c>
    </row>
    <row r="42" spans="1:8" x14ac:dyDescent="0.35">
      <c r="A42">
        <v>42</v>
      </c>
      <c r="C42">
        <f t="shared" si="4"/>
        <v>1.7832322052394378</v>
      </c>
      <c r="D42">
        <f t="shared" si="5"/>
        <v>1.7832322052394378</v>
      </c>
      <c r="E42">
        <v>42</v>
      </c>
      <c r="G42">
        <f t="shared" si="6"/>
        <v>1.6886251258205518</v>
      </c>
      <c r="H42">
        <f t="shared" si="7"/>
        <v>1.6886251258205518</v>
      </c>
    </row>
    <row r="43" spans="1:8" x14ac:dyDescent="0.35">
      <c r="A43">
        <v>43</v>
      </c>
      <c r="C43">
        <f t="shared" si="4"/>
        <v>1.7962635441434875</v>
      </c>
      <c r="D43">
        <f t="shared" si="5"/>
        <v>1.7962635441434875</v>
      </c>
      <c r="E43">
        <v>43</v>
      </c>
      <c r="G43">
        <f t="shared" si="6"/>
        <v>1.7050352889895617</v>
      </c>
      <c r="H43">
        <f t="shared" si="7"/>
        <v>1.7050352889895617</v>
      </c>
    </row>
    <row r="44" spans="1:8" x14ac:dyDescent="0.35">
      <c r="A44">
        <v>44</v>
      </c>
      <c r="C44">
        <f t="shared" si="4"/>
        <v>1.8092948830475373</v>
      </c>
      <c r="D44">
        <f t="shared" si="5"/>
        <v>1.8092948830475373</v>
      </c>
      <c r="E44">
        <v>44</v>
      </c>
      <c r="G44">
        <f t="shared" si="6"/>
        <v>1.7214454521585716</v>
      </c>
      <c r="H44">
        <f t="shared" si="7"/>
        <v>1.7214454521585716</v>
      </c>
    </row>
    <row r="45" spans="1:8" x14ac:dyDescent="0.35">
      <c r="A45">
        <v>45</v>
      </c>
      <c r="C45">
        <f t="shared" si="4"/>
        <v>1.8223262219515868</v>
      </c>
      <c r="D45">
        <f t="shared" si="5"/>
        <v>1.8223262219515868</v>
      </c>
      <c r="E45">
        <v>45</v>
      </c>
      <c r="G45">
        <f t="shared" si="6"/>
        <v>1.7378556153275815</v>
      </c>
      <c r="H45">
        <f t="shared" si="7"/>
        <v>1.7378556153275815</v>
      </c>
    </row>
    <row r="46" spans="1:8" x14ac:dyDescent="0.35">
      <c r="A46">
        <v>46</v>
      </c>
      <c r="C46">
        <f t="shared" si="4"/>
        <v>1.8353575608556367</v>
      </c>
      <c r="D46">
        <f t="shared" si="5"/>
        <v>1.8353575608556367</v>
      </c>
      <c r="E46">
        <v>46</v>
      </c>
      <c r="G46">
        <f t="shared" si="6"/>
        <v>1.7542657784965912</v>
      </c>
      <c r="H46">
        <f t="shared" si="7"/>
        <v>1.7542657784965912</v>
      </c>
    </row>
    <row r="47" spans="1:8" x14ac:dyDescent="0.35">
      <c r="A47">
        <v>47</v>
      </c>
      <c r="C47">
        <f t="shared" si="4"/>
        <v>1.8483888997596862</v>
      </c>
      <c r="D47">
        <f t="shared" si="5"/>
        <v>1.8483888997596862</v>
      </c>
      <c r="E47">
        <v>47</v>
      </c>
      <c r="G47">
        <f t="shared" si="6"/>
        <v>1.7706759416656008</v>
      </c>
      <c r="H47">
        <f t="shared" si="7"/>
        <v>1.7706759416656008</v>
      </c>
    </row>
    <row r="48" spans="1:8" x14ac:dyDescent="0.35">
      <c r="A48">
        <v>48</v>
      </c>
      <c r="C48">
        <f t="shared" si="4"/>
        <v>1.861420238663736</v>
      </c>
      <c r="D48">
        <f t="shared" si="5"/>
        <v>1.861420238663736</v>
      </c>
      <c r="E48">
        <v>48</v>
      </c>
      <c r="G48">
        <f t="shared" si="6"/>
        <v>1.7870861048346107</v>
      </c>
      <c r="H48">
        <f t="shared" si="7"/>
        <v>1.7870861048346107</v>
      </c>
    </row>
    <row r="49" spans="1:8" x14ac:dyDescent="0.35">
      <c r="A49">
        <v>49</v>
      </c>
      <c r="C49">
        <f t="shared" si="4"/>
        <v>1.8744515775677857</v>
      </c>
      <c r="D49">
        <f t="shared" si="5"/>
        <v>1.8744515775677857</v>
      </c>
      <c r="E49">
        <v>49</v>
      </c>
      <c r="G49">
        <f t="shared" si="6"/>
        <v>1.8034962680036206</v>
      </c>
      <c r="H49">
        <f t="shared" si="7"/>
        <v>1.8034962680036206</v>
      </c>
    </row>
    <row r="50" spans="1:8" x14ac:dyDescent="0.35">
      <c r="A50">
        <v>50</v>
      </c>
      <c r="C50">
        <f t="shared" si="4"/>
        <v>1.8874829164718354</v>
      </c>
      <c r="D50">
        <f t="shared" si="5"/>
        <v>1.8874829164718354</v>
      </c>
      <c r="E50">
        <v>50</v>
      </c>
      <c r="G50">
        <f t="shared" si="6"/>
        <v>1.8199064311726305</v>
      </c>
      <c r="H50">
        <f t="shared" si="7"/>
        <v>1.8199064311726305</v>
      </c>
    </row>
    <row r="51" spans="1:8" x14ac:dyDescent="0.35">
      <c r="A51">
        <v>51</v>
      </c>
      <c r="C51">
        <f t="shared" si="4"/>
        <v>1.9005142553758851</v>
      </c>
      <c r="D51">
        <f t="shared" si="5"/>
        <v>1.9005142553758851</v>
      </c>
      <c r="E51">
        <v>51</v>
      </c>
      <c r="G51">
        <f t="shared" si="6"/>
        <v>1.8363165943416402</v>
      </c>
      <c r="H51">
        <f t="shared" si="7"/>
        <v>1.8363165943416402</v>
      </c>
    </row>
    <row r="52" spans="1:8" x14ac:dyDescent="0.35">
      <c r="A52">
        <v>52</v>
      </c>
      <c r="C52">
        <f t="shared" si="4"/>
        <v>1.9135455942799346</v>
      </c>
      <c r="D52">
        <f t="shared" si="5"/>
        <v>1.9135455942799346</v>
      </c>
      <c r="E52">
        <v>52</v>
      </c>
      <c r="G52">
        <f t="shared" si="6"/>
        <v>1.8527267575106499</v>
      </c>
      <c r="H52">
        <f t="shared" si="7"/>
        <v>1.8527267575106499</v>
      </c>
    </row>
    <row r="53" spans="1:8" x14ac:dyDescent="0.35">
      <c r="A53">
        <v>53</v>
      </c>
      <c r="C53">
        <f t="shared" si="4"/>
        <v>1.9265769331839846</v>
      </c>
      <c r="D53">
        <f t="shared" si="5"/>
        <v>1.9265769331839846</v>
      </c>
      <c r="E53">
        <v>53</v>
      </c>
      <c r="G53">
        <f t="shared" si="6"/>
        <v>1.8691369206796598</v>
      </c>
      <c r="H53">
        <f t="shared" si="7"/>
        <v>1.8691369206796598</v>
      </c>
    </row>
    <row r="54" spans="1:8" x14ac:dyDescent="0.35">
      <c r="A54">
        <v>54</v>
      </c>
      <c r="C54">
        <f t="shared" si="4"/>
        <v>1.9396082720880341</v>
      </c>
      <c r="D54">
        <f t="shared" si="5"/>
        <v>1.9396082720880341</v>
      </c>
      <c r="E54">
        <v>54</v>
      </c>
      <c r="G54">
        <f t="shared" si="6"/>
        <v>1.8855470838486696</v>
      </c>
      <c r="H54">
        <f t="shared" si="7"/>
        <v>1.8855470838486696</v>
      </c>
    </row>
    <row r="55" spans="1:8" x14ac:dyDescent="0.35">
      <c r="A55">
        <v>55</v>
      </c>
      <c r="C55">
        <f t="shared" si="4"/>
        <v>1.9526396109920838</v>
      </c>
      <c r="D55">
        <f t="shared" si="5"/>
        <v>1.9526396109920838</v>
      </c>
      <c r="E55">
        <v>55</v>
      </c>
      <c r="G55">
        <f t="shared" si="6"/>
        <v>1.9019572470176793</v>
      </c>
      <c r="H55">
        <f t="shared" si="7"/>
        <v>1.9019572470176793</v>
      </c>
    </row>
    <row r="56" spans="1:8" x14ac:dyDescent="0.35">
      <c r="A56">
        <v>56</v>
      </c>
      <c r="C56">
        <f t="shared" si="4"/>
        <v>1.9656709498961336</v>
      </c>
      <c r="D56">
        <f t="shared" si="5"/>
        <v>1.9656709498961336</v>
      </c>
      <c r="E56">
        <v>56</v>
      </c>
      <c r="G56">
        <f t="shared" si="6"/>
        <v>1.9183674101866892</v>
      </c>
      <c r="H56">
        <f t="shared" si="7"/>
        <v>1.9183674101866892</v>
      </c>
    </row>
    <row r="57" spans="1:8" x14ac:dyDescent="0.35">
      <c r="A57">
        <v>57</v>
      </c>
      <c r="C57">
        <f t="shared" si="4"/>
        <v>1.9787022888001833</v>
      </c>
      <c r="D57">
        <f t="shared" si="5"/>
        <v>1.9787022888001833</v>
      </c>
      <c r="E57">
        <v>57</v>
      </c>
      <c r="G57">
        <f t="shared" si="6"/>
        <v>1.9347775733556989</v>
      </c>
      <c r="H57">
        <f t="shared" si="7"/>
        <v>1.9347775733556989</v>
      </c>
    </row>
    <row r="58" spans="1:8" x14ac:dyDescent="0.35">
      <c r="A58">
        <v>58</v>
      </c>
      <c r="C58">
        <f t="shared" si="4"/>
        <v>1.991733627704233</v>
      </c>
      <c r="D58">
        <f t="shared" si="5"/>
        <v>1.991733627704233</v>
      </c>
      <c r="E58">
        <v>58</v>
      </c>
      <c r="G58">
        <f t="shared" si="6"/>
        <v>1.9511877365247088</v>
      </c>
      <c r="H58">
        <f t="shared" si="7"/>
        <v>1.9511877365247088</v>
      </c>
    </row>
    <row r="59" spans="1:8" x14ac:dyDescent="0.35">
      <c r="A59">
        <v>59</v>
      </c>
      <c r="C59">
        <f t="shared" si="4"/>
        <v>2.004764966608283</v>
      </c>
      <c r="D59">
        <f t="shared" si="5"/>
        <v>2.004764966608283</v>
      </c>
      <c r="E59">
        <v>59</v>
      </c>
      <c r="G59">
        <f t="shared" si="6"/>
        <v>1.9675978996937187</v>
      </c>
      <c r="H59">
        <f t="shared" si="7"/>
        <v>1.9675978996937187</v>
      </c>
    </row>
    <row r="60" spans="1:8" x14ac:dyDescent="0.35">
      <c r="A60">
        <v>60</v>
      </c>
      <c r="C60">
        <f t="shared" si="4"/>
        <v>2.0177963055123325</v>
      </c>
      <c r="D60">
        <f t="shared" si="5"/>
        <v>2.0177963055123325</v>
      </c>
      <c r="E60">
        <v>60</v>
      </c>
      <c r="G60">
        <f t="shared" si="6"/>
        <v>1.9840080628627283</v>
      </c>
      <c r="H60">
        <f t="shared" si="7"/>
        <v>1.9840080628627283</v>
      </c>
    </row>
    <row r="61" spans="1:8" x14ac:dyDescent="0.35">
      <c r="A61">
        <v>61</v>
      </c>
      <c r="C61">
        <f t="shared" si="4"/>
        <v>2.030827644416382</v>
      </c>
      <c r="D61">
        <f t="shared" si="5"/>
        <v>2.030827644416382</v>
      </c>
      <c r="E61">
        <v>61</v>
      </c>
      <c r="G61">
        <f t="shared" si="6"/>
        <v>2.000418226031738</v>
      </c>
      <c r="H61">
        <f t="shared" si="7"/>
        <v>2.000418226031738</v>
      </c>
    </row>
    <row r="62" spans="1:8" x14ac:dyDescent="0.35">
      <c r="A62">
        <v>62</v>
      </c>
      <c r="C62">
        <f t="shared" si="4"/>
        <v>2.0438589833204319</v>
      </c>
      <c r="D62">
        <f t="shared" si="5"/>
        <v>2.0438589833204319</v>
      </c>
      <c r="E62">
        <v>62</v>
      </c>
      <c r="G62">
        <f t="shared" si="6"/>
        <v>2.0168283892007479</v>
      </c>
      <c r="H62">
        <f t="shared" si="7"/>
        <v>2.0168283892007479</v>
      </c>
    </row>
    <row r="63" spans="1:8" x14ac:dyDescent="0.35">
      <c r="A63">
        <v>63</v>
      </c>
      <c r="C63">
        <f t="shared" si="4"/>
        <v>2.0568903222244814</v>
      </c>
      <c r="D63">
        <f t="shared" si="5"/>
        <v>2.0568903222244814</v>
      </c>
      <c r="E63">
        <v>63</v>
      </c>
      <c r="G63">
        <f t="shared" si="6"/>
        <v>2.0332385523697578</v>
      </c>
      <c r="H63">
        <f t="shared" si="7"/>
        <v>2.0332385523697578</v>
      </c>
    </row>
    <row r="64" spans="1:8" x14ac:dyDescent="0.35">
      <c r="A64">
        <v>64</v>
      </c>
      <c r="C64">
        <f t="shared" si="4"/>
        <v>2.0699216611285314</v>
      </c>
      <c r="D64">
        <f t="shared" si="5"/>
        <v>2.0699216611285314</v>
      </c>
      <c r="E64">
        <v>64</v>
      </c>
      <c r="G64">
        <f t="shared" si="6"/>
        <v>2.0496487155387673</v>
      </c>
      <c r="H64">
        <f t="shared" si="7"/>
        <v>2.0496487155387673</v>
      </c>
    </row>
    <row r="65" spans="1:8" x14ac:dyDescent="0.35">
      <c r="A65">
        <v>65</v>
      </c>
      <c r="C65">
        <f t="shared" ref="C65:C70" si="8">1.2489473101734+(A65-1)*0.0130313389040497</f>
        <v>2.0829530000325809</v>
      </c>
      <c r="D65">
        <f t="shared" ref="D65:D96" si="9">0+1*C65-0*(1.00641025641026+(C65-1.68154747063086)^2/1.86627139053511)^0.5</f>
        <v>2.0829530000325809</v>
      </c>
      <c r="E65">
        <v>65</v>
      </c>
      <c r="G65">
        <f t="shared" ref="G65:G70" si="10">1.01580843589115+(E65-1)*0.0164101631690098</f>
        <v>2.0660588787077776</v>
      </c>
      <c r="H65">
        <f t="shared" ref="H65:H96" si="11">0+1*G65+0*(1.00641025641026+(G65-1.68154747063086)^2/1.86627139053511)^0.5</f>
        <v>2.0660588787077776</v>
      </c>
    </row>
    <row r="66" spans="1:8" x14ac:dyDescent="0.35">
      <c r="A66">
        <v>66</v>
      </c>
      <c r="C66">
        <f t="shared" si="8"/>
        <v>2.0959843389366304</v>
      </c>
      <c r="D66">
        <f t="shared" si="9"/>
        <v>2.0959843389366304</v>
      </c>
      <c r="E66">
        <v>66</v>
      </c>
      <c r="G66">
        <f t="shared" si="10"/>
        <v>2.0824690418767871</v>
      </c>
      <c r="H66">
        <f t="shared" si="11"/>
        <v>2.0824690418767871</v>
      </c>
    </row>
    <row r="67" spans="1:8" x14ac:dyDescent="0.35">
      <c r="A67">
        <v>67</v>
      </c>
      <c r="C67">
        <f t="shared" si="8"/>
        <v>2.1090156778406803</v>
      </c>
      <c r="D67">
        <f t="shared" si="9"/>
        <v>2.1090156778406803</v>
      </c>
      <c r="E67">
        <v>67</v>
      </c>
      <c r="G67">
        <f t="shared" si="10"/>
        <v>2.0988792050457969</v>
      </c>
      <c r="H67">
        <f t="shared" si="11"/>
        <v>2.0988792050457969</v>
      </c>
    </row>
    <row r="68" spans="1:8" x14ac:dyDescent="0.35">
      <c r="A68">
        <v>68</v>
      </c>
      <c r="C68">
        <f t="shared" si="8"/>
        <v>2.1220470167447298</v>
      </c>
      <c r="D68">
        <f t="shared" si="9"/>
        <v>2.1220470167447298</v>
      </c>
      <c r="E68">
        <v>68</v>
      </c>
      <c r="G68">
        <f t="shared" si="10"/>
        <v>2.1152893682148068</v>
      </c>
      <c r="H68">
        <f t="shared" si="11"/>
        <v>2.1152893682148068</v>
      </c>
    </row>
    <row r="69" spans="1:8" x14ac:dyDescent="0.35">
      <c r="A69">
        <v>69</v>
      </c>
      <c r="C69">
        <f t="shared" si="8"/>
        <v>2.1350783556487798</v>
      </c>
      <c r="D69">
        <f t="shared" si="9"/>
        <v>2.1350783556487798</v>
      </c>
      <c r="E69">
        <v>69</v>
      </c>
      <c r="G69">
        <f t="shared" si="10"/>
        <v>2.1316995313838163</v>
      </c>
      <c r="H69">
        <f t="shared" si="11"/>
        <v>2.1316995313838163</v>
      </c>
    </row>
    <row r="70" spans="1:8" x14ac:dyDescent="0.35">
      <c r="A70">
        <v>70</v>
      </c>
      <c r="C70">
        <f t="shared" si="8"/>
        <v>2.1481096945528293</v>
      </c>
      <c r="D70">
        <f t="shared" si="9"/>
        <v>2.1481096945528293</v>
      </c>
      <c r="E70">
        <v>70</v>
      </c>
      <c r="G70">
        <f t="shared" si="10"/>
        <v>2.1481096945528266</v>
      </c>
      <c r="H70">
        <f t="shared" si="11"/>
        <v>2.1481096945528266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9005-35F1-4C09-8C73-C6E242C93074}">
  <sheetPr codeName="XLSTAT_20211102_000608_1_HID"/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12.9232821945363+(A1-1)*0.0506983866419569</f>
        <v>12.9232821945363</v>
      </c>
      <c r="D1">
        <f t="shared" ref="D1:D32" si="1">0+1*C1-0.456066225432757*(1.01+(C1-13.330874)^2/3.61783986411245)^0.5</f>
        <v>12.454637816039957</v>
      </c>
      <c r="E1">
        <v>1</v>
      </c>
      <c r="G1">
        <f t="shared" ref="G1:G32" si="2">10.3620496592031+(E1-1)*0.0878176987482354</f>
        <v>10.3620496592031</v>
      </c>
      <c r="H1">
        <f t="shared" ref="H1:H32" si="3">0+1*G1+0.456066225432757*(1.01+(G1-13.330874)^2/3.61783986411245)^0.5</f>
        <v>11.208693059665118</v>
      </c>
    </row>
    <row r="2" spans="1:8" x14ac:dyDescent="0.35">
      <c r="A2">
        <v>2</v>
      </c>
      <c r="C2">
        <f t="shared" si="0"/>
        <v>12.973980581178257</v>
      </c>
      <c r="D2">
        <f t="shared" si="1"/>
        <v>12.507719630931232</v>
      </c>
      <c r="E2">
        <v>2</v>
      </c>
      <c r="G2">
        <f t="shared" si="2"/>
        <v>10.449867357951335</v>
      </c>
      <c r="H2">
        <f t="shared" si="3"/>
        <v>11.278885087481582</v>
      </c>
    </row>
    <row r="3" spans="1:8" x14ac:dyDescent="0.35">
      <c r="A3">
        <v>3</v>
      </c>
      <c r="C3">
        <f t="shared" si="0"/>
        <v>13.024678967820215</v>
      </c>
      <c r="D3">
        <f t="shared" si="1"/>
        <v>12.560495232936971</v>
      </c>
      <c r="E3">
        <v>3</v>
      </c>
      <c r="G3">
        <f t="shared" si="2"/>
        <v>10.537685056699571</v>
      </c>
      <c r="H3">
        <f t="shared" si="3"/>
        <v>11.349240657352221</v>
      </c>
    </row>
    <row r="4" spans="1:8" x14ac:dyDescent="0.35">
      <c r="A4">
        <v>4</v>
      </c>
      <c r="C4">
        <f t="shared" si="0"/>
        <v>13.075377354462171</v>
      </c>
      <c r="D4">
        <f t="shared" si="1"/>
        <v>12.612960495436763</v>
      </c>
      <c r="E4">
        <v>4</v>
      </c>
      <c r="G4">
        <f t="shared" si="2"/>
        <v>10.625502755447807</v>
      </c>
      <c r="H4">
        <f t="shared" si="3"/>
        <v>11.419770555859916</v>
      </c>
    </row>
    <row r="5" spans="1:8" x14ac:dyDescent="0.35">
      <c r="A5">
        <v>5</v>
      </c>
      <c r="C5">
        <f t="shared" si="0"/>
        <v>13.126075741104128</v>
      </c>
      <c r="D5">
        <f t="shared" si="1"/>
        <v>12.665111849820269</v>
      </c>
      <c r="E5">
        <v>5</v>
      </c>
      <c r="G5">
        <f t="shared" si="2"/>
        <v>10.713320454196042</v>
      </c>
      <c r="H5">
        <f t="shared" si="3"/>
        <v>11.490486416740662</v>
      </c>
    </row>
    <row r="6" spans="1:8" x14ac:dyDescent="0.35">
      <c r="A6">
        <v>6</v>
      </c>
      <c r="C6">
        <f t="shared" si="0"/>
        <v>13.176774127746086</v>
      </c>
      <c r="D6">
        <f t="shared" si="1"/>
        <v>12.716946320409409</v>
      </c>
      <c r="E6">
        <v>6</v>
      </c>
      <c r="G6">
        <f t="shared" si="2"/>
        <v>10.801138152944278</v>
      </c>
      <c r="H6">
        <f t="shared" si="3"/>
        <v>11.561400789570548</v>
      </c>
    </row>
    <row r="7" spans="1:8" x14ac:dyDescent="0.35">
      <c r="A7">
        <v>7</v>
      </c>
      <c r="C7">
        <f t="shared" si="0"/>
        <v>13.227472514388042</v>
      </c>
      <c r="D7">
        <f t="shared" si="1"/>
        <v>12.768461554270072</v>
      </c>
      <c r="E7">
        <v>7</v>
      </c>
      <c r="G7">
        <f t="shared" si="2"/>
        <v>10.888955851692513</v>
      </c>
      <c r="H7">
        <f t="shared" si="3"/>
        <v>11.632527212563518</v>
      </c>
    </row>
    <row r="8" spans="1:8" x14ac:dyDescent="0.35">
      <c r="A8">
        <v>8</v>
      </c>
      <c r="C8">
        <f t="shared" si="0"/>
        <v>13.278170901029998</v>
      </c>
      <c r="D8">
        <f t="shared" si="1"/>
        <v>12.819655845232859</v>
      </c>
      <c r="E8">
        <v>8</v>
      </c>
      <c r="G8">
        <f t="shared" si="2"/>
        <v>10.976773550440747</v>
      </c>
      <c r="H8">
        <f t="shared" si="3"/>
        <v>11.703880289173647</v>
      </c>
    </row>
    <row r="9" spans="1:8" x14ac:dyDescent="0.35">
      <c r="A9">
        <v>9</v>
      </c>
      <c r="C9">
        <f t="shared" si="0"/>
        <v>13.328869287671955</v>
      </c>
      <c r="D9">
        <f t="shared" si="1"/>
        <v>12.870528151559615</v>
      </c>
      <c r="E9">
        <v>9</v>
      </c>
      <c r="G9">
        <f t="shared" si="2"/>
        <v>11.064591249188982</v>
      </c>
      <c r="H9">
        <f t="shared" si="3"/>
        <v>11.775475767982041</v>
      </c>
    </row>
    <row r="10" spans="1:8" x14ac:dyDescent="0.35">
      <c r="A10">
        <v>10</v>
      </c>
      <c r="C10">
        <f t="shared" si="0"/>
        <v>13.379567674313913</v>
      </c>
      <c r="D10">
        <f t="shared" si="1"/>
        <v>12.921078106833129</v>
      </c>
      <c r="E10">
        <v>10</v>
      </c>
      <c r="G10">
        <f t="shared" si="2"/>
        <v>11.152408947937218</v>
      </c>
      <c r="H10">
        <f t="shared" si="3"/>
        <v>11.847330625073633</v>
      </c>
    </row>
    <row r="11" spans="1:8" x14ac:dyDescent="0.35">
      <c r="A11">
        <v>11</v>
      </c>
      <c r="C11">
        <f t="shared" si="0"/>
        <v>13.430266060955869</v>
      </c>
      <c r="D11">
        <f t="shared" si="1"/>
        <v>12.971306023806068</v>
      </c>
      <c r="E11">
        <v>11</v>
      </c>
      <c r="G11">
        <f t="shared" si="2"/>
        <v>11.240226646685453</v>
      </c>
      <c r="H11">
        <f t="shared" si="3"/>
        <v>11.919463147761585</v>
      </c>
    </row>
    <row r="12" spans="1:8" x14ac:dyDescent="0.35">
      <c r="A12">
        <v>12</v>
      </c>
      <c r="C12">
        <f t="shared" si="0"/>
        <v>13.480964447597826</v>
      </c>
      <c r="D12">
        <f t="shared" si="1"/>
        <v>13.021212891115148</v>
      </c>
      <c r="E12">
        <v>12</v>
      </c>
      <c r="G12">
        <f t="shared" si="2"/>
        <v>11.328044345433689</v>
      </c>
      <c r="H12">
        <f t="shared" si="3"/>
        <v>11.991893018084173</v>
      </c>
    </row>
    <row r="13" spans="1:8" x14ac:dyDescent="0.35">
      <c r="A13">
        <v>13</v>
      </c>
      <c r="C13">
        <f t="shared" si="0"/>
        <v>13.531662834239784</v>
      </c>
      <c r="D13">
        <f t="shared" si="1"/>
        <v>13.070800362940799</v>
      </c>
      <c r="E13">
        <v>13</v>
      </c>
      <c r="G13">
        <f t="shared" si="2"/>
        <v>11.415862044181925</v>
      </c>
      <c r="H13">
        <f t="shared" si="3"/>
        <v>12.064641393969724</v>
      </c>
    </row>
    <row r="14" spans="1:8" x14ac:dyDescent="0.35">
      <c r="A14">
        <v>14</v>
      </c>
      <c r="C14">
        <f t="shared" si="0"/>
        <v>13.58236122088174</v>
      </c>
      <c r="D14">
        <f t="shared" si="1"/>
        <v>13.120070741863151</v>
      </c>
      <c r="E14">
        <v>14</v>
      </c>
      <c r="G14">
        <f t="shared" si="2"/>
        <v>11.50367974293016</v>
      </c>
      <c r="H14">
        <f t="shared" si="3"/>
        <v>12.137730985329352</v>
      </c>
    </row>
    <row r="15" spans="1:8" x14ac:dyDescent="0.35">
      <c r="A15">
        <v>15</v>
      </c>
      <c r="C15">
        <f t="shared" si="0"/>
        <v>13.633059607523696</v>
      </c>
      <c r="D15">
        <f t="shared" si="1"/>
        <v>13.169026955325025</v>
      </c>
      <c r="E15">
        <v>15</v>
      </c>
      <c r="G15">
        <f t="shared" si="2"/>
        <v>11.591497441678396</v>
      </c>
      <c r="H15">
        <f t="shared" si="3"/>
        <v>12.211186121589884</v>
      </c>
    </row>
    <row r="16" spans="1:8" x14ac:dyDescent="0.35">
      <c r="A16">
        <v>16</v>
      </c>
      <c r="C16">
        <f t="shared" si="0"/>
        <v>13.683757994165655</v>
      </c>
      <c r="D16">
        <f t="shared" si="1"/>
        <v>13.217672526254782</v>
      </c>
      <c r="E16">
        <v>16</v>
      </c>
      <c r="G16">
        <f t="shared" si="2"/>
        <v>11.679315140426631</v>
      </c>
      <c r="H16">
        <f t="shared" si="3"/>
        <v>12.285032806322663</v>
      </c>
    </row>
    <row r="17" spans="1:8" x14ac:dyDescent="0.35">
      <c r="A17">
        <v>17</v>
      </c>
      <c r="C17">
        <f t="shared" si="0"/>
        <v>13.734456380807611</v>
      </c>
      <c r="D17">
        <f t="shared" si="1"/>
        <v>13.266011538521216</v>
      </c>
      <c r="E17">
        <v>17</v>
      </c>
      <c r="G17">
        <f t="shared" si="2"/>
        <v>11.767132839174867</v>
      </c>
      <c r="H17">
        <f t="shared" si="3"/>
        <v>12.359298753672009</v>
      </c>
    </row>
    <row r="18" spans="1:8" x14ac:dyDescent="0.35">
      <c r="A18">
        <v>18</v>
      </c>
      <c r="C18">
        <f t="shared" si="0"/>
        <v>13.785154767449567</v>
      </c>
      <c r="D18">
        <f t="shared" si="1"/>
        <v>13.314048597984954</v>
      </c>
      <c r="E18">
        <v>18</v>
      </c>
      <c r="G18">
        <f t="shared" si="2"/>
        <v>11.854950537923102</v>
      </c>
      <c r="H18">
        <f t="shared" si="3"/>
        <v>12.434013400271866</v>
      </c>
    </row>
    <row r="19" spans="1:8" x14ac:dyDescent="0.35">
      <c r="A19">
        <v>19</v>
      </c>
      <c r="C19">
        <f t="shared" si="0"/>
        <v>13.835853154091524</v>
      </c>
      <c r="D19">
        <f t="shared" si="1"/>
        <v>13.361788789973758</v>
      </c>
      <c r="E19">
        <v>19</v>
      </c>
      <c r="G19">
        <f t="shared" si="2"/>
        <v>11.942768236671338</v>
      </c>
      <c r="H19">
        <f t="shared" si="3"/>
        <v>12.509207885315796</v>
      </c>
    </row>
    <row r="20" spans="1:8" x14ac:dyDescent="0.35">
      <c r="A20">
        <v>20</v>
      </c>
      <c r="C20">
        <f t="shared" si="0"/>
        <v>13.886551540733482</v>
      </c>
      <c r="D20">
        <f t="shared" si="1"/>
        <v>13.409237634042078</v>
      </c>
      <c r="E20">
        <v>20</v>
      </c>
      <c r="G20">
        <f t="shared" si="2"/>
        <v>12.030585935419573</v>
      </c>
      <c r="H20">
        <f t="shared" si="3"/>
        <v>12.584914990500559</v>
      </c>
    </row>
    <row r="21" spans="1:8" x14ac:dyDescent="0.35">
      <c r="A21">
        <v>21</v>
      </c>
      <c r="C21">
        <f t="shared" si="0"/>
        <v>13.937249927375438</v>
      </c>
      <c r="D21">
        <f t="shared" si="1"/>
        <v>13.456401036879157</v>
      </c>
      <c r="E21">
        <v>21</v>
      </c>
      <c r="G21">
        <f t="shared" si="2"/>
        <v>12.118403634167809</v>
      </c>
      <c r="H21">
        <f t="shared" si="3"/>
        <v>12.661169030820089</v>
      </c>
    </row>
    <row r="22" spans="1:8" x14ac:dyDescent="0.35">
      <c r="A22">
        <v>22</v>
      </c>
      <c r="C22">
        <f t="shared" si="0"/>
        <v>13.987948314017395</v>
      </c>
      <c r="D22">
        <f t="shared" si="1"/>
        <v>13.503285244207175</v>
      </c>
      <c r="E22">
        <v>22</v>
      </c>
      <c r="G22">
        <f t="shared" si="2"/>
        <v>12.206221332916044</v>
      </c>
      <c r="H22">
        <f t="shared" si="3"/>
        <v>12.738005686808522</v>
      </c>
    </row>
    <row r="23" spans="1:8" x14ac:dyDescent="0.35">
      <c r="A23">
        <v>23</v>
      </c>
      <c r="C23">
        <f t="shared" si="0"/>
        <v>14.038646700659353</v>
      </c>
      <c r="D23">
        <f t="shared" si="1"/>
        <v>13.549896792464894</v>
      </c>
      <c r="E23">
        <v>23</v>
      </c>
      <c r="G23">
        <f t="shared" si="2"/>
        <v>12.29403903166428</v>
      </c>
      <c r="H23">
        <f t="shared" si="3"/>
        <v>12.815461769020624</v>
      </c>
    </row>
    <row r="24" spans="1:8" x14ac:dyDescent="0.35">
      <c r="A24">
        <v>24</v>
      </c>
      <c r="C24">
        <f t="shared" si="0"/>
        <v>14.089345087301309</v>
      </c>
      <c r="D24">
        <f t="shared" si="1"/>
        <v>13.596242461007161</v>
      </c>
      <c r="E24">
        <v>24</v>
      </c>
      <c r="G24">
        <f t="shared" si="2"/>
        <v>12.381856730412515</v>
      </c>
      <c r="H24">
        <f t="shared" si="3"/>
        <v>12.893574906526215</v>
      </c>
    </row>
    <row r="25" spans="1:8" x14ac:dyDescent="0.35">
      <c r="A25">
        <v>25</v>
      </c>
      <c r="C25">
        <f t="shared" si="0"/>
        <v>14.140043473943265</v>
      </c>
      <c r="D25">
        <f t="shared" si="1"/>
        <v>13.642329225471167</v>
      </c>
      <c r="E25">
        <v>25</v>
      </c>
      <c r="G25">
        <f t="shared" si="2"/>
        <v>12.469674429160749</v>
      </c>
      <c r="H25">
        <f t="shared" si="3"/>
        <v>12.972383153218416</v>
      </c>
    </row>
    <row r="26" spans="1:8" x14ac:dyDescent="0.35">
      <c r="A26">
        <v>26</v>
      </c>
      <c r="C26">
        <f t="shared" si="0"/>
        <v>14.190741860585224</v>
      </c>
      <c r="D26">
        <f t="shared" si="1"/>
        <v>13.688164212870991</v>
      </c>
      <c r="E26">
        <v>26</v>
      </c>
      <c r="G26">
        <f t="shared" si="2"/>
        <v>12.557492127908985</v>
      </c>
      <c r="H26">
        <f t="shared" si="3"/>
        <v>13.051924508996482</v>
      </c>
    </row>
    <row r="27" spans="1:8" x14ac:dyDescent="0.35">
      <c r="A27">
        <v>27</v>
      </c>
      <c r="C27">
        <f t="shared" si="0"/>
        <v>14.24144024722718</v>
      </c>
      <c r="D27">
        <f t="shared" si="1"/>
        <v>13.733754658887641</v>
      </c>
      <c r="E27">
        <v>27</v>
      </c>
      <c r="G27">
        <f t="shared" si="2"/>
        <v>12.64530982665722</v>
      </c>
      <c r="H27">
        <f t="shared" si="3"/>
        <v>13.132236357499011</v>
      </c>
    </row>
    <row r="28" spans="1:8" x14ac:dyDescent="0.35">
      <c r="A28">
        <v>28</v>
      </c>
      <c r="C28">
        <f t="shared" si="0"/>
        <v>14.292138633869136</v>
      </c>
      <c r="D28">
        <f t="shared" si="1"/>
        <v>13.779107867726186</v>
      </c>
      <c r="E28">
        <v>28</v>
      </c>
      <c r="G28">
        <f t="shared" si="2"/>
        <v>12.733127525405456</v>
      </c>
      <c r="H28">
        <f t="shared" si="3"/>
        <v>13.213354827995593</v>
      </c>
    </row>
    <row r="29" spans="1:8" x14ac:dyDescent="0.35">
      <c r="A29">
        <v>29</v>
      </c>
      <c r="C29">
        <f t="shared" si="0"/>
        <v>14.342837020511094</v>
      </c>
      <c r="D29">
        <f t="shared" si="1"/>
        <v>13.824231174818387</v>
      </c>
      <c r="E29">
        <v>29</v>
      </c>
      <c r="G29">
        <f t="shared" si="2"/>
        <v>12.820945224153691</v>
      </c>
      <c r="H29">
        <f t="shared" si="3"/>
        <v>13.295314096039256</v>
      </c>
    </row>
    <row r="30" spans="1:8" x14ac:dyDescent="0.35">
      <c r="A30">
        <v>30</v>
      </c>
      <c r="C30">
        <f t="shared" si="0"/>
        <v>14.393535407153051</v>
      </c>
      <c r="D30">
        <f t="shared" si="1"/>
        <v>13.869131912561397</v>
      </c>
      <c r="E30">
        <v>30</v>
      </c>
      <c r="G30">
        <f t="shared" si="2"/>
        <v>12.908762922901927</v>
      </c>
      <c r="H30">
        <f t="shared" si="3"/>
        <v>13.378145645017446</v>
      </c>
    </row>
    <row r="31" spans="1:8" x14ac:dyDescent="0.35">
      <c r="A31">
        <v>31</v>
      </c>
      <c r="C31">
        <f t="shared" si="0"/>
        <v>14.444233793795007</v>
      </c>
      <c r="D31">
        <f t="shared" si="1"/>
        <v>13.913817379202568</v>
      </c>
      <c r="E31">
        <v>31</v>
      </c>
      <c r="G31">
        <f t="shared" si="2"/>
        <v>12.996580621650162</v>
      </c>
      <c r="H31">
        <f t="shared" si="3"/>
        <v>13.461877518021472</v>
      </c>
    </row>
    <row r="32" spans="1:8" x14ac:dyDescent="0.35">
      <c r="A32">
        <v>32</v>
      </c>
      <c r="C32">
        <f t="shared" si="0"/>
        <v>14.494932180436965</v>
      </c>
      <c r="D32">
        <f t="shared" si="1"/>
        <v>13.958294810908788</v>
      </c>
      <c r="E32">
        <v>32</v>
      </c>
      <c r="G32">
        <f t="shared" si="2"/>
        <v>13.084398320398398</v>
      </c>
      <c r="H32">
        <f t="shared" si="3"/>
        <v>13.546533595475488</v>
      </c>
    </row>
    <row r="33" spans="1:8" x14ac:dyDescent="0.35">
      <c r="A33">
        <v>33</v>
      </c>
      <c r="C33">
        <f t="shared" ref="C33:C64" si="4">12.9232821945363+(A33-1)*0.0506983866419569</f>
        <v>14.545630567078922</v>
      </c>
      <c r="D33">
        <f t="shared" ref="D33:D64" si="5">0+1*C33-0.456066225432757*(1.01+(C33-13.330874)^2/3.61783986411245)^0.5</f>
        <v>14.002571356996805</v>
      </c>
      <c r="E33">
        <v>33</v>
      </c>
      <c r="G33">
        <f t="shared" ref="G33:G64" si="6">10.3620496592031+(E33-1)*0.0878176987482354</f>
        <v>13.172216019146633</v>
      </c>
      <c r="H33">
        <f t="shared" ref="H33:H64" si="7">0+1*G33+0.456066225432757*(1.01+(G33-13.330874)^2/3.61783986411245)^0.5</f>
        <v>13.632132937637344</v>
      </c>
    </row>
    <row r="34" spans="1:8" x14ac:dyDescent="0.35">
      <c r="A34">
        <v>34</v>
      </c>
      <c r="C34">
        <f t="shared" si="4"/>
        <v>14.596328953720878</v>
      </c>
      <c r="D34">
        <f t="shared" si="5"/>
        <v>14.046654058249228</v>
      </c>
      <c r="E34">
        <v>34</v>
      </c>
      <c r="G34">
        <f t="shared" si="6"/>
        <v>13.260033717894869</v>
      </c>
      <c r="H34">
        <f t="shared" si="7"/>
        <v>13.718689231437452</v>
      </c>
    </row>
    <row r="35" spans="1:8" x14ac:dyDescent="0.35">
      <c r="A35">
        <v>35</v>
      </c>
      <c r="C35">
        <f t="shared" si="4"/>
        <v>14.647027340362834</v>
      </c>
      <c r="D35">
        <f t="shared" si="5"/>
        <v>14.090549828198693</v>
      </c>
      <c r="E35">
        <v>35</v>
      </c>
      <c r="G35">
        <f t="shared" si="6"/>
        <v>13.347851416643103</v>
      </c>
      <c r="H35">
        <f t="shared" si="7"/>
        <v>13.80621037754344</v>
      </c>
    </row>
    <row r="36" spans="1:8" x14ac:dyDescent="0.35">
      <c r="A36">
        <v>36</v>
      </c>
      <c r="C36">
        <f t="shared" si="4"/>
        <v>14.697725727004793</v>
      </c>
      <c r="D36">
        <f t="shared" si="5"/>
        <v>14.134265437230187</v>
      </c>
      <c r="E36">
        <v>36</v>
      </c>
      <c r="G36">
        <f t="shared" si="6"/>
        <v>13.435669115391338</v>
      </c>
      <c r="H36">
        <f t="shared" si="7"/>
        <v>13.894698245967897</v>
      </c>
    </row>
    <row r="37" spans="1:8" x14ac:dyDescent="0.35">
      <c r="A37">
        <v>37</v>
      </c>
      <c r="C37">
        <f t="shared" si="4"/>
        <v>14.748424113646749</v>
      </c>
      <c r="D37">
        <f t="shared" si="5"/>
        <v>14.177807499327434</v>
      </c>
      <c r="E37">
        <v>37</v>
      </c>
      <c r="G37">
        <f t="shared" si="6"/>
        <v>13.523486814139574</v>
      </c>
      <c r="H37">
        <f t="shared" si="7"/>
        <v>13.984148617574276</v>
      </c>
    </row>
    <row r="38" spans="1:8" x14ac:dyDescent="0.35">
      <c r="A38">
        <v>38</v>
      </c>
      <c r="C38">
        <f t="shared" si="4"/>
        <v>14.799122500288705</v>
      </c>
      <c r="D38">
        <f t="shared" si="5"/>
        <v>14.221182461273012</v>
      </c>
      <c r="E38">
        <v>38</v>
      </c>
      <c r="G38">
        <f t="shared" si="6"/>
        <v>13.611304512887809</v>
      </c>
      <c r="H38">
        <f t="shared" si="7"/>
        <v>14.074551315699399</v>
      </c>
    </row>
    <row r="39" spans="1:8" x14ac:dyDescent="0.35">
      <c r="A39">
        <v>39</v>
      </c>
      <c r="C39">
        <f t="shared" si="4"/>
        <v>14.849820886930663</v>
      </c>
      <c r="D39">
        <f t="shared" si="5"/>
        <v>14.264396594102333</v>
      </c>
      <c r="E39">
        <v>39</v>
      </c>
      <c r="G39">
        <f t="shared" si="6"/>
        <v>13.699122211636045</v>
      </c>
      <c r="H39">
        <f t="shared" si="7"/>
        <v>14.165890518435269</v>
      </c>
    </row>
    <row r="40" spans="1:8" x14ac:dyDescent="0.35">
      <c r="A40">
        <v>40</v>
      </c>
      <c r="C40">
        <f t="shared" si="4"/>
        <v>14.90051927357262</v>
      </c>
      <c r="D40">
        <f t="shared" si="5"/>
        <v>14.30745598660781</v>
      </c>
      <c r="E40">
        <v>40</v>
      </c>
      <c r="G40">
        <f t="shared" si="6"/>
        <v>13.78693991038428</v>
      </c>
      <c r="H40">
        <f t="shared" si="7"/>
        <v>14.258145229639991</v>
      </c>
    </row>
    <row r="41" spans="1:8" x14ac:dyDescent="0.35">
      <c r="A41">
        <v>41</v>
      </c>
      <c r="C41">
        <f t="shared" si="4"/>
        <v>14.951217660214576</v>
      </c>
      <c r="D41">
        <f t="shared" si="5"/>
        <v>14.350366540690509</v>
      </c>
      <c r="E41">
        <v>41</v>
      </c>
      <c r="G41">
        <f t="shared" si="6"/>
        <v>13.874757609132516</v>
      </c>
      <c r="H41">
        <f t="shared" si="7"/>
        <v>14.35128987698344</v>
      </c>
    </row>
    <row r="42" spans="1:8" x14ac:dyDescent="0.35">
      <c r="A42">
        <v>42</v>
      </c>
      <c r="C42">
        <f t="shared" si="4"/>
        <v>15.001916046856532</v>
      </c>
      <c r="D42">
        <f t="shared" si="5"/>
        <v>14.393133968361269</v>
      </c>
      <c r="E42">
        <v>42</v>
      </c>
      <c r="G42">
        <f t="shared" si="6"/>
        <v>13.962575307880751</v>
      </c>
      <c r="H42">
        <f t="shared" si="7"/>
        <v>14.445294999272164</v>
      </c>
    </row>
    <row r="43" spans="1:8" x14ac:dyDescent="0.35">
      <c r="A43">
        <v>43</v>
      </c>
      <c r="C43">
        <f t="shared" si="4"/>
        <v>15.052614433498491</v>
      </c>
      <c r="D43">
        <f t="shared" si="5"/>
        <v>14.435763790200967</v>
      </c>
      <c r="E43">
        <v>43</v>
      </c>
      <c r="G43">
        <f t="shared" si="6"/>
        <v>14.050393006628987</v>
      </c>
      <c r="H43">
        <f t="shared" si="7"/>
        <v>14.54012798328116</v>
      </c>
    </row>
    <row r="44" spans="1:8" x14ac:dyDescent="0.35">
      <c r="A44">
        <v>44</v>
      </c>
      <c r="C44">
        <f t="shared" si="4"/>
        <v>15.103312820140447</v>
      </c>
      <c r="D44">
        <f t="shared" si="5"/>
        <v>14.478261335099424</v>
      </c>
      <c r="E44">
        <v>44</v>
      </c>
      <c r="G44">
        <f t="shared" si="6"/>
        <v>14.138210705377222</v>
      </c>
      <c r="H44">
        <f t="shared" si="7"/>
        <v>14.635753812054016</v>
      </c>
    </row>
    <row r="45" spans="1:8" x14ac:dyDescent="0.35">
      <c r="A45">
        <v>45</v>
      </c>
      <c r="C45">
        <f t="shared" si="4"/>
        <v>15.154011206782403</v>
      </c>
      <c r="D45">
        <f t="shared" si="5"/>
        <v>14.520631741103831</v>
      </c>
      <c r="E45">
        <v>45</v>
      </c>
      <c r="G45">
        <f t="shared" si="6"/>
        <v>14.226028404125458</v>
      </c>
      <c r="H45">
        <f t="shared" si="7"/>
        <v>14.732135791339172</v>
      </c>
    </row>
    <row r="46" spans="1:8" x14ac:dyDescent="0.35">
      <c r="A46">
        <v>46</v>
      </c>
      <c r="C46">
        <f t="shared" si="4"/>
        <v>15.204709593424361</v>
      </c>
      <c r="D46">
        <f t="shared" si="5"/>
        <v>14.56287995721984</v>
      </c>
      <c r="E46">
        <v>46</v>
      </c>
      <c r="G46">
        <f t="shared" si="6"/>
        <v>14.313846102873693</v>
      </c>
      <c r="H46">
        <f t="shared" si="7"/>
        <v>14.829236227467284</v>
      </c>
    </row>
    <row r="47" spans="1:8" x14ac:dyDescent="0.35">
      <c r="A47">
        <v>47</v>
      </c>
      <c r="C47">
        <f t="shared" si="4"/>
        <v>15.255407980066318</v>
      </c>
      <c r="D47">
        <f t="shared" si="5"/>
        <v>14.60501074602127</v>
      </c>
      <c r="E47">
        <v>47</v>
      </c>
      <c r="G47">
        <f t="shared" si="6"/>
        <v>14.401663801621929</v>
      </c>
      <c r="H47">
        <f t="shared" si="7"/>
        <v>14.927017037464736</v>
      </c>
    </row>
    <row r="48" spans="1:8" x14ac:dyDescent="0.35">
      <c r="A48">
        <v>48</v>
      </c>
      <c r="C48">
        <f t="shared" si="4"/>
        <v>15.306106366708274</v>
      </c>
      <c r="D48">
        <f t="shared" si="5"/>
        <v>14.647028686937267</v>
      </c>
      <c r="E48">
        <v>48</v>
      </c>
      <c r="G48">
        <f t="shared" si="6"/>
        <v>14.489481500370164</v>
      </c>
      <c r="H48">
        <f t="shared" si="7"/>
        <v>15.02544027960419</v>
      </c>
    </row>
    <row r="49" spans="1:8" x14ac:dyDescent="0.35">
      <c r="A49">
        <v>49</v>
      </c>
      <c r="C49">
        <f t="shared" si="4"/>
        <v>15.356804753350232</v>
      </c>
      <c r="D49">
        <f t="shared" si="5"/>
        <v>14.688938180098443</v>
      </c>
      <c r="E49">
        <v>49</v>
      </c>
      <c r="G49">
        <f t="shared" si="6"/>
        <v>14.5772991991184</v>
      </c>
      <c r="H49">
        <f t="shared" si="7"/>
        <v>15.124468599223295</v>
      </c>
    </row>
    <row r="50" spans="1:8" x14ac:dyDescent="0.35">
      <c r="A50">
        <v>50</v>
      </c>
      <c r="C50">
        <f t="shared" si="4"/>
        <v>15.407503139992189</v>
      </c>
      <c r="D50">
        <f t="shared" si="5"/>
        <v>14.730743450635838</v>
      </c>
      <c r="E50">
        <v>50</v>
      </c>
      <c r="G50">
        <f t="shared" si="6"/>
        <v>14.665116897866636</v>
      </c>
      <c r="H50">
        <f t="shared" si="7"/>
        <v>15.224065590082553</v>
      </c>
    </row>
    <row r="51" spans="1:8" x14ac:dyDescent="0.35">
      <c r="A51">
        <v>51</v>
      </c>
      <c r="C51">
        <f t="shared" si="4"/>
        <v>15.458201526634145</v>
      </c>
      <c r="D51">
        <f t="shared" si="5"/>
        <v>14.772448553338229</v>
      </c>
      <c r="E51">
        <v>51</v>
      </c>
      <c r="G51">
        <f t="shared" si="6"/>
        <v>14.752934596614871</v>
      </c>
      <c r="H51">
        <f t="shared" si="7"/>
        <v>15.324196075619209</v>
      </c>
    </row>
    <row r="52" spans="1:8" x14ac:dyDescent="0.35">
      <c r="A52">
        <v>52</v>
      </c>
      <c r="C52">
        <f t="shared" si="4"/>
        <v>15.508899913276103</v>
      </c>
      <c r="D52">
        <f t="shared" si="5"/>
        <v>14.814057377584353</v>
      </c>
      <c r="E52">
        <v>52</v>
      </c>
      <c r="G52">
        <f t="shared" si="6"/>
        <v>14.840752295363107</v>
      </c>
      <c r="H52">
        <f t="shared" si="7"/>
        <v>15.424826317216647</v>
      </c>
    </row>
    <row r="53" spans="1:8" x14ac:dyDescent="0.35">
      <c r="A53">
        <v>53</v>
      </c>
      <c r="C53">
        <f t="shared" si="4"/>
        <v>15.55959829991806</v>
      </c>
      <c r="D53">
        <f t="shared" si="5"/>
        <v>14.855573652476822</v>
      </c>
      <c r="E53">
        <v>53</v>
      </c>
      <c r="G53">
        <f t="shared" si="6"/>
        <v>14.928569994111342</v>
      </c>
      <c r="H53">
        <f t="shared" si="7"/>
        <v>15.525924158204742</v>
      </c>
    </row>
    <row r="54" spans="1:8" x14ac:dyDescent="0.35">
      <c r="A54">
        <v>54</v>
      </c>
      <c r="C54">
        <f t="shared" si="4"/>
        <v>15.610296686560016</v>
      </c>
      <c r="D54">
        <f t="shared" si="5"/>
        <v>14.897000952114027</v>
      </c>
      <c r="E54">
        <v>54</v>
      </c>
      <c r="G54">
        <f t="shared" si="6"/>
        <v>15.016387692859578</v>
      </c>
      <c r="H54">
        <f t="shared" si="7"/>
        <v>15.627459112957823</v>
      </c>
    </row>
    <row r="55" spans="1:8" x14ac:dyDescent="0.35">
      <c r="A55">
        <v>55</v>
      </c>
      <c r="C55">
        <f t="shared" si="4"/>
        <v>15.660995073201974</v>
      </c>
      <c r="D55">
        <f t="shared" si="5"/>
        <v>14.938342700944888</v>
      </c>
      <c r="E55">
        <v>55</v>
      </c>
      <c r="G55">
        <f t="shared" si="6"/>
        <v>15.104205391607811</v>
      </c>
      <c r="H55">
        <f t="shared" si="7"/>
        <v>15.729402410400809</v>
      </c>
    </row>
    <row r="56" spans="1:8" x14ac:dyDescent="0.35">
      <c r="A56">
        <v>56</v>
      </c>
      <c r="C56">
        <f t="shared" si="4"/>
        <v>15.71169345984393</v>
      </c>
      <c r="D56">
        <f t="shared" si="5"/>
        <v>14.979602179159199</v>
      </c>
      <c r="E56">
        <v>56</v>
      </c>
      <c r="G56">
        <f t="shared" si="6"/>
        <v>15.192023090356047</v>
      </c>
      <c r="H56">
        <f t="shared" si="7"/>
        <v>15.831727000692718</v>
      </c>
    </row>
    <row r="57" spans="1:8" x14ac:dyDescent="0.35">
      <c r="A57">
        <v>57</v>
      </c>
      <c r="C57">
        <f t="shared" si="4"/>
        <v>15.762391846485887</v>
      </c>
      <c r="D57">
        <f t="shared" si="5"/>
        <v>15.02078252807336</v>
      </c>
      <c r="E57">
        <v>57</v>
      </c>
      <c r="G57">
        <f t="shared" si="6"/>
        <v>15.279840789104282</v>
      </c>
      <c r="H57">
        <f t="shared" si="7"/>
        <v>15.934407533018154</v>
      </c>
    </row>
    <row r="58" spans="1:8" x14ac:dyDescent="0.35">
      <c r="A58">
        <v>58</v>
      </c>
      <c r="C58">
        <f t="shared" si="4"/>
        <v>15.813090233127843</v>
      </c>
      <c r="D58">
        <f t="shared" si="5"/>
        <v>15.061886755477586</v>
      </c>
      <c r="E58">
        <v>58</v>
      </c>
      <c r="G58">
        <f t="shared" si="6"/>
        <v>15.367658487852518</v>
      </c>
      <c r="H58">
        <f t="shared" si="7"/>
        <v>16.037420311429823</v>
      </c>
    </row>
    <row r="59" spans="1:8" x14ac:dyDescent="0.35">
      <c r="A59">
        <v>59</v>
      </c>
      <c r="C59">
        <f t="shared" si="4"/>
        <v>15.863788619769801</v>
      </c>
      <c r="D59">
        <f t="shared" si="5"/>
        <v>15.102917740916327</v>
      </c>
      <c r="E59">
        <v>59</v>
      </c>
      <c r="G59">
        <f t="shared" si="6"/>
        <v>15.455476186600754</v>
      </c>
      <c r="H59">
        <f t="shared" si="7"/>
        <v>16.140743234656323</v>
      </c>
    </row>
    <row r="60" spans="1:8" x14ac:dyDescent="0.35">
      <c r="A60">
        <v>60</v>
      </c>
      <c r="C60">
        <f t="shared" si="4"/>
        <v>15.914487006411758</v>
      </c>
      <c r="D60">
        <f t="shared" si="5"/>
        <v>15.143878240878598</v>
      </c>
      <c r="E60">
        <v>60</v>
      </c>
      <c r="G60">
        <f t="shared" si="6"/>
        <v>15.543293885348989</v>
      </c>
      <c r="H60">
        <f t="shared" si="7"/>
        <v>16.244355724793696</v>
      </c>
    </row>
    <row r="61" spans="1:8" x14ac:dyDescent="0.35">
      <c r="A61">
        <v>61</v>
      </c>
      <c r="C61">
        <f t="shared" si="4"/>
        <v>15.965185393053714</v>
      </c>
      <c r="D61">
        <f t="shared" si="5"/>
        <v>15.184770893879277</v>
      </c>
      <c r="E61">
        <v>61</v>
      </c>
      <c r="G61">
        <f t="shared" si="6"/>
        <v>15.631111584097225</v>
      </c>
      <c r="H61">
        <f t="shared" si="7"/>
        <v>16.348238648881427</v>
      </c>
    </row>
    <row r="62" spans="1:8" x14ac:dyDescent="0.35">
      <c r="A62">
        <v>62</v>
      </c>
      <c r="C62">
        <f t="shared" si="4"/>
        <v>16.01588377969567</v>
      </c>
      <c r="D62">
        <f t="shared" si="5"/>
        <v>15.225598225416267</v>
      </c>
      <c r="E62">
        <v>62</v>
      </c>
      <c r="G62">
        <f t="shared" si="6"/>
        <v>15.718929282845458</v>
      </c>
      <c r="H62">
        <f t="shared" si="7"/>
        <v>16.452374236548206</v>
      </c>
    </row>
    <row r="63" spans="1:8" x14ac:dyDescent="0.35">
      <c r="A63">
        <v>63</v>
      </c>
      <c r="C63">
        <f t="shared" si="4"/>
        <v>16.066582166337628</v>
      </c>
      <c r="D63">
        <f t="shared" si="5"/>
        <v>15.266362652791761</v>
      </c>
      <c r="E63">
        <v>63</v>
      </c>
      <c r="G63">
        <f t="shared" si="6"/>
        <v>15.806746981593694</v>
      </c>
      <c r="H63">
        <f t="shared" si="7"/>
        <v>16.556745996208811</v>
      </c>
    </row>
    <row r="64" spans="1:8" x14ac:dyDescent="0.35">
      <c r="A64">
        <v>64</v>
      </c>
      <c r="C64">
        <f t="shared" si="4"/>
        <v>16.117280552979587</v>
      </c>
      <c r="D64">
        <f t="shared" si="5"/>
        <v>15.307066489788671</v>
      </c>
      <c r="E64">
        <v>64</v>
      </c>
      <c r="G64">
        <f t="shared" si="6"/>
        <v>15.894564680341929</v>
      </c>
      <c r="H64">
        <f t="shared" si="7"/>
        <v>16.661338631699746</v>
      </c>
    </row>
    <row r="65" spans="1:8" x14ac:dyDescent="0.35">
      <c r="A65">
        <v>65</v>
      </c>
      <c r="C65">
        <f t="shared" ref="C65:C70" si="8">12.9232821945363+(A65-1)*0.0506983866419569</f>
        <v>16.167978939621541</v>
      </c>
      <c r="D65">
        <f t="shared" ref="D65:D96" si="9">0+1*C65-0.456066225432757*(1.01+(C65-13.330874)^2/3.61783986411245)^0.5</f>
        <v>15.347711951195855</v>
      </c>
      <c r="E65">
        <v>65</v>
      </c>
      <c r="G65">
        <f t="shared" ref="G65:G70" si="10">10.3620496592031+(E65-1)*0.0878176987482354</f>
        <v>15.982382379090165</v>
      </c>
      <c r="H65">
        <f t="shared" ref="H65:H96" si="11">0+1*G65+0.456066225432757*(1.01+(G65-13.330874)^2/3.61783986411245)^0.5</f>
        <v>16.766137960750491</v>
      </c>
    </row>
    <row r="66" spans="1:8" x14ac:dyDescent="0.35">
      <c r="A66">
        <v>66</v>
      </c>
      <c r="C66">
        <f t="shared" si="8"/>
        <v>16.218677326263499</v>
      </c>
      <c r="D66">
        <f t="shared" si="9"/>
        <v>15.388301157177809</v>
      </c>
      <c r="E66">
        <v>66</v>
      </c>
      <c r="G66">
        <f t="shared" si="10"/>
        <v>16.0702000778384</v>
      </c>
      <c r="H66">
        <f t="shared" si="11"/>
        <v>16.871130836288945</v>
      </c>
    </row>
    <row r="67" spans="1:8" x14ac:dyDescent="0.35">
      <c r="A67">
        <v>67</v>
      </c>
      <c r="C67">
        <f t="shared" si="8"/>
        <v>16.269375712905457</v>
      </c>
      <c r="D67">
        <f t="shared" si="9"/>
        <v>15.428836137486327</v>
      </c>
      <c r="E67">
        <v>67</v>
      </c>
      <c r="G67">
        <f t="shared" si="10"/>
        <v>16.158017776586636</v>
      </c>
      <c r="H67">
        <f t="shared" si="11"/>
        <v>16.976305071261443</v>
      </c>
    </row>
    <row r="68" spans="1:8" x14ac:dyDescent="0.35">
      <c r="A68">
        <v>68</v>
      </c>
      <c r="C68">
        <f t="shared" si="8"/>
        <v>16.320074099547412</v>
      </c>
      <c r="D68">
        <f t="shared" si="9"/>
        <v>15.469318835513162</v>
      </c>
      <c r="E68">
        <v>68</v>
      </c>
      <c r="G68">
        <f t="shared" si="10"/>
        <v>16.245835475334871</v>
      </c>
      <c r="H68">
        <f t="shared" si="11"/>
        <v>17.081649367398096</v>
      </c>
    </row>
    <row r="69" spans="1:8" x14ac:dyDescent="0.35">
      <c r="A69">
        <v>69</v>
      </c>
      <c r="C69">
        <f t="shared" si="8"/>
        <v>16.37077248618937</v>
      </c>
      <c r="D69">
        <f t="shared" si="9"/>
        <v>15.509751112184018</v>
      </c>
      <c r="E69">
        <v>69</v>
      </c>
      <c r="G69">
        <f t="shared" si="10"/>
        <v>16.333653174083107</v>
      </c>
      <c r="H69">
        <f t="shared" si="11"/>
        <v>17.187153248161103</v>
      </c>
    </row>
    <row r="70" spans="1:8" x14ac:dyDescent="0.35">
      <c r="A70">
        <v>70</v>
      </c>
      <c r="C70">
        <f t="shared" si="8"/>
        <v>16.421470872831328</v>
      </c>
      <c r="D70">
        <f t="shared" si="9"/>
        <v>15.550134749695134</v>
      </c>
      <c r="E70">
        <v>70</v>
      </c>
      <c r="G70">
        <f t="shared" si="10"/>
        <v>16.421470872831343</v>
      </c>
      <c r="H70">
        <f t="shared" si="11"/>
        <v>17.292806995967538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9B47-8D9C-43E0-8805-D1B4C1465940}">
  <sheetPr codeName="XLSTAT_20211102_000608_1">
    <tabColor rgb="FF007800"/>
  </sheetPr>
  <dimension ref="B1:M236"/>
  <sheetViews>
    <sheetView topLeftCell="A48" zoomScaleNormal="100" workbookViewId="0">
      <selection activeCell="C57" sqref="C57:C59"/>
    </sheetView>
  </sheetViews>
  <sheetFormatPr defaultRowHeight="14.5" x14ac:dyDescent="0.35"/>
  <cols>
    <col min="1" max="1" width="4.6328125" customWidth="1"/>
  </cols>
  <sheetData>
    <row r="1" spans="2:9" x14ac:dyDescent="0.35">
      <c r="B1" t="s">
        <v>177</v>
      </c>
    </row>
    <row r="2" spans="2:9" x14ac:dyDescent="0.35">
      <c r="B2" t="s">
        <v>14</v>
      </c>
    </row>
    <row r="3" spans="2:9" x14ac:dyDescent="0.35">
      <c r="B3" t="s">
        <v>15</v>
      </c>
    </row>
    <row r="4" spans="2:9" x14ac:dyDescent="0.35">
      <c r="B4" t="s">
        <v>16</v>
      </c>
    </row>
    <row r="5" spans="2:9" x14ac:dyDescent="0.35">
      <c r="B5" t="s">
        <v>17</v>
      </c>
    </row>
    <row r="6" spans="2:9" ht="38" customHeight="1" x14ac:dyDescent="0.35"/>
    <row r="7" spans="2:9" ht="16" customHeight="1" x14ac:dyDescent="0.35">
      <c r="B7" s="32"/>
    </row>
    <row r="10" spans="2:9" x14ac:dyDescent="0.35">
      <c r="B10" s="2" t="s">
        <v>18</v>
      </c>
    </row>
    <row r="11" spans="2:9" ht="15" thickBot="1" x14ac:dyDescent="0.4"/>
    <row r="12" spans="2:9" ht="29" customHeight="1" x14ac:dyDescent="0.35">
      <c r="B12" s="4" t="s">
        <v>19</v>
      </c>
      <c r="C12" s="5" t="s">
        <v>20</v>
      </c>
      <c r="D12" s="5" t="s">
        <v>21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26</v>
      </c>
    </row>
    <row r="13" spans="2:9" x14ac:dyDescent="0.35">
      <c r="B13" s="6" t="s">
        <v>6</v>
      </c>
      <c r="C13" s="8">
        <v>100</v>
      </c>
      <c r="D13" s="8">
        <v>0</v>
      </c>
      <c r="E13" s="8">
        <v>100</v>
      </c>
      <c r="F13" s="11">
        <v>12.609400000000001</v>
      </c>
      <c r="G13" s="11">
        <v>14.0524</v>
      </c>
      <c r="H13" s="11">
        <v>13.330874000000001</v>
      </c>
      <c r="I13" s="11">
        <v>0.2971191556438344</v>
      </c>
    </row>
    <row r="14" spans="2:9" x14ac:dyDescent="0.35">
      <c r="B14" s="3" t="s">
        <v>27</v>
      </c>
      <c r="C14" s="9">
        <v>100</v>
      </c>
      <c r="D14" s="9">
        <v>0</v>
      </c>
      <c r="E14" s="9">
        <v>100</v>
      </c>
      <c r="F14" s="12">
        <v>0</v>
      </c>
      <c r="G14" s="12">
        <v>1</v>
      </c>
      <c r="H14" s="12">
        <v>0.49999999999999989</v>
      </c>
      <c r="I14" s="12">
        <v>0.50251890762960616</v>
      </c>
    </row>
    <row r="15" spans="2:9" ht="15" thickBot="1" x14ac:dyDescent="0.4">
      <c r="B15" s="7" t="s">
        <v>7</v>
      </c>
      <c r="C15" s="10">
        <v>100</v>
      </c>
      <c r="D15" s="10">
        <v>0</v>
      </c>
      <c r="E15" s="10">
        <v>100</v>
      </c>
      <c r="F15" s="13">
        <v>-0.23029999999999995</v>
      </c>
      <c r="G15" s="13">
        <v>0.28279999999999994</v>
      </c>
      <c r="H15" s="13">
        <v>5.5939999999999861E-3</v>
      </c>
      <c r="I15" s="13">
        <v>0.10106265865163737</v>
      </c>
    </row>
    <row r="18" spans="2:5" x14ac:dyDescent="0.35">
      <c r="B18" s="2" t="s">
        <v>28</v>
      </c>
    </row>
    <row r="19" spans="2:5" ht="15" thickBot="1" x14ac:dyDescent="0.4"/>
    <row r="20" spans="2:5" ht="43.5" x14ac:dyDescent="0.35">
      <c r="B20" s="4"/>
      <c r="C20" s="5" t="s">
        <v>27</v>
      </c>
      <c r="D20" s="5" t="s">
        <v>7</v>
      </c>
      <c r="E20" s="14" t="s">
        <v>6</v>
      </c>
    </row>
    <row r="21" spans="2:5" x14ac:dyDescent="0.35">
      <c r="B21" s="15" t="s">
        <v>27</v>
      </c>
      <c r="C21" s="21">
        <v>1</v>
      </c>
      <c r="D21" s="17">
        <v>-0.13411422336815923</v>
      </c>
      <c r="E21" s="18">
        <v>-0.5556205257150798</v>
      </c>
    </row>
    <row r="22" spans="2:5" x14ac:dyDescent="0.35">
      <c r="B22" s="3" t="s">
        <v>7</v>
      </c>
      <c r="C22" s="12">
        <v>-0.13411422336815923</v>
      </c>
      <c r="D22" s="22">
        <v>1</v>
      </c>
      <c r="E22" s="19">
        <v>0.39599387870933372</v>
      </c>
    </row>
    <row r="23" spans="2:5" ht="15" thickBot="1" x14ac:dyDescent="0.4">
      <c r="B23" s="16" t="s">
        <v>6</v>
      </c>
      <c r="C23" s="20">
        <v>-0.5556205257150798</v>
      </c>
      <c r="D23" s="20">
        <v>0.39599387870933372</v>
      </c>
      <c r="E23" s="23">
        <v>1</v>
      </c>
    </row>
    <row r="26" spans="2:5" x14ac:dyDescent="0.35">
      <c r="B26" s="1" t="s">
        <v>29</v>
      </c>
    </row>
    <row r="28" spans="2:5" x14ac:dyDescent="0.35">
      <c r="B28" s="2" t="s">
        <v>30</v>
      </c>
    </row>
    <row r="29" spans="2:5" ht="15" thickBot="1" x14ac:dyDescent="0.4"/>
    <row r="30" spans="2:5" x14ac:dyDescent="0.35">
      <c r="B30" s="24" t="s">
        <v>20</v>
      </c>
      <c r="C30" s="25">
        <v>100</v>
      </c>
    </row>
    <row r="31" spans="2:5" x14ac:dyDescent="0.35">
      <c r="B31" s="3" t="s">
        <v>31</v>
      </c>
      <c r="C31" s="9">
        <v>100</v>
      </c>
    </row>
    <row r="32" spans="2:5" x14ac:dyDescent="0.35">
      <c r="B32" s="3" t="s">
        <v>32</v>
      </c>
      <c r="C32" s="9">
        <v>97</v>
      </c>
    </row>
    <row r="33" spans="2:7" x14ac:dyDescent="0.35">
      <c r="B33" s="3" t="s">
        <v>33</v>
      </c>
      <c r="C33" s="12">
        <v>0.41395472184570281</v>
      </c>
    </row>
    <row r="34" spans="2:7" x14ac:dyDescent="0.35">
      <c r="B34" s="3" t="s">
        <v>34</v>
      </c>
      <c r="C34" s="12">
        <v>0.40187131404870702</v>
      </c>
    </row>
    <row r="35" spans="2:7" x14ac:dyDescent="0.35">
      <c r="B35" s="3" t="s">
        <v>35</v>
      </c>
      <c r="C35" s="12">
        <v>5.2802676374099231E-2</v>
      </c>
    </row>
    <row r="36" spans="2:7" x14ac:dyDescent="0.35">
      <c r="B36" s="3" t="s">
        <v>36</v>
      </c>
      <c r="C36" s="12">
        <v>0.2297883294993443</v>
      </c>
    </row>
    <row r="37" spans="2:7" x14ac:dyDescent="0.35">
      <c r="B37" s="3" t="s">
        <v>37</v>
      </c>
      <c r="C37" s="12">
        <v>1.3782196778376976</v>
      </c>
    </row>
    <row r="38" spans="2:7" x14ac:dyDescent="0.35">
      <c r="B38" s="3" t="s">
        <v>38</v>
      </c>
      <c r="C38" s="12">
        <v>1.8588534092786801</v>
      </c>
    </row>
    <row r="39" spans="2:7" x14ac:dyDescent="0.35">
      <c r="B39" s="3" t="s">
        <v>39</v>
      </c>
      <c r="C39" s="12">
        <v>3</v>
      </c>
    </row>
    <row r="40" spans="2:7" x14ac:dyDescent="0.35">
      <c r="B40" s="3" t="s">
        <v>40</v>
      </c>
      <c r="C40" s="12">
        <v>-291.16526081358745</v>
      </c>
    </row>
    <row r="41" spans="2:7" x14ac:dyDescent="0.35">
      <c r="B41" s="3" t="s">
        <v>41</v>
      </c>
      <c r="C41" s="12">
        <v>-283.34975025562318</v>
      </c>
    </row>
    <row r="42" spans="2:7" ht="15" thickBot="1" x14ac:dyDescent="0.4">
      <c r="B42" s="7" t="s">
        <v>42</v>
      </c>
      <c r="C42" s="13">
        <v>0.62229550154528468</v>
      </c>
    </row>
    <row r="45" spans="2:7" x14ac:dyDescent="0.35">
      <c r="B45" s="2" t="s">
        <v>43</v>
      </c>
    </row>
    <row r="46" spans="2:7" ht="15" thickBot="1" x14ac:dyDescent="0.4"/>
    <row r="47" spans="2:7" ht="29" x14ac:dyDescent="0.35">
      <c r="B47" s="4" t="s">
        <v>44</v>
      </c>
      <c r="C47" s="5" t="s">
        <v>32</v>
      </c>
      <c r="D47" s="5" t="s">
        <v>45</v>
      </c>
      <c r="E47" s="5" t="s">
        <v>46</v>
      </c>
      <c r="F47" s="5" t="s">
        <v>47</v>
      </c>
      <c r="G47" s="5" t="s">
        <v>48</v>
      </c>
    </row>
    <row r="48" spans="2:7" x14ac:dyDescent="0.35">
      <c r="B48" s="15" t="s">
        <v>49</v>
      </c>
      <c r="C48" s="26">
        <v>2</v>
      </c>
      <c r="D48" s="17">
        <v>3.6178398641123781</v>
      </c>
      <c r="E48" s="17">
        <v>1.8089199320561891</v>
      </c>
      <c r="F48" s="17">
        <v>34.258110691970536</v>
      </c>
      <c r="G48" s="28">
        <v>5.5547152355230873E-12</v>
      </c>
    </row>
    <row r="49" spans="2:8" x14ac:dyDescent="0.35">
      <c r="B49" s="3" t="s">
        <v>50</v>
      </c>
      <c r="C49" s="9">
        <v>97</v>
      </c>
      <c r="D49" s="12">
        <v>5.1218596082876253</v>
      </c>
      <c r="E49" s="12">
        <v>5.2802676374099231E-2</v>
      </c>
      <c r="F49" s="12"/>
      <c r="G49" s="29"/>
    </row>
    <row r="50" spans="2:8" ht="15" thickBot="1" x14ac:dyDescent="0.4">
      <c r="B50" s="7" t="s">
        <v>51</v>
      </c>
      <c r="C50" s="10">
        <v>99</v>
      </c>
      <c r="D50" s="13">
        <v>8.7396994724000034</v>
      </c>
      <c r="E50" s="13"/>
      <c r="F50" s="13"/>
      <c r="G50" s="30"/>
    </row>
    <row r="51" spans="2:8" x14ac:dyDescent="0.35">
      <c r="B51" s="31" t="s">
        <v>52</v>
      </c>
    </row>
    <row r="54" spans="2:8" x14ac:dyDescent="0.35">
      <c r="B54" s="2" t="s">
        <v>53</v>
      </c>
    </row>
    <row r="55" spans="2:8" ht="15" thickBot="1" x14ac:dyDescent="0.4"/>
    <row r="56" spans="2:8" ht="43.5" x14ac:dyDescent="0.35">
      <c r="B56" s="4" t="s">
        <v>44</v>
      </c>
      <c r="C56" s="5" t="s">
        <v>54</v>
      </c>
      <c r="D56" s="5" t="s">
        <v>55</v>
      </c>
      <c r="E56" s="5" t="s">
        <v>56</v>
      </c>
      <c r="F56" s="5" t="s">
        <v>57</v>
      </c>
      <c r="G56" s="5" t="s">
        <v>58</v>
      </c>
      <c r="H56" s="5" t="s">
        <v>59</v>
      </c>
    </row>
    <row r="57" spans="2:8" x14ac:dyDescent="0.35">
      <c r="B57" s="15" t="s">
        <v>60</v>
      </c>
      <c r="C57" s="17">
        <v>13.476768681648116</v>
      </c>
      <c r="D57" s="17">
        <v>3.2793480095173931E-2</v>
      </c>
      <c r="E57" s="17">
        <v>410.95878334765183</v>
      </c>
      <c r="F57" s="28">
        <v>5.1934994792373799E-159</v>
      </c>
      <c r="G57" s="17">
        <v>13.411682701353138</v>
      </c>
      <c r="H57" s="17">
        <v>13.541854661943093</v>
      </c>
    </row>
    <row r="58" spans="2:8" x14ac:dyDescent="0.35">
      <c r="B58" s="3" t="s">
        <v>27</v>
      </c>
      <c r="C58" s="12">
        <v>-0.30255712040948296</v>
      </c>
      <c r="D58" s="12">
        <v>4.6376638018394888E-2</v>
      </c>
      <c r="E58" s="12">
        <v>-6.5239123260611587</v>
      </c>
      <c r="F58" s="29">
        <v>3.1126241584189529E-9</v>
      </c>
      <c r="G58" s="12">
        <v>-0.39460190917396643</v>
      </c>
      <c r="H58" s="12">
        <v>-0.21051233164499952</v>
      </c>
    </row>
    <row r="59" spans="2:8" ht="15" thickBot="1" x14ac:dyDescent="0.4">
      <c r="B59" s="7" t="s">
        <v>7</v>
      </c>
      <c r="C59" s="13">
        <v>0.96243806875713322</v>
      </c>
      <c r="D59" s="13">
        <v>0.23060087462046877</v>
      </c>
      <c r="E59" s="13">
        <v>4.173609793723239</v>
      </c>
      <c r="F59" s="30">
        <v>6.5419029255497918E-5</v>
      </c>
      <c r="G59" s="13">
        <v>0.5047591661827977</v>
      </c>
      <c r="H59" s="13">
        <v>1.4201169713314687</v>
      </c>
    </row>
    <row r="62" spans="2:8" x14ac:dyDescent="0.35">
      <c r="B62" s="2" t="s">
        <v>61</v>
      </c>
    </row>
    <row r="64" spans="2:8" x14ac:dyDescent="0.35">
      <c r="B64" t="s">
        <v>62</v>
      </c>
    </row>
    <row r="67" spans="2:8" x14ac:dyDescent="0.35">
      <c r="B67" s="2" t="s">
        <v>63</v>
      </c>
    </row>
    <row r="68" spans="2:8" ht="15" thickBot="1" x14ac:dyDescent="0.4"/>
    <row r="69" spans="2:8" ht="43.5" x14ac:dyDescent="0.35">
      <c r="B69" s="4" t="s">
        <v>44</v>
      </c>
      <c r="C69" s="5" t="s">
        <v>54</v>
      </c>
      <c r="D69" s="5" t="s">
        <v>55</v>
      </c>
      <c r="E69" s="5" t="s">
        <v>56</v>
      </c>
      <c r="F69" s="5" t="s">
        <v>57</v>
      </c>
      <c r="G69" s="5" t="s">
        <v>58</v>
      </c>
      <c r="H69" s="5" t="s">
        <v>59</v>
      </c>
    </row>
    <row r="70" spans="2:8" x14ac:dyDescent="0.35">
      <c r="B70" s="15" t="s">
        <v>27</v>
      </c>
      <c r="C70" s="17">
        <v>-0.51171616085900662</v>
      </c>
      <c r="D70" s="17">
        <v>7.843700762422072E-2</v>
      </c>
      <c r="E70" s="17">
        <v>-6.5239123260611587</v>
      </c>
      <c r="F70" s="28">
        <v>3.1126241584189529E-9</v>
      </c>
      <c r="G70" s="17">
        <v>-0.66739190853234887</v>
      </c>
      <c r="H70" s="17">
        <v>-0.35604041318566437</v>
      </c>
    </row>
    <row r="71" spans="2:8" ht="15" thickBot="1" x14ac:dyDescent="0.4">
      <c r="B71" s="7" t="s">
        <v>7</v>
      </c>
      <c r="C71" s="13">
        <v>0.32736546321079196</v>
      </c>
      <c r="D71" s="13">
        <v>7.843700762422072E-2</v>
      </c>
      <c r="E71" s="13">
        <v>4.173609793723239</v>
      </c>
      <c r="F71" s="30">
        <v>6.5419029255497918E-5</v>
      </c>
      <c r="G71" s="13">
        <v>0.17168971553744972</v>
      </c>
      <c r="H71" s="13">
        <v>0.48304121088413421</v>
      </c>
    </row>
    <row r="91" spans="2:13" x14ac:dyDescent="0.35">
      <c r="G91" t="s">
        <v>64</v>
      </c>
    </row>
    <row r="94" spans="2:13" x14ac:dyDescent="0.35">
      <c r="B94" s="2" t="s">
        <v>65</v>
      </c>
    </row>
    <row r="95" spans="2:13" ht="15" thickBot="1" x14ac:dyDescent="0.4"/>
    <row r="96" spans="2:13" ht="72.5" x14ac:dyDescent="0.35">
      <c r="B96" s="4" t="s">
        <v>66</v>
      </c>
      <c r="C96" s="5" t="s">
        <v>67</v>
      </c>
      <c r="D96" s="5" t="s">
        <v>6</v>
      </c>
      <c r="E96" s="5" t="s">
        <v>168</v>
      </c>
      <c r="F96" s="5" t="s">
        <v>169</v>
      </c>
      <c r="G96" s="5" t="s">
        <v>170</v>
      </c>
      <c r="H96" s="5" t="s">
        <v>171</v>
      </c>
      <c r="I96" s="5" t="s">
        <v>172</v>
      </c>
      <c r="J96" s="5" t="s">
        <v>173</v>
      </c>
      <c r="K96" s="5" t="s">
        <v>174</v>
      </c>
      <c r="L96" s="5" t="s">
        <v>175</v>
      </c>
      <c r="M96" s="5" t="s">
        <v>176</v>
      </c>
    </row>
    <row r="97" spans="2:13" x14ac:dyDescent="0.35">
      <c r="B97" s="15" t="s">
        <v>68</v>
      </c>
      <c r="C97" s="26">
        <v>1</v>
      </c>
      <c r="D97" s="17">
        <v>13.2827</v>
      </c>
      <c r="E97" s="17">
        <v>13.362527282886644</v>
      </c>
      <c r="F97" s="17">
        <v>-7.9827282886643758E-2</v>
      </c>
      <c r="G97" s="17">
        <v>-0.34739485273498866</v>
      </c>
      <c r="H97" s="17">
        <v>4.5448052652368572E-2</v>
      </c>
      <c r="I97" s="17">
        <v>13.272325479028305</v>
      </c>
      <c r="J97" s="17">
        <v>13.452729086744982</v>
      </c>
      <c r="K97" s="17">
        <v>0.23423962488014638</v>
      </c>
      <c r="L97" s="17">
        <v>12.897626468303812</v>
      </c>
      <c r="M97" s="17">
        <v>13.827428097469475</v>
      </c>
    </row>
    <row r="98" spans="2:13" x14ac:dyDescent="0.35">
      <c r="B98" s="3" t="s">
        <v>69</v>
      </c>
      <c r="C98" s="9">
        <v>1</v>
      </c>
      <c r="D98" s="12">
        <v>13.6388</v>
      </c>
      <c r="E98" s="12">
        <v>13.546545441633008</v>
      </c>
      <c r="F98" s="12">
        <v>9.2254558366992256E-2</v>
      </c>
      <c r="G98" s="12">
        <v>0.401476256727196</v>
      </c>
      <c r="H98" s="12">
        <v>3.4753472714117981E-2</v>
      </c>
      <c r="I98" s="12">
        <v>13.477569418542796</v>
      </c>
      <c r="J98" s="12">
        <v>13.615521464723219</v>
      </c>
      <c r="K98" s="12">
        <v>0.23240154956408998</v>
      </c>
      <c r="L98" s="12">
        <v>13.085292697747592</v>
      </c>
      <c r="M98" s="12">
        <v>14.007798185518423</v>
      </c>
    </row>
    <row r="99" spans="2:13" x14ac:dyDescent="0.35">
      <c r="B99" s="3" t="s">
        <v>70</v>
      </c>
      <c r="C99" s="9">
        <v>1</v>
      </c>
      <c r="D99" s="12">
        <v>13.667</v>
      </c>
      <c r="E99" s="12">
        <v>13.431437848609654</v>
      </c>
      <c r="F99" s="12">
        <v>0.23556215139034542</v>
      </c>
      <c r="G99" s="12">
        <v>1.0251266977029727</v>
      </c>
      <c r="H99" s="12">
        <v>3.5902043278504131E-2</v>
      </c>
      <c r="I99" s="12">
        <v>13.360182230889531</v>
      </c>
      <c r="J99" s="12">
        <v>13.502693466329777</v>
      </c>
      <c r="K99" s="12">
        <v>0.23257608020961834</v>
      </c>
      <c r="L99" s="12">
        <v>12.969838709705389</v>
      </c>
      <c r="M99" s="12">
        <v>13.89303698751392</v>
      </c>
    </row>
    <row r="100" spans="2:13" x14ac:dyDescent="0.35">
      <c r="B100" s="3" t="s">
        <v>71</v>
      </c>
      <c r="C100" s="9">
        <v>1</v>
      </c>
      <c r="D100" s="12">
        <v>13.5505</v>
      </c>
      <c r="E100" s="12">
        <v>13.530953944919142</v>
      </c>
      <c r="F100" s="12">
        <v>1.9546055080857272E-2</v>
      </c>
      <c r="G100" s="12">
        <v>8.5061130491020195E-2</v>
      </c>
      <c r="H100" s="12">
        <v>3.3611319640955123E-2</v>
      </c>
      <c r="I100" s="12">
        <v>13.464244779515214</v>
      </c>
      <c r="J100" s="12">
        <v>13.597663110323071</v>
      </c>
      <c r="K100" s="12">
        <v>0.23223349711466193</v>
      </c>
      <c r="L100" s="12">
        <v>13.070034738626573</v>
      </c>
      <c r="M100" s="12">
        <v>13.991873151211712</v>
      </c>
    </row>
    <row r="101" spans="2:13" x14ac:dyDescent="0.35">
      <c r="B101" s="3" t="s">
        <v>72</v>
      </c>
      <c r="C101" s="9">
        <v>1</v>
      </c>
      <c r="D101" s="12">
        <v>13.563700000000001</v>
      </c>
      <c r="E101" s="12">
        <v>13.488221694666326</v>
      </c>
      <c r="F101" s="12">
        <v>7.5478305333675166E-2</v>
      </c>
      <c r="G101" s="12">
        <v>0.32846883694278539</v>
      </c>
      <c r="H101" s="12">
        <v>3.2539129018125772E-2</v>
      </c>
      <c r="I101" s="12">
        <v>13.423640530851353</v>
      </c>
      <c r="J101" s="12">
        <v>13.552802858481298</v>
      </c>
      <c r="K101" s="12">
        <v>0.23208074304292778</v>
      </c>
      <c r="L101" s="12">
        <v>13.027605662921685</v>
      </c>
      <c r="M101" s="12">
        <v>13.948837726410966</v>
      </c>
    </row>
    <row r="102" spans="2:13" x14ac:dyDescent="0.35">
      <c r="B102" s="3" t="s">
        <v>73</v>
      </c>
      <c r="C102" s="9">
        <v>1</v>
      </c>
      <c r="D102" s="12">
        <v>13.495200000000001</v>
      </c>
      <c r="E102" s="12">
        <v>13.539712131344832</v>
      </c>
      <c r="F102" s="12">
        <v>-4.4512131344831118E-2</v>
      </c>
      <c r="G102" s="12">
        <v>-0.19370927775928731</v>
      </c>
      <c r="H102" s="12">
        <v>3.4207404578531962E-2</v>
      </c>
      <c r="I102" s="12">
        <v>13.47181990234446</v>
      </c>
      <c r="J102" s="12">
        <v>13.607604360345203</v>
      </c>
      <c r="K102" s="12">
        <v>0.23232051760896755</v>
      </c>
      <c r="L102" s="12">
        <v>13.078620213459557</v>
      </c>
      <c r="M102" s="12">
        <v>14.000804049230107</v>
      </c>
    </row>
    <row r="103" spans="2:13" x14ac:dyDescent="0.35">
      <c r="B103" s="3" t="s">
        <v>74</v>
      </c>
      <c r="C103" s="9">
        <v>1</v>
      </c>
      <c r="D103" s="12">
        <v>13.461</v>
      </c>
      <c r="E103" s="12">
        <v>13.666657712613898</v>
      </c>
      <c r="F103" s="12">
        <v>-0.2056577126138972</v>
      </c>
      <c r="G103" s="12">
        <v>-0.89498763084260136</v>
      </c>
      <c r="H103" s="12">
        <v>5.239344879029624E-2</v>
      </c>
      <c r="I103" s="12">
        <v>13.562671220004564</v>
      </c>
      <c r="J103" s="12">
        <v>13.770644205223231</v>
      </c>
      <c r="K103" s="12">
        <v>0.23568570141236955</v>
      </c>
      <c r="L103" s="12">
        <v>13.198886836408812</v>
      </c>
      <c r="M103" s="12">
        <v>14.134428588818983</v>
      </c>
    </row>
    <row r="104" spans="2:13" x14ac:dyDescent="0.35">
      <c r="B104" s="3" t="s">
        <v>75</v>
      </c>
      <c r="C104" s="9">
        <v>1</v>
      </c>
      <c r="D104" s="12">
        <v>13.8423</v>
      </c>
      <c r="E104" s="12">
        <v>13.528355362133498</v>
      </c>
      <c r="F104" s="12">
        <v>0.31394463786650206</v>
      </c>
      <c r="G104" s="12">
        <v>1.3662340404776645</v>
      </c>
      <c r="H104" s="12">
        <v>3.3457743129118922E-2</v>
      </c>
      <c r="I104" s="12">
        <v>13.461951003593438</v>
      </c>
      <c r="J104" s="12">
        <v>13.594759720673558</v>
      </c>
      <c r="K104" s="12">
        <v>0.23221131959788985</v>
      </c>
      <c r="L104" s="12">
        <v>13.067480172072674</v>
      </c>
      <c r="M104" s="12">
        <v>13.989230552194321</v>
      </c>
    </row>
    <row r="105" spans="2:13" x14ac:dyDescent="0.35">
      <c r="B105" s="3" t="s">
        <v>76</v>
      </c>
      <c r="C105" s="9">
        <v>1</v>
      </c>
      <c r="D105" s="12">
        <v>13.535299999999999</v>
      </c>
      <c r="E105" s="12">
        <v>13.552801289079929</v>
      </c>
      <c r="F105" s="12">
        <v>-1.7501289079929094E-2</v>
      </c>
      <c r="G105" s="12">
        <v>-7.6162654204677674E-2</v>
      </c>
      <c r="H105" s="12">
        <v>3.5312600003928829E-2</v>
      </c>
      <c r="I105" s="12">
        <v>13.482715553093696</v>
      </c>
      <c r="J105" s="12">
        <v>13.622887025066161</v>
      </c>
      <c r="K105" s="12">
        <v>0.23248581912266544</v>
      </c>
      <c r="L105" s="12">
        <v>13.091381293447734</v>
      </c>
      <c r="M105" s="12">
        <v>14.014221284712123</v>
      </c>
    </row>
    <row r="106" spans="2:13" x14ac:dyDescent="0.35">
      <c r="B106" s="3" t="s">
        <v>77</v>
      </c>
      <c r="C106" s="9">
        <v>1</v>
      </c>
      <c r="D106" s="12">
        <v>13.007999999999999</v>
      </c>
      <c r="E106" s="12">
        <v>13.264166112259664</v>
      </c>
      <c r="F106" s="12">
        <v>-0.25616611225966501</v>
      </c>
      <c r="G106" s="12">
        <v>-1.1147916555109296</v>
      </c>
      <c r="H106" s="12">
        <v>6.4175732346939782E-2</v>
      </c>
      <c r="I106" s="12">
        <v>13.136795048291269</v>
      </c>
      <c r="J106" s="12">
        <v>13.391537176228059</v>
      </c>
      <c r="K106" s="12">
        <v>0.23858164429889672</v>
      </c>
      <c r="L106" s="12">
        <v>12.790647591062315</v>
      </c>
      <c r="M106" s="12">
        <v>13.737684633457013</v>
      </c>
    </row>
    <row r="107" spans="2:13" x14ac:dyDescent="0.35">
      <c r="B107" s="3" t="s">
        <v>78</v>
      </c>
      <c r="C107" s="9">
        <v>1</v>
      </c>
      <c r="D107" s="12">
        <v>13.3996</v>
      </c>
      <c r="E107" s="12">
        <v>13.523446927982837</v>
      </c>
      <c r="F107" s="12">
        <v>-0.12384692798283758</v>
      </c>
      <c r="G107" s="12">
        <v>-0.53896091351841691</v>
      </c>
      <c r="H107" s="12">
        <v>3.3197589548306983E-2</v>
      </c>
      <c r="I107" s="12">
        <v>13.457558902286539</v>
      </c>
      <c r="J107" s="12">
        <v>13.589334953679135</v>
      </c>
      <c r="K107" s="12">
        <v>0.23217397857192587</v>
      </c>
      <c r="L107" s="12">
        <v>13.062645849522035</v>
      </c>
      <c r="M107" s="12">
        <v>13.984248006443639</v>
      </c>
    </row>
    <row r="108" spans="2:13" x14ac:dyDescent="0.35">
      <c r="B108" s="3" t="s">
        <v>79</v>
      </c>
      <c r="C108" s="9">
        <v>1</v>
      </c>
      <c r="D108" s="12">
        <v>13.2502</v>
      </c>
      <c r="E108" s="12">
        <v>13.449435440495414</v>
      </c>
      <c r="F108" s="12">
        <v>-0.1992354404954142</v>
      </c>
      <c r="G108" s="12">
        <v>-0.86703898726929352</v>
      </c>
      <c r="H108" s="12">
        <v>3.4291873458135169E-2</v>
      </c>
      <c r="I108" s="12">
        <v>13.381375564151197</v>
      </c>
      <c r="J108" s="12">
        <v>13.51749531683963</v>
      </c>
      <c r="K108" s="12">
        <v>0.2323329700222678</v>
      </c>
      <c r="L108" s="12">
        <v>12.988318808016739</v>
      </c>
      <c r="M108" s="12">
        <v>13.910552072974088</v>
      </c>
    </row>
    <row r="109" spans="2:13" x14ac:dyDescent="0.35">
      <c r="B109" s="3" t="s">
        <v>80</v>
      </c>
      <c r="C109" s="9">
        <v>1</v>
      </c>
      <c r="D109" s="12">
        <v>13.303800000000001</v>
      </c>
      <c r="E109" s="12">
        <v>13.433940187588423</v>
      </c>
      <c r="F109" s="12">
        <v>-0.13014018758842205</v>
      </c>
      <c r="G109" s="12">
        <v>-0.56634811642509197</v>
      </c>
      <c r="H109" s="12">
        <v>3.565131340990027E-2</v>
      </c>
      <c r="I109" s="12">
        <v>13.363182199251945</v>
      </c>
      <c r="J109" s="12">
        <v>13.504698175924901</v>
      </c>
      <c r="K109" s="12">
        <v>0.23253750777444521</v>
      </c>
      <c r="L109" s="12">
        <v>12.972417604290587</v>
      </c>
      <c r="M109" s="12">
        <v>13.895462770886258</v>
      </c>
    </row>
    <row r="110" spans="2:13" x14ac:dyDescent="0.35">
      <c r="B110" s="3" t="s">
        <v>81</v>
      </c>
      <c r="C110" s="9">
        <v>1</v>
      </c>
      <c r="D110" s="12">
        <v>13.5</v>
      </c>
      <c r="E110" s="12">
        <v>13.558864648913099</v>
      </c>
      <c r="F110" s="12">
        <v>-5.886464891309906E-2</v>
      </c>
      <c r="G110" s="12">
        <v>-0.25616901015535271</v>
      </c>
      <c r="H110" s="12">
        <v>3.5905965182827508E-2</v>
      </c>
      <c r="I110" s="12">
        <v>13.487601247298532</v>
      </c>
      <c r="J110" s="12">
        <v>13.630128050527667</v>
      </c>
      <c r="K110" s="12">
        <v>0.23257668565402176</v>
      </c>
      <c r="L110" s="12">
        <v>13.097264308369288</v>
      </c>
      <c r="M110" s="12">
        <v>14.02046498945691</v>
      </c>
    </row>
    <row r="111" spans="2:13" x14ac:dyDescent="0.35">
      <c r="B111" s="3" t="s">
        <v>82</v>
      </c>
      <c r="C111" s="9">
        <v>1</v>
      </c>
      <c r="D111" s="12">
        <v>13.224</v>
      </c>
      <c r="E111" s="12">
        <v>13.402757194160692</v>
      </c>
      <c r="F111" s="12">
        <v>-0.17875719416069202</v>
      </c>
      <c r="G111" s="12">
        <v>-0.77792111788341323</v>
      </c>
      <c r="H111" s="12">
        <v>3.9318270578091417E-2</v>
      </c>
      <c r="I111" s="12">
        <v>13.324721310910386</v>
      </c>
      <c r="J111" s="12">
        <v>13.480793077410999</v>
      </c>
      <c r="K111" s="12">
        <v>0.23312786786515086</v>
      </c>
      <c r="L111" s="12">
        <v>12.940062909502736</v>
      </c>
      <c r="M111" s="12">
        <v>13.865451478818649</v>
      </c>
    </row>
    <row r="112" spans="2:13" x14ac:dyDescent="0.35">
      <c r="B112" s="3" t="s">
        <v>83</v>
      </c>
      <c r="C112" s="9">
        <v>1</v>
      </c>
      <c r="D112" s="12">
        <v>13.3085</v>
      </c>
      <c r="E112" s="12">
        <v>13.632972380207399</v>
      </c>
      <c r="F112" s="12">
        <v>-0.3244723802073981</v>
      </c>
      <c r="G112" s="12">
        <v>-1.4120489970676426</v>
      </c>
      <c r="H112" s="12">
        <v>4.63337200908705E-2</v>
      </c>
      <c r="I112" s="12">
        <v>13.541012771648768</v>
      </c>
      <c r="J112" s="12">
        <v>13.724931988766029</v>
      </c>
      <c r="K112" s="12">
        <v>0.23441307555586222</v>
      </c>
      <c r="L112" s="12">
        <v>13.167727314046843</v>
      </c>
      <c r="M112" s="12">
        <v>14.098217446367954</v>
      </c>
    </row>
    <row r="113" spans="2:13" x14ac:dyDescent="0.35">
      <c r="B113" s="3" t="s">
        <v>84</v>
      </c>
      <c r="C113" s="9">
        <v>1</v>
      </c>
      <c r="D113" s="12">
        <v>13.2812</v>
      </c>
      <c r="E113" s="12">
        <v>13.464449474368024</v>
      </c>
      <c r="F113" s="12">
        <v>-0.18324947436802397</v>
      </c>
      <c r="G113" s="12">
        <v>-0.7974707626243781</v>
      </c>
      <c r="H113" s="12">
        <v>3.3318146727892801E-2</v>
      </c>
      <c r="I113" s="12">
        <v>13.398322176042161</v>
      </c>
      <c r="J113" s="12">
        <v>13.530576772693887</v>
      </c>
      <c r="K113" s="12">
        <v>0.23219124719825385</v>
      </c>
      <c r="L113" s="12">
        <v>13.003614122464159</v>
      </c>
      <c r="M113" s="12">
        <v>13.92528482627189</v>
      </c>
    </row>
    <row r="114" spans="2:13" x14ac:dyDescent="0.35">
      <c r="B114" s="3" t="s">
        <v>85</v>
      </c>
      <c r="C114" s="9">
        <v>1</v>
      </c>
      <c r="D114" s="12">
        <v>13.4572</v>
      </c>
      <c r="E114" s="12">
        <v>13.464930693402403</v>
      </c>
      <c r="F114" s="12">
        <v>-7.7306934024026219E-3</v>
      </c>
      <c r="G114" s="12">
        <v>-3.3642672015789563E-2</v>
      </c>
      <c r="H114" s="12">
        <v>3.3292895944267438E-2</v>
      </c>
      <c r="I114" s="12">
        <v>13.398853510892266</v>
      </c>
      <c r="J114" s="12">
        <v>13.53100787591254</v>
      </c>
      <c r="K114" s="12">
        <v>0.2321876251966393</v>
      </c>
      <c r="L114" s="12">
        <v>13.004102530169121</v>
      </c>
      <c r="M114" s="12">
        <v>13.925758856635685</v>
      </c>
    </row>
    <row r="115" spans="2:13" x14ac:dyDescent="0.35">
      <c r="B115" s="3" t="s">
        <v>86</v>
      </c>
      <c r="C115" s="9">
        <v>1</v>
      </c>
      <c r="D115" s="12">
        <v>13.435600000000001</v>
      </c>
      <c r="E115" s="12">
        <v>13.531820139181024</v>
      </c>
      <c r="F115" s="12">
        <v>-9.6220139181022901E-2</v>
      </c>
      <c r="G115" s="12">
        <v>-0.41873379466513533</v>
      </c>
      <c r="H115" s="12">
        <v>3.3664915143572102E-2</v>
      </c>
      <c r="I115" s="12">
        <v>13.465004601540384</v>
      </c>
      <c r="J115" s="12">
        <v>13.598635676821663</v>
      </c>
      <c r="K115" s="12">
        <v>0.23224126008468679</v>
      </c>
      <c r="L115" s="12">
        <v>13.070885525541854</v>
      </c>
      <c r="M115" s="12">
        <v>13.992754752820193</v>
      </c>
    </row>
    <row r="116" spans="2:13" x14ac:dyDescent="0.35">
      <c r="B116" s="3" t="s">
        <v>87</v>
      </c>
      <c r="C116" s="9">
        <v>1</v>
      </c>
      <c r="D116" s="12">
        <v>13.4846</v>
      </c>
      <c r="E116" s="12">
        <v>13.445296956799757</v>
      </c>
      <c r="F116" s="12">
        <v>3.9303043200243692E-2</v>
      </c>
      <c r="G116" s="12">
        <v>0.17104020594029273</v>
      </c>
      <c r="H116" s="12">
        <v>3.4621227376556943E-2</v>
      </c>
      <c r="I116" s="12">
        <v>13.376583404097245</v>
      </c>
      <c r="J116" s="12">
        <v>13.514010509502269</v>
      </c>
      <c r="K116" s="12">
        <v>0.23238181030183599</v>
      </c>
      <c r="L116" s="12">
        <v>12.984083389885813</v>
      </c>
      <c r="M116" s="12">
        <v>13.906510523713701</v>
      </c>
    </row>
    <row r="117" spans="2:13" x14ac:dyDescent="0.35">
      <c r="B117" s="3" t="s">
        <v>88</v>
      </c>
      <c r="C117" s="9">
        <v>1</v>
      </c>
      <c r="D117" s="12">
        <v>13.6677</v>
      </c>
      <c r="E117" s="12">
        <v>13.469069177098058</v>
      </c>
      <c r="F117" s="12">
        <v>0.19863082290194178</v>
      </c>
      <c r="G117" s="12">
        <v>0.86440779361907749</v>
      </c>
      <c r="H117" s="12">
        <v>3.3091531423189775E-2</v>
      </c>
      <c r="I117" s="12">
        <v>13.403391647421746</v>
      </c>
      <c r="J117" s="12">
        <v>13.534746706774371</v>
      </c>
      <c r="K117" s="12">
        <v>0.23215883749284924</v>
      </c>
      <c r="L117" s="12">
        <v>13.00829814948796</v>
      </c>
      <c r="M117" s="12">
        <v>13.929840204708157</v>
      </c>
    </row>
    <row r="118" spans="2:13" x14ac:dyDescent="0.35">
      <c r="B118" s="3" t="s">
        <v>89</v>
      </c>
      <c r="C118" s="9">
        <v>1</v>
      </c>
      <c r="D118" s="12">
        <v>13.3871</v>
      </c>
      <c r="E118" s="12">
        <v>13.535669891456052</v>
      </c>
      <c r="F118" s="12">
        <v>-0.14856989145605226</v>
      </c>
      <c r="G118" s="12">
        <v>-0.64655107498170916</v>
      </c>
      <c r="H118" s="12">
        <v>3.3917460482721623E-2</v>
      </c>
      <c r="I118" s="12">
        <v>13.468353121225284</v>
      </c>
      <c r="J118" s="12">
        <v>13.60298666168682</v>
      </c>
      <c r="K118" s="12">
        <v>0.23227800261689915</v>
      </c>
      <c r="L118" s="12">
        <v>13.074662354061289</v>
      </c>
      <c r="M118" s="12">
        <v>13.996677428850816</v>
      </c>
    </row>
    <row r="119" spans="2:13" x14ac:dyDescent="0.35">
      <c r="B119" s="3" t="s">
        <v>90</v>
      </c>
      <c r="C119" s="9">
        <v>1</v>
      </c>
      <c r="D119" s="12">
        <v>13.294</v>
      </c>
      <c r="E119" s="12">
        <v>13.418829909908936</v>
      </c>
      <c r="F119" s="12">
        <v>-0.12482990990893583</v>
      </c>
      <c r="G119" s="12">
        <v>-0.54323868484057214</v>
      </c>
      <c r="H119" s="12">
        <v>3.7286544714948792E-2</v>
      </c>
      <c r="I119" s="12">
        <v>13.344826440086832</v>
      </c>
      <c r="J119" s="12">
        <v>13.49283337973104</v>
      </c>
      <c r="K119" s="12">
        <v>0.23279382034512666</v>
      </c>
      <c r="L119" s="12">
        <v>12.956798617109202</v>
      </c>
      <c r="M119" s="12">
        <v>13.880861202708671</v>
      </c>
    </row>
    <row r="120" spans="2:13" x14ac:dyDescent="0.35">
      <c r="B120" s="3" t="s">
        <v>91</v>
      </c>
      <c r="C120" s="9">
        <v>1</v>
      </c>
      <c r="D120" s="12">
        <v>13.153600000000001</v>
      </c>
      <c r="E120" s="12">
        <v>13.522965708948458</v>
      </c>
      <c r="F120" s="12">
        <v>-0.36936570894845744</v>
      </c>
      <c r="G120" s="12">
        <v>-1.6074171815131779</v>
      </c>
      <c r="H120" s="12">
        <v>3.3174218689069251E-2</v>
      </c>
      <c r="I120" s="12">
        <v>13.457124067938366</v>
      </c>
      <c r="J120" s="12">
        <v>13.58880734995855</v>
      </c>
      <c r="K120" s="12">
        <v>0.23217063802240243</v>
      </c>
      <c r="L120" s="12">
        <v>13.062171260553749</v>
      </c>
      <c r="M120" s="12">
        <v>13.983760157343168</v>
      </c>
    </row>
    <row r="121" spans="2:13" x14ac:dyDescent="0.35">
      <c r="B121" s="3" t="s">
        <v>92</v>
      </c>
      <c r="C121" s="9">
        <v>1</v>
      </c>
      <c r="D121" s="12">
        <v>13.6671</v>
      </c>
      <c r="E121" s="12">
        <v>13.497076124898891</v>
      </c>
      <c r="F121" s="12">
        <v>0.1700238751011085</v>
      </c>
      <c r="G121" s="12">
        <v>0.73991518834551462</v>
      </c>
      <c r="H121" s="12">
        <v>3.250031553611845E-2</v>
      </c>
      <c r="I121" s="12">
        <v>13.432571995101588</v>
      </c>
      <c r="J121" s="12">
        <v>13.561580254696194</v>
      </c>
      <c r="K121" s="12">
        <v>0.23207530433901513</v>
      </c>
      <c r="L121" s="12">
        <v>13.036470887476009</v>
      </c>
      <c r="M121" s="12">
        <v>13.957681362321773</v>
      </c>
    </row>
    <row r="122" spans="2:13" x14ac:dyDescent="0.35">
      <c r="B122" s="3" t="s">
        <v>93</v>
      </c>
      <c r="C122" s="9">
        <v>1</v>
      </c>
      <c r="D122" s="12">
        <v>13.4161</v>
      </c>
      <c r="E122" s="12">
        <v>13.466951813346792</v>
      </c>
      <c r="F122" s="12">
        <v>-5.0851813346792341E-2</v>
      </c>
      <c r="G122" s="12">
        <v>-0.22129850309450744</v>
      </c>
      <c r="H122" s="12">
        <v>3.3191006992503852E-2</v>
      </c>
      <c r="I122" s="12">
        <v>13.401076852201619</v>
      </c>
      <c r="J122" s="12">
        <v>13.532826774491966</v>
      </c>
      <c r="K122" s="12">
        <v>0.23217303745111245</v>
      </c>
      <c r="L122" s="12">
        <v>13.006152602750289</v>
      </c>
      <c r="M122" s="12">
        <v>13.927751023943296</v>
      </c>
    </row>
    <row r="123" spans="2:13" x14ac:dyDescent="0.35">
      <c r="B123" s="3" t="s">
        <v>94</v>
      </c>
      <c r="C123" s="9">
        <v>1</v>
      </c>
      <c r="D123" s="12">
        <v>13.504300000000001</v>
      </c>
      <c r="E123" s="12">
        <v>13.428261802982757</v>
      </c>
      <c r="F123" s="12">
        <v>7.6038197017243903E-2</v>
      </c>
      <c r="G123" s="12">
        <v>0.33090539098706001</v>
      </c>
      <c r="H123" s="12">
        <v>3.6232068373832887E-2</v>
      </c>
      <c r="I123" s="12">
        <v>13.356351176803969</v>
      </c>
      <c r="J123" s="12">
        <v>13.500172429161545</v>
      </c>
      <c r="K123" s="12">
        <v>0.2326272536758007</v>
      </c>
      <c r="L123" s="12">
        <v>12.966561098913651</v>
      </c>
      <c r="M123" s="12">
        <v>13.889962507051862</v>
      </c>
    </row>
    <row r="124" spans="2:13" x14ac:dyDescent="0.35">
      <c r="B124" s="3" t="s">
        <v>95</v>
      </c>
      <c r="C124" s="9">
        <v>1</v>
      </c>
      <c r="D124" s="12">
        <v>14.000999999999999</v>
      </c>
      <c r="E124" s="12">
        <v>13.537594767593566</v>
      </c>
      <c r="F124" s="12">
        <v>0.4634052324064335</v>
      </c>
      <c r="G124" s="12">
        <v>2.016661304845579</v>
      </c>
      <c r="H124" s="12">
        <v>3.4052401585556759E-2</v>
      </c>
      <c r="I124" s="12">
        <v>13.470010176627254</v>
      </c>
      <c r="J124" s="12">
        <v>13.605179358559878</v>
      </c>
      <c r="K124" s="12">
        <v>0.23229774520611099</v>
      </c>
      <c r="L124" s="12">
        <v>13.076548046624241</v>
      </c>
      <c r="M124" s="12">
        <v>13.998641488562891</v>
      </c>
    </row>
    <row r="125" spans="2:13" x14ac:dyDescent="0.35">
      <c r="B125" s="3" t="s">
        <v>96</v>
      </c>
      <c r="C125" s="9">
        <v>1</v>
      </c>
      <c r="D125" s="12">
        <v>13.691000000000001</v>
      </c>
      <c r="E125" s="12">
        <v>13.518249762411548</v>
      </c>
      <c r="F125" s="12">
        <v>0.17275023758845265</v>
      </c>
      <c r="G125" s="12">
        <v>0.75177985742285314</v>
      </c>
      <c r="H125" s="12">
        <v>3.2965655069328567E-2</v>
      </c>
      <c r="I125" s="12">
        <v>13.452822062453315</v>
      </c>
      <c r="J125" s="12">
        <v>13.583677462369781</v>
      </c>
      <c r="K125" s="12">
        <v>0.23214092872272477</v>
      </c>
      <c r="L125" s="12">
        <v>13.05751427875275</v>
      </c>
      <c r="M125" s="12">
        <v>13.978985246070346</v>
      </c>
    </row>
    <row r="126" spans="2:13" x14ac:dyDescent="0.35">
      <c r="B126" s="3" t="s">
        <v>97</v>
      </c>
      <c r="C126" s="9">
        <v>1</v>
      </c>
      <c r="D126" s="12">
        <v>14.0524</v>
      </c>
      <c r="E126" s="12">
        <v>13.684559060692781</v>
      </c>
      <c r="F126" s="12">
        <v>0.36784093930721973</v>
      </c>
      <c r="G126" s="12">
        <v>1.6007816415596918</v>
      </c>
      <c r="H126" s="12">
        <v>5.58213307275904E-2</v>
      </c>
      <c r="I126" s="12">
        <v>13.57376917132358</v>
      </c>
      <c r="J126" s="12">
        <v>13.795348950061982</v>
      </c>
      <c r="K126" s="12">
        <v>0.23647134570238793</v>
      </c>
      <c r="L126" s="12">
        <v>13.215228898049336</v>
      </c>
      <c r="M126" s="12">
        <v>14.153889223336225</v>
      </c>
    </row>
    <row r="127" spans="2:13" x14ac:dyDescent="0.35">
      <c r="B127" s="3" t="s">
        <v>98</v>
      </c>
      <c r="C127" s="9">
        <v>1</v>
      </c>
      <c r="D127" s="12">
        <v>13.8706</v>
      </c>
      <c r="E127" s="12">
        <v>13.586871596713932</v>
      </c>
      <c r="F127" s="12">
        <v>0.28372840328606763</v>
      </c>
      <c r="G127" s="12">
        <v>1.2347380909389363</v>
      </c>
      <c r="H127" s="12">
        <v>3.9232797624713406E-2</v>
      </c>
      <c r="I127" s="12">
        <v>13.50900535361597</v>
      </c>
      <c r="J127" s="12">
        <v>13.664737839811893</v>
      </c>
      <c r="K127" s="12">
        <v>0.23311346761515292</v>
      </c>
      <c r="L127" s="12">
        <v>13.12420589256603</v>
      </c>
      <c r="M127" s="12">
        <v>14.049537300861834</v>
      </c>
    </row>
    <row r="128" spans="2:13" x14ac:dyDescent="0.35">
      <c r="B128" s="3" t="s">
        <v>99</v>
      </c>
      <c r="C128" s="9">
        <v>1</v>
      </c>
      <c r="D128" s="12">
        <v>13.3947</v>
      </c>
      <c r="E128" s="12">
        <v>13.512475133999006</v>
      </c>
      <c r="F128" s="12">
        <v>-0.11777513399900563</v>
      </c>
      <c r="G128" s="12">
        <v>-0.51253749159328699</v>
      </c>
      <c r="H128" s="12">
        <v>3.2761579744512548E-2</v>
      </c>
      <c r="I128" s="12">
        <v>13.447452467069628</v>
      </c>
      <c r="J128" s="12">
        <v>13.577497800928384</v>
      </c>
      <c r="K128" s="12">
        <v>0.23211203648551984</v>
      </c>
      <c r="L128" s="12">
        <v>13.051796993433284</v>
      </c>
      <c r="M128" s="12">
        <v>13.973153274564728</v>
      </c>
    </row>
    <row r="129" spans="2:13" x14ac:dyDescent="0.35">
      <c r="B129" s="3" t="s">
        <v>100</v>
      </c>
      <c r="C129" s="9">
        <v>1</v>
      </c>
      <c r="D129" s="12">
        <v>13.529299999999999</v>
      </c>
      <c r="E129" s="12">
        <v>13.561078256471241</v>
      </c>
      <c r="F129" s="12">
        <v>-3.1778256471241662E-2</v>
      </c>
      <c r="G129" s="12">
        <v>-0.13829360499064136</v>
      </c>
      <c r="H129" s="12">
        <v>3.6134719052928664E-2</v>
      </c>
      <c r="I129" s="12">
        <v>13.489360841746795</v>
      </c>
      <c r="J129" s="12">
        <v>13.632795671195687</v>
      </c>
      <c r="K129" s="12">
        <v>0.23261211123914705</v>
      </c>
      <c r="L129" s="12">
        <v>13.099407605947254</v>
      </c>
      <c r="M129" s="12">
        <v>14.022748906995227</v>
      </c>
    </row>
    <row r="130" spans="2:13" x14ac:dyDescent="0.35">
      <c r="B130" s="3" t="s">
        <v>101</v>
      </c>
      <c r="C130" s="9">
        <v>1</v>
      </c>
      <c r="D130" s="12">
        <v>13.1509</v>
      </c>
      <c r="E130" s="12">
        <v>13.51911595667343</v>
      </c>
      <c r="F130" s="12">
        <v>-0.36821595667342955</v>
      </c>
      <c r="G130" s="12">
        <v>-1.6024136537990727</v>
      </c>
      <c r="H130" s="12">
        <v>3.3001161159413699E-2</v>
      </c>
      <c r="I130" s="12">
        <v>13.453617786954959</v>
      </c>
      <c r="J130" s="12">
        <v>13.5846141263919</v>
      </c>
      <c r="K130" s="12">
        <v>0.23214597349936705</v>
      </c>
      <c r="L130" s="12">
        <v>13.05837046052946</v>
      </c>
      <c r="M130" s="12">
        <v>13.979861452817399</v>
      </c>
    </row>
    <row r="131" spans="2:13" x14ac:dyDescent="0.35">
      <c r="B131" s="3" t="s">
        <v>102</v>
      </c>
      <c r="C131" s="9">
        <v>1</v>
      </c>
      <c r="D131" s="12">
        <v>13.912000000000001</v>
      </c>
      <c r="E131" s="12">
        <v>13.584080526314535</v>
      </c>
      <c r="F131" s="12">
        <v>0.32791947368546559</v>
      </c>
      <c r="G131" s="12">
        <v>1.4270501656891208</v>
      </c>
      <c r="H131" s="12">
        <v>3.8862070626111224E-2</v>
      </c>
      <c r="I131" s="12">
        <v>13.506950073686381</v>
      </c>
      <c r="J131" s="12">
        <v>13.661210978942689</v>
      </c>
      <c r="K131" s="12">
        <v>0.23305136109331798</v>
      </c>
      <c r="L131" s="12">
        <v>13.121538086420522</v>
      </c>
      <c r="M131" s="12">
        <v>14.046622966208549</v>
      </c>
    </row>
    <row r="132" spans="2:13" x14ac:dyDescent="0.35">
      <c r="B132" s="3" t="s">
        <v>103</v>
      </c>
      <c r="C132" s="9">
        <v>1</v>
      </c>
      <c r="D132" s="12">
        <v>13.4902</v>
      </c>
      <c r="E132" s="12">
        <v>13.386395746991822</v>
      </c>
      <c r="F132" s="12">
        <v>0.10380425300817819</v>
      </c>
      <c r="G132" s="12">
        <v>0.45173857712593013</v>
      </c>
      <c r="H132" s="12">
        <v>4.1651257860079879E-2</v>
      </c>
      <c r="I132" s="12">
        <v>13.303729529790276</v>
      </c>
      <c r="J132" s="12">
        <v>13.469061964193367</v>
      </c>
      <c r="K132" s="12">
        <v>0.23353266078950519</v>
      </c>
      <c r="L132" s="12">
        <v>12.922898060431365</v>
      </c>
      <c r="M132" s="12">
        <v>13.849893433552278</v>
      </c>
    </row>
    <row r="133" spans="2:13" x14ac:dyDescent="0.35">
      <c r="B133" s="3" t="s">
        <v>104</v>
      </c>
      <c r="C133" s="9">
        <v>1</v>
      </c>
      <c r="D133" s="12">
        <v>13.882300000000001</v>
      </c>
      <c r="E133" s="12">
        <v>13.620075710086052</v>
      </c>
      <c r="F133" s="12">
        <v>0.26222428991394864</v>
      </c>
      <c r="G133" s="12">
        <v>1.141155821469588</v>
      </c>
      <c r="H133" s="12">
        <v>4.4184317115158495E-2</v>
      </c>
      <c r="I133" s="12">
        <v>13.532382071449405</v>
      </c>
      <c r="J133" s="12">
        <v>13.707769348722699</v>
      </c>
      <c r="K133" s="12">
        <v>0.23399771420471635</v>
      </c>
      <c r="L133" s="12">
        <v>13.155655021229691</v>
      </c>
      <c r="M133" s="12">
        <v>14.084496398942413</v>
      </c>
    </row>
    <row r="134" spans="2:13" x14ac:dyDescent="0.35">
      <c r="B134" s="3" t="s">
        <v>105</v>
      </c>
      <c r="C134" s="9">
        <v>1</v>
      </c>
      <c r="D134" s="12">
        <v>13.5749</v>
      </c>
      <c r="E134" s="12">
        <v>13.476094974999986</v>
      </c>
      <c r="F134" s="12">
        <v>9.8805025000013202E-2</v>
      </c>
      <c r="G134" s="12">
        <v>0.42998278117642674</v>
      </c>
      <c r="H134" s="12">
        <v>3.2815527590912129E-2</v>
      </c>
      <c r="I134" s="12">
        <v>13.410965236529023</v>
      </c>
      <c r="J134" s="12">
        <v>13.54122471347095</v>
      </c>
      <c r="K134" s="12">
        <v>0.23211965712788984</v>
      </c>
      <c r="L134" s="12">
        <v>13.01540170956866</v>
      </c>
      <c r="M134" s="12">
        <v>13.936788240431312</v>
      </c>
    </row>
    <row r="135" spans="2:13" x14ac:dyDescent="0.35">
      <c r="B135" s="3" t="s">
        <v>106</v>
      </c>
      <c r="C135" s="9">
        <v>1</v>
      </c>
      <c r="D135" s="12">
        <v>13.701599999999999</v>
      </c>
      <c r="E135" s="12">
        <v>13.448857977654159</v>
      </c>
      <c r="F135" s="12">
        <v>0.25274202234584031</v>
      </c>
      <c r="G135" s="12">
        <v>1.0998905945158608</v>
      </c>
      <c r="H135" s="12">
        <v>3.4336300443898529E-2</v>
      </c>
      <c r="I135" s="12">
        <v>13.380709926041213</v>
      </c>
      <c r="J135" s="12">
        <v>13.517006029267105</v>
      </c>
      <c r="K135" s="12">
        <v>0.23233953150997119</v>
      </c>
      <c r="L135" s="12">
        <v>12.987728322438706</v>
      </c>
      <c r="M135" s="12">
        <v>13.909987632869612</v>
      </c>
    </row>
    <row r="136" spans="2:13" x14ac:dyDescent="0.35">
      <c r="B136" s="3" t="s">
        <v>107</v>
      </c>
      <c r="C136" s="9">
        <v>1</v>
      </c>
      <c r="D136" s="12">
        <v>14.022399999999999</v>
      </c>
      <c r="E136" s="12">
        <v>13.508047918882722</v>
      </c>
      <c r="F136" s="12">
        <v>0.51435208111727704</v>
      </c>
      <c r="G136" s="12">
        <v>2.2383733857934884</v>
      </c>
      <c r="H136" s="12">
        <v>3.2643995943046004E-2</v>
      </c>
      <c r="I136" s="12">
        <v>13.443258623250415</v>
      </c>
      <c r="J136" s="12">
        <v>13.57283721451503</v>
      </c>
      <c r="K136" s="12">
        <v>0.23209546924752503</v>
      </c>
      <c r="L136" s="12">
        <v>13.047402659698376</v>
      </c>
      <c r="M136" s="12">
        <v>13.968693178067069</v>
      </c>
    </row>
    <row r="137" spans="2:13" x14ac:dyDescent="0.35">
      <c r="B137" s="3" t="s">
        <v>108</v>
      </c>
      <c r="C137" s="9">
        <v>1</v>
      </c>
      <c r="D137" s="12">
        <v>13.2727</v>
      </c>
      <c r="E137" s="12">
        <v>13.349245637537795</v>
      </c>
      <c r="F137" s="12">
        <v>-7.654563753779442E-2</v>
      </c>
      <c r="G137" s="12">
        <v>-0.3331136864285914</v>
      </c>
      <c r="H137" s="12">
        <v>4.7727028398466056E-2</v>
      </c>
      <c r="I137" s="12">
        <v>13.254520697675813</v>
      </c>
      <c r="J137" s="12">
        <v>13.443970577399776</v>
      </c>
      <c r="K137" s="12">
        <v>0.2346924489919674</v>
      </c>
      <c r="L137" s="12">
        <v>12.883446092441046</v>
      </c>
      <c r="M137" s="12">
        <v>13.815045182634544</v>
      </c>
    </row>
    <row r="138" spans="2:13" x14ac:dyDescent="0.35">
      <c r="B138" s="3" t="s">
        <v>109</v>
      </c>
      <c r="C138" s="9">
        <v>1</v>
      </c>
      <c r="D138" s="12">
        <v>13.2072</v>
      </c>
      <c r="E138" s="12">
        <v>13.503813191380191</v>
      </c>
      <c r="F138" s="12">
        <v>-0.2966131913801906</v>
      </c>
      <c r="G138" s="12">
        <v>-1.2908105125549336</v>
      </c>
      <c r="H138" s="12">
        <v>3.2563476629821619E-2</v>
      </c>
      <c r="I138" s="12">
        <v>13.439183704295761</v>
      </c>
      <c r="J138" s="12">
        <v>13.568442678464621</v>
      </c>
      <c r="K138" s="12">
        <v>0.23208415797792009</v>
      </c>
      <c r="L138" s="12">
        <v>13.043190381934894</v>
      </c>
      <c r="M138" s="12">
        <v>13.964436000825488</v>
      </c>
    </row>
    <row r="139" spans="2:13" x14ac:dyDescent="0.35">
      <c r="B139" s="3" t="s">
        <v>110</v>
      </c>
      <c r="C139" s="9">
        <v>1</v>
      </c>
      <c r="D139" s="12">
        <v>13.3818</v>
      </c>
      <c r="E139" s="12">
        <v>13.535573647649176</v>
      </c>
      <c r="F139" s="12">
        <v>-0.15377364764917623</v>
      </c>
      <c r="G139" s="12">
        <v>-0.66919694304847199</v>
      </c>
      <c r="H139" s="12">
        <v>3.3910863986485809E-2</v>
      </c>
      <c r="I139" s="12">
        <v>13.468269969637433</v>
      </c>
      <c r="J139" s="12">
        <v>13.60287732566092</v>
      </c>
      <c r="K139" s="12">
        <v>0.23227703948175585</v>
      </c>
      <c r="L139" s="12">
        <v>13.074568021811062</v>
      </c>
      <c r="M139" s="12">
        <v>13.99657927348729</v>
      </c>
    </row>
    <row r="140" spans="2:13" x14ac:dyDescent="0.35">
      <c r="B140" s="3" t="s">
        <v>111</v>
      </c>
      <c r="C140" s="9">
        <v>1</v>
      </c>
      <c r="D140" s="12">
        <v>13.171900000000001</v>
      </c>
      <c r="E140" s="12">
        <v>13.412766550075766</v>
      </c>
      <c r="F140" s="12">
        <v>-0.24086655007576496</v>
      </c>
      <c r="G140" s="12">
        <v>-1.0482105448982442</v>
      </c>
      <c r="H140" s="12">
        <v>3.8019952135735842E-2</v>
      </c>
      <c r="I140" s="12">
        <v>13.33730746954083</v>
      </c>
      <c r="J140" s="12">
        <v>13.488225630610701</v>
      </c>
      <c r="K140" s="12">
        <v>0.23291241515750696</v>
      </c>
      <c r="L140" s="12">
        <v>12.950499879402159</v>
      </c>
      <c r="M140" s="12">
        <v>13.875033220749373</v>
      </c>
    </row>
    <row r="141" spans="2:13" x14ac:dyDescent="0.35">
      <c r="B141" s="3" t="s">
        <v>112</v>
      </c>
      <c r="C141" s="9">
        <v>1</v>
      </c>
      <c r="D141" s="12">
        <v>13.3766</v>
      </c>
      <c r="E141" s="12">
        <v>13.493322616430738</v>
      </c>
      <c r="F141" s="12">
        <v>-0.11672261643073867</v>
      </c>
      <c r="G141" s="12">
        <v>-0.50795711290059986</v>
      </c>
      <c r="H141" s="12">
        <v>3.2499868852573222E-2</v>
      </c>
      <c r="I141" s="12">
        <v>13.428819373176625</v>
      </c>
      <c r="J141" s="12">
        <v>13.557825859684852</v>
      </c>
      <c r="K141" s="12">
        <v>0.23207524178492994</v>
      </c>
      <c r="L141" s="12">
        <v>13.032717503160399</v>
      </c>
      <c r="M141" s="12">
        <v>13.953927729701078</v>
      </c>
    </row>
    <row r="142" spans="2:13" x14ac:dyDescent="0.35">
      <c r="B142" s="3" t="s">
        <v>113</v>
      </c>
      <c r="C142" s="9">
        <v>1</v>
      </c>
      <c r="D142" s="12">
        <v>13.4892</v>
      </c>
      <c r="E142" s="12">
        <v>13.498423538195151</v>
      </c>
      <c r="F142" s="12">
        <v>-9.2235381951510931E-3</v>
      </c>
      <c r="G142" s="12">
        <v>-4.0139280420581201E-2</v>
      </c>
      <c r="H142" s="12">
        <v>3.2506545558965996E-2</v>
      </c>
      <c r="I142" s="12">
        <v>13.433907043527054</v>
      </c>
      <c r="J142" s="12">
        <v>13.562940032863249</v>
      </c>
      <c r="K142" s="12">
        <v>0.23207617688654811</v>
      </c>
      <c r="L142" s="12">
        <v>13.037816569006949</v>
      </c>
      <c r="M142" s="12">
        <v>13.959030507383353</v>
      </c>
    </row>
    <row r="143" spans="2:13" x14ac:dyDescent="0.35">
      <c r="B143" s="3" t="s">
        <v>114</v>
      </c>
      <c r="C143" s="9">
        <v>1</v>
      </c>
      <c r="D143" s="12">
        <v>13.2319</v>
      </c>
      <c r="E143" s="12">
        <v>13.432015311450909</v>
      </c>
      <c r="F143" s="12">
        <v>-0.20011531145090977</v>
      </c>
      <c r="G143" s="12">
        <v>-0.8708680370622599</v>
      </c>
      <c r="H143" s="12">
        <v>3.584344806748023E-2</v>
      </c>
      <c r="I143" s="12">
        <v>13.360875989004695</v>
      </c>
      <c r="J143" s="12">
        <v>13.503154633897124</v>
      </c>
      <c r="K143" s="12">
        <v>0.2325670422554868</v>
      </c>
      <c r="L143" s="12">
        <v>12.970434110383763</v>
      </c>
      <c r="M143" s="12">
        <v>13.893596512518055</v>
      </c>
    </row>
    <row r="144" spans="2:13" x14ac:dyDescent="0.35">
      <c r="B144" s="3" t="s">
        <v>115</v>
      </c>
      <c r="C144" s="9">
        <v>1</v>
      </c>
      <c r="D144" s="12">
        <v>13.878399999999999</v>
      </c>
      <c r="E144" s="12">
        <v>13.567237860111286</v>
      </c>
      <c r="F144" s="12">
        <v>0.31116213988871344</v>
      </c>
      <c r="G144" s="12">
        <v>1.3541250792268862</v>
      </c>
      <c r="H144" s="12">
        <v>3.6804008486049651E-2</v>
      </c>
      <c r="I144" s="12">
        <v>13.49419209113077</v>
      </c>
      <c r="J144" s="12">
        <v>13.640283629091801</v>
      </c>
      <c r="K144" s="12">
        <v>0.23271702003665407</v>
      </c>
      <c r="L144" s="12">
        <v>13.105358994664471</v>
      </c>
      <c r="M144" s="12">
        <v>14.029116725558101</v>
      </c>
    </row>
    <row r="145" spans="2:13" x14ac:dyDescent="0.35">
      <c r="B145" s="3" t="s">
        <v>116</v>
      </c>
      <c r="C145" s="9">
        <v>1</v>
      </c>
      <c r="D145" s="12">
        <v>13.493</v>
      </c>
      <c r="E145" s="12">
        <v>13.510646501668367</v>
      </c>
      <c r="F145" s="12">
        <v>-1.7646501668366454E-2</v>
      </c>
      <c r="G145" s="12">
        <v>-7.6794594863952001E-2</v>
      </c>
      <c r="H145" s="12">
        <v>3.2708893949855981E-2</v>
      </c>
      <c r="I145" s="12">
        <v>13.445728401457217</v>
      </c>
      <c r="J145" s="12">
        <v>13.575564601879517</v>
      </c>
      <c r="K145" s="12">
        <v>0.23210460598084251</v>
      </c>
      <c r="L145" s="12">
        <v>13.049983108597562</v>
      </c>
      <c r="M145" s="12">
        <v>13.971309894739171</v>
      </c>
    </row>
    <row r="146" spans="2:13" x14ac:dyDescent="0.35">
      <c r="B146" s="3" t="s">
        <v>117</v>
      </c>
      <c r="C146" s="9">
        <v>1</v>
      </c>
      <c r="D146" s="12">
        <v>13.201499999999999</v>
      </c>
      <c r="E146" s="12">
        <v>13.351940464130315</v>
      </c>
      <c r="F146" s="12">
        <v>-0.15044046413031609</v>
      </c>
      <c r="G146" s="12">
        <v>-0.65469149133070037</v>
      </c>
      <c r="H146" s="12">
        <v>4.7256186434528252E-2</v>
      </c>
      <c r="I146" s="12">
        <v>13.258150015231111</v>
      </c>
      <c r="J146" s="12">
        <v>13.44573091302952</v>
      </c>
      <c r="K146" s="12">
        <v>0.23459715158209854</v>
      </c>
      <c r="L146" s="12">
        <v>12.886330058012501</v>
      </c>
      <c r="M146" s="12">
        <v>13.81755087024813</v>
      </c>
    </row>
    <row r="147" spans="2:13" x14ac:dyDescent="0.35">
      <c r="B147" s="3" t="s">
        <v>118</v>
      </c>
      <c r="C147" s="9">
        <v>1</v>
      </c>
      <c r="D147" s="12">
        <v>13.049099999999999</v>
      </c>
      <c r="E147" s="12">
        <v>13.389701444833355</v>
      </c>
      <c r="F147" s="12">
        <v>-0.34060144483335542</v>
      </c>
      <c r="G147" s="12">
        <v>-1.4822399622097751</v>
      </c>
      <c r="H147" s="12">
        <v>6.2554853882569247E-2</v>
      </c>
      <c r="I147" s="12">
        <v>13.265547375934906</v>
      </c>
      <c r="J147" s="12">
        <v>13.513855513731803</v>
      </c>
      <c r="K147" s="12">
        <v>0.23815076342176361</v>
      </c>
      <c r="L147" s="12">
        <v>12.917038102903263</v>
      </c>
      <c r="M147" s="12">
        <v>13.862364786763447</v>
      </c>
    </row>
    <row r="148" spans="2:13" x14ac:dyDescent="0.35">
      <c r="B148" s="3" t="s">
        <v>119</v>
      </c>
      <c r="C148" s="9">
        <v>1</v>
      </c>
      <c r="D148" s="12">
        <v>13.461399999999999</v>
      </c>
      <c r="E148" s="12">
        <v>13.139178815535873</v>
      </c>
      <c r="F148" s="12">
        <v>0.32222118446412651</v>
      </c>
      <c r="G148" s="12">
        <v>1.4022521734074662</v>
      </c>
      <c r="H148" s="12">
        <v>3.3155250044922445E-2</v>
      </c>
      <c r="I148" s="12">
        <v>13.073374822033626</v>
      </c>
      <c r="J148" s="12">
        <v>13.204982809038119</v>
      </c>
      <c r="K148" s="12">
        <v>0.23216792840450759</v>
      </c>
      <c r="L148" s="12">
        <v>12.678389744982624</v>
      </c>
      <c r="M148" s="12">
        <v>13.599967886089122</v>
      </c>
    </row>
    <row r="149" spans="2:13" x14ac:dyDescent="0.35">
      <c r="B149" s="3" t="s">
        <v>120</v>
      </c>
      <c r="C149" s="9">
        <v>1</v>
      </c>
      <c r="D149" s="12">
        <v>13.2385</v>
      </c>
      <c r="E149" s="12">
        <v>13.080373849534812</v>
      </c>
      <c r="F149" s="12">
        <v>0.15812615046518808</v>
      </c>
      <c r="G149" s="12">
        <v>0.68813830019004196</v>
      </c>
      <c r="H149" s="12">
        <v>3.85102756385323E-2</v>
      </c>
      <c r="I149" s="12">
        <v>13.003941612575229</v>
      </c>
      <c r="J149" s="12">
        <v>13.156806086494395</v>
      </c>
      <c r="K149" s="12">
        <v>0.2329929563395747</v>
      </c>
      <c r="L149" s="12">
        <v>12.617947326909727</v>
      </c>
      <c r="M149" s="12">
        <v>13.542800372159897</v>
      </c>
    </row>
    <row r="150" spans="2:13" x14ac:dyDescent="0.35">
      <c r="B150" s="3" t="s">
        <v>121</v>
      </c>
      <c r="C150" s="9">
        <v>1</v>
      </c>
      <c r="D150" s="12">
        <v>13.214700000000001</v>
      </c>
      <c r="E150" s="12">
        <v>13.186242037098097</v>
      </c>
      <c r="F150" s="12">
        <v>2.84579629019035E-2</v>
      </c>
      <c r="G150" s="12">
        <v>0.123844248156148</v>
      </c>
      <c r="H150" s="12">
        <v>3.2835441459437904E-2</v>
      </c>
      <c r="I150" s="12">
        <v>13.121072775110548</v>
      </c>
      <c r="J150" s="12">
        <v>13.251411299085646</v>
      </c>
      <c r="K150" s="12">
        <v>0.23212247325482169</v>
      </c>
      <c r="L150" s="12">
        <v>12.725543182434354</v>
      </c>
      <c r="M150" s="12">
        <v>13.64694089176184</v>
      </c>
    </row>
    <row r="151" spans="2:13" x14ac:dyDescent="0.35">
      <c r="B151" s="3" t="s">
        <v>122</v>
      </c>
      <c r="C151" s="9">
        <v>1</v>
      </c>
      <c r="D151" s="12">
        <v>13.1037</v>
      </c>
      <c r="E151" s="12">
        <v>13.185857061870593</v>
      </c>
      <c r="F151" s="12">
        <v>-8.2157061870592685E-2</v>
      </c>
      <c r="G151" s="12">
        <v>-0.35753365738631698</v>
      </c>
      <c r="H151" s="12">
        <v>3.2822358533038221E-2</v>
      </c>
      <c r="I151" s="12">
        <v>13.120713765870409</v>
      </c>
      <c r="J151" s="12">
        <v>13.251000357870776</v>
      </c>
      <c r="K151" s="12">
        <v>0.23212062293939015</v>
      </c>
      <c r="L151" s="12">
        <v>12.725161879570788</v>
      </c>
      <c r="M151" s="12">
        <v>13.646552244170397</v>
      </c>
    </row>
    <row r="152" spans="2:13" x14ac:dyDescent="0.35">
      <c r="B152" s="3" t="s">
        <v>123</v>
      </c>
      <c r="C152" s="9">
        <v>1</v>
      </c>
      <c r="D152" s="12">
        <v>12.789400000000001</v>
      </c>
      <c r="E152" s="12">
        <v>13.071808150722873</v>
      </c>
      <c r="F152" s="12">
        <v>-0.28240815072287262</v>
      </c>
      <c r="G152" s="12">
        <v>-1.2289925747672859</v>
      </c>
      <c r="H152" s="12">
        <v>3.9649358001441919E-2</v>
      </c>
      <c r="I152" s="12">
        <v>12.993115150586844</v>
      </c>
      <c r="J152" s="12">
        <v>13.150501150858902</v>
      </c>
      <c r="K152" s="12">
        <v>0.23318393590473965</v>
      </c>
      <c r="L152" s="12">
        <v>12.609002586526751</v>
      </c>
      <c r="M152" s="12">
        <v>13.534613714918995</v>
      </c>
    </row>
    <row r="153" spans="2:13" x14ac:dyDescent="0.35">
      <c r="B153" s="3" t="s">
        <v>124</v>
      </c>
      <c r="C153" s="9">
        <v>1</v>
      </c>
      <c r="D153" s="12">
        <v>13.2486</v>
      </c>
      <c r="E153" s="12">
        <v>13.26246713214366</v>
      </c>
      <c r="F153" s="12">
        <v>-1.3867132143660754E-2</v>
      </c>
      <c r="G153" s="12">
        <v>-6.0347417007095325E-2</v>
      </c>
      <c r="H153" s="12">
        <v>3.9793099770745632E-2</v>
      </c>
      <c r="I153" s="12">
        <v>13.183488844385296</v>
      </c>
      <c r="J153" s="12">
        <v>13.341445419902024</v>
      </c>
      <c r="K153" s="12">
        <v>0.23320842000979242</v>
      </c>
      <c r="L153" s="12">
        <v>12.799612973776551</v>
      </c>
      <c r="M153" s="12">
        <v>13.72532129051077</v>
      </c>
    </row>
    <row r="154" spans="2:13" x14ac:dyDescent="0.35">
      <c r="B154" s="3" t="s">
        <v>125</v>
      </c>
      <c r="C154" s="9">
        <v>1</v>
      </c>
      <c r="D154" s="12">
        <v>13.219900000000001</v>
      </c>
      <c r="E154" s="12">
        <v>13.209436794555144</v>
      </c>
      <c r="F154" s="12">
        <v>1.0463205444857238E-2</v>
      </c>
      <c r="G154" s="12">
        <v>4.5534102918342916E-2</v>
      </c>
      <c r="H154" s="12">
        <v>3.4078130152702828E-2</v>
      </c>
      <c r="I154" s="12">
        <v>13.141801139505073</v>
      </c>
      <c r="J154" s="12">
        <v>13.277072449605214</v>
      </c>
      <c r="K154" s="12">
        <v>0.23230151813710512</v>
      </c>
      <c r="L154" s="12">
        <v>12.748382585362195</v>
      </c>
      <c r="M154" s="12">
        <v>13.670491003748092</v>
      </c>
    </row>
    <row r="155" spans="2:13" x14ac:dyDescent="0.35">
      <c r="B155" s="3" t="s">
        <v>126</v>
      </c>
      <c r="C155" s="9">
        <v>1</v>
      </c>
      <c r="D155" s="12">
        <v>13.1487</v>
      </c>
      <c r="E155" s="12">
        <v>13.44638904708315</v>
      </c>
      <c r="F155" s="12">
        <v>-0.29768904708314992</v>
      </c>
      <c r="G155" s="12">
        <v>-1.2954924548681197</v>
      </c>
      <c r="H155" s="12">
        <v>7.4495555690031384E-2</v>
      </c>
      <c r="I155" s="12">
        <v>13.298535990450153</v>
      </c>
      <c r="J155" s="12">
        <v>13.594242103716146</v>
      </c>
      <c r="K155" s="12">
        <v>0.24156213319075032</v>
      </c>
      <c r="L155" s="12">
        <v>12.966955080476483</v>
      </c>
      <c r="M155" s="12">
        <v>13.925823013689817</v>
      </c>
    </row>
    <row r="156" spans="2:13" x14ac:dyDescent="0.35">
      <c r="B156" s="3" t="s">
        <v>127</v>
      </c>
      <c r="C156" s="9">
        <v>1</v>
      </c>
      <c r="D156" s="12">
        <v>13.1431</v>
      </c>
      <c r="E156" s="12">
        <v>13.213286546830172</v>
      </c>
      <c r="F156" s="12">
        <v>-7.0186546830171892E-2</v>
      </c>
      <c r="G156" s="12">
        <v>-0.30543999768435659</v>
      </c>
      <c r="H156" s="12">
        <v>3.4367096289437481E-2</v>
      </c>
      <c r="I156" s="12">
        <v>13.145077373988553</v>
      </c>
      <c r="J156" s="12">
        <v>13.281495719671792</v>
      </c>
      <c r="K156" s="12">
        <v>0.23234408467070278</v>
      </c>
      <c r="L156" s="12">
        <v>12.752147854851044</v>
      </c>
      <c r="M156" s="12">
        <v>13.674425238809301</v>
      </c>
    </row>
    <row r="157" spans="2:13" x14ac:dyDescent="0.35">
      <c r="B157" s="3" t="s">
        <v>128</v>
      </c>
      <c r="C157" s="9">
        <v>1</v>
      </c>
      <c r="D157" s="12">
        <v>12.8728</v>
      </c>
      <c r="E157" s="12">
        <v>13.153807874180981</v>
      </c>
      <c r="F157" s="12">
        <v>-0.28100787418098072</v>
      </c>
      <c r="G157" s="12">
        <v>-1.2228988077559551</v>
      </c>
      <c r="H157" s="12">
        <v>3.2641557630941509E-2</v>
      </c>
      <c r="I157" s="12">
        <v>13.089023417923242</v>
      </c>
      <c r="J157" s="12">
        <v>13.218592330438719</v>
      </c>
      <c r="K157" s="12">
        <v>0.23209512631391749</v>
      </c>
      <c r="L157" s="12">
        <v>12.693163295624917</v>
      </c>
      <c r="M157" s="12">
        <v>13.614452452737044</v>
      </c>
    </row>
    <row r="158" spans="2:13" x14ac:dyDescent="0.35">
      <c r="B158" s="3" t="s">
        <v>129</v>
      </c>
      <c r="C158" s="9">
        <v>1</v>
      </c>
      <c r="D158" s="12">
        <v>13.232100000000001</v>
      </c>
      <c r="E158" s="12">
        <v>13.130901848144561</v>
      </c>
      <c r="F158" s="12">
        <v>0.10119815185544034</v>
      </c>
      <c r="G158" s="12">
        <v>0.44039726506532229</v>
      </c>
      <c r="H158" s="12">
        <v>3.3604733676820271E-2</v>
      </c>
      <c r="I158" s="12">
        <v>13.064205754056353</v>
      </c>
      <c r="J158" s="12">
        <v>13.197597942232768</v>
      </c>
      <c r="K158" s="12">
        <v>0.23223254401480695</v>
      </c>
      <c r="L158" s="12">
        <v>12.669984533491373</v>
      </c>
      <c r="M158" s="12">
        <v>13.591819162797748</v>
      </c>
    </row>
    <row r="159" spans="2:13" x14ac:dyDescent="0.35">
      <c r="B159" s="3" t="s">
        <v>130</v>
      </c>
      <c r="C159" s="9">
        <v>1</v>
      </c>
      <c r="D159" s="12">
        <v>12.866099999999999</v>
      </c>
      <c r="E159" s="12">
        <v>13.313572593594666</v>
      </c>
      <c r="F159" s="12">
        <v>-0.44747259359466618</v>
      </c>
      <c r="G159" s="12">
        <v>-1.9473251516715648</v>
      </c>
      <c r="H159" s="12">
        <v>4.7915150237792026E-2</v>
      </c>
      <c r="I159" s="12">
        <v>13.218474283956379</v>
      </c>
      <c r="J159" s="12">
        <v>13.408670903232952</v>
      </c>
      <c r="K159" s="12">
        <v>0.23473077769310399</v>
      </c>
      <c r="L159" s="12">
        <v>12.847696976636081</v>
      </c>
      <c r="M159" s="12">
        <v>13.77944821055325</v>
      </c>
    </row>
    <row r="160" spans="2:13" x14ac:dyDescent="0.35">
      <c r="B160" s="3" t="s">
        <v>131</v>
      </c>
      <c r="C160" s="9">
        <v>1</v>
      </c>
      <c r="D160" s="12">
        <v>13.4802</v>
      </c>
      <c r="E160" s="12">
        <v>13.224258340814004</v>
      </c>
      <c r="F160" s="12">
        <v>0.25594165918599643</v>
      </c>
      <c r="G160" s="12">
        <v>1.1138148736432099</v>
      </c>
      <c r="H160" s="12">
        <v>3.5310073987957227E-2</v>
      </c>
      <c r="I160" s="12">
        <v>13.154177618270237</v>
      </c>
      <c r="J160" s="12">
        <v>13.29433906335777</v>
      </c>
      <c r="K160" s="12">
        <v>0.23248543545593181</v>
      </c>
      <c r="L160" s="12">
        <v>12.76283910665407</v>
      </c>
      <c r="M160" s="12">
        <v>13.685677574973937</v>
      </c>
    </row>
    <row r="161" spans="2:13" x14ac:dyDescent="0.35">
      <c r="B161" s="3" t="s">
        <v>132</v>
      </c>
      <c r="C161" s="9">
        <v>1</v>
      </c>
      <c r="D161" s="12">
        <v>13.3462</v>
      </c>
      <c r="E161" s="12">
        <v>13.398267143645292</v>
      </c>
      <c r="F161" s="12">
        <v>-5.2067143645292191E-2</v>
      </c>
      <c r="G161" s="12">
        <v>-0.22658741529099616</v>
      </c>
      <c r="H161" s="12">
        <v>6.4317367453000193E-2</v>
      </c>
      <c r="I161" s="12">
        <v>13.270614973197945</v>
      </c>
      <c r="J161" s="12">
        <v>13.525919314092638</v>
      </c>
      <c r="K161" s="12">
        <v>0.23861978151482638</v>
      </c>
      <c r="L161" s="12">
        <v>12.924672930631237</v>
      </c>
      <c r="M161" s="12">
        <v>13.871861356659346</v>
      </c>
    </row>
    <row r="162" spans="2:13" x14ac:dyDescent="0.35">
      <c r="B162" s="3" t="s">
        <v>133</v>
      </c>
      <c r="C162" s="9">
        <v>1</v>
      </c>
      <c r="D162" s="12">
        <v>13.2813</v>
      </c>
      <c r="E162" s="12">
        <v>13.340617103326741</v>
      </c>
      <c r="F162" s="12">
        <v>-5.9317103326741005E-2</v>
      </c>
      <c r="G162" s="12">
        <v>-0.25813801534646807</v>
      </c>
      <c r="H162" s="12">
        <v>5.2859963824225885E-2</v>
      </c>
      <c r="I162" s="12">
        <v>13.235704707512943</v>
      </c>
      <c r="J162" s="12">
        <v>13.445529499140539</v>
      </c>
      <c r="K162" s="12">
        <v>0.23578984742689346</v>
      </c>
      <c r="L162" s="12">
        <v>12.872639526111898</v>
      </c>
      <c r="M162" s="12">
        <v>13.808594680541583</v>
      </c>
    </row>
    <row r="163" spans="2:13" x14ac:dyDescent="0.35">
      <c r="B163" s="3" t="s">
        <v>134</v>
      </c>
      <c r="C163" s="9">
        <v>1</v>
      </c>
      <c r="D163" s="12">
        <v>13.3957</v>
      </c>
      <c r="E163" s="12">
        <v>13.163528498675428</v>
      </c>
      <c r="F163" s="12">
        <v>0.2321715013245722</v>
      </c>
      <c r="G163" s="12">
        <v>1.0103711612788182</v>
      </c>
      <c r="H163" s="12">
        <v>3.2505396222666627E-2</v>
      </c>
      <c r="I163" s="12">
        <v>13.099014285121731</v>
      </c>
      <c r="J163" s="12">
        <v>13.228042712229124</v>
      </c>
      <c r="K163" s="12">
        <v>0.23207601590360816</v>
      </c>
      <c r="L163" s="12">
        <v>12.7029218489938</v>
      </c>
      <c r="M163" s="12">
        <v>13.624135148357055</v>
      </c>
    </row>
    <row r="164" spans="2:13" x14ac:dyDescent="0.35">
      <c r="B164" s="3" t="s">
        <v>135</v>
      </c>
      <c r="C164" s="9">
        <v>1</v>
      </c>
      <c r="D164" s="12">
        <v>13.03</v>
      </c>
      <c r="E164" s="12">
        <v>13.026284830070662</v>
      </c>
      <c r="F164" s="12">
        <v>3.7151699293378471E-3</v>
      </c>
      <c r="G164" s="12">
        <v>1.6167792060773251E-2</v>
      </c>
      <c r="H164" s="12">
        <v>4.6760988803117173E-2</v>
      </c>
      <c r="I164" s="12">
        <v>12.933477211392177</v>
      </c>
      <c r="J164" s="12">
        <v>13.119092448749146</v>
      </c>
      <c r="K164" s="12">
        <v>0.2344979028647047</v>
      </c>
      <c r="L164" s="12">
        <v>12.560871405183439</v>
      </c>
      <c r="M164" s="12">
        <v>13.491698254957884</v>
      </c>
    </row>
    <row r="165" spans="2:13" x14ac:dyDescent="0.35">
      <c r="B165" s="3" t="s">
        <v>136</v>
      </c>
      <c r="C165" s="9">
        <v>1</v>
      </c>
      <c r="D165" s="12">
        <v>13.132300000000001</v>
      </c>
      <c r="E165" s="12">
        <v>13.226953167406522</v>
      </c>
      <c r="F165" s="12">
        <v>-9.4653167406521632E-2</v>
      </c>
      <c r="G165" s="12">
        <v>-0.41191459815539383</v>
      </c>
      <c r="H165" s="12">
        <v>3.5567590051163611E-2</v>
      </c>
      <c r="I165" s="12">
        <v>13.15636134676134</v>
      </c>
      <c r="J165" s="12">
        <v>13.297544988051705</v>
      </c>
      <c r="K165" s="12">
        <v>0.23252468650908201</v>
      </c>
      <c r="L165" s="12">
        <v>12.765456030771327</v>
      </c>
      <c r="M165" s="12">
        <v>13.688450304041718</v>
      </c>
    </row>
    <row r="166" spans="2:13" x14ac:dyDescent="0.35">
      <c r="B166" s="3" t="s">
        <v>137</v>
      </c>
      <c r="C166" s="9">
        <v>1</v>
      </c>
      <c r="D166" s="12">
        <v>13.3574</v>
      </c>
      <c r="E166" s="12">
        <v>13.110498161086911</v>
      </c>
      <c r="F166" s="12">
        <v>0.24690183891308948</v>
      </c>
      <c r="G166" s="12">
        <v>1.0744751025912915</v>
      </c>
      <c r="H166" s="12">
        <v>3.5168808672462769E-2</v>
      </c>
      <c r="I166" s="12">
        <v>13.040697811090187</v>
      </c>
      <c r="J166" s="12">
        <v>13.180298511083635</v>
      </c>
      <c r="K166" s="12">
        <v>0.23246402189917373</v>
      </c>
      <c r="L166" s="12">
        <v>12.64912142690957</v>
      </c>
      <c r="M166" s="12">
        <v>13.571874895264251</v>
      </c>
    </row>
    <row r="167" spans="2:13" x14ac:dyDescent="0.35">
      <c r="B167" s="3" t="s">
        <v>138</v>
      </c>
      <c r="C167" s="9">
        <v>1</v>
      </c>
      <c r="D167" s="12">
        <v>13.8422</v>
      </c>
      <c r="E167" s="12">
        <v>13.253997677138599</v>
      </c>
      <c r="F167" s="12">
        <v>0.58820232286140062</v>
      </c>
      <c r="G167" s="12">
        <v>2.5597571649655038</v>
      </c>
      <c r="H167" s="12">
        <v>3.8657464299686091E-2</v>
      </c>
      <c r="I167" s="12">
        <v>13.177273311430506</v>
      </c>
      <c r="J167" s="12">
        <v>13.330722042846693</v>
      </c>
      <c r="K167" s="12">
        <v>0.23301732965635996</v>
      </c>
      <c r="L167" s="12">
        <v>12.79152278022657</v>
      </c>
      <c r="M167" s="12">
        <v>13.716472574050629</v>
      </c>
    </row>
    <row r="168" spans="2:13" x14ac:dyDescent="0.35">
      <c r="B168" s="3" t="s">
        <v>139</v>
      </c>
      <c r="C168" s="9">
        <v>1</v>
      </c>
      <c r="D168" s="12">
        <v>12.609400000000001</v>
      </c>
      <c r="E168" s="12">
        <v>13.029268388083809</v>
      </c>
      <c r="F168" s="12">
        <v>-0.41986838808380789</v>
      </c>
      <c r="G168" s="12">
        <v>-1.8271963114863323</v>
      </c>
      <c r="H168" s="12">
        <v>4.6249635652107657E-2</v>
      </c>
      <c r="I168" s="12">
        <v>12.937475663860374</v>
      </c>
      <c r="J168" s="12">
        <v>13.121061112307244</v>
      </c>
      <c r="K168" s="12">
        <v>0.23439647005032294</v>
      </c>
      <c r="L168" s="12">
        <v>12.564056279255112</v>
      </c>
      <c r="M168" s="12">
        <v>13.494480496912505</v>
      </c>
    </row>
    <row r="169" spans="2:13" x14ac:dyDescent="0.35">
      <c r="B169" s="3" t="s">
        <v>140</v>
      </c>
      <c r="C169" s="9">
        <v>1</v>
      </c>
      <c r="D169" s="12">
        <v>13.4238</v>
      </c>
      <c r="E169" s="12">
        <v>13.127533314903911</v>
      </c>
      <c r="F169" s="12">
        <v>0.29626668509608933</v>
      </c>
      <c r="G169" s="12">
        <v>1.2893025757295247</v>
      </c>
      <c r="H169" s="12">
        <v>3.3819262620417921E-2</v>
      </c>
      <c r="I169" s="12">
        <v>13.060411440247274</v>
      </c>
      <c r="J169" s="12">
        <v>13.194655189560548</v>
      </c>
      <c r="K169" s="12">
        <v>0.2322636839850088</v>
      </c>
      <c r="L169" s="12">
        <v>12.666554196029852</v>
      </c>
      <c r="M169" s="12">
        <v>13.58851243377797</v>
      </c>
    </row>
    <row r="170" spans="2:13" x14ac:dyDescent="0.35">
      <c r="B170" s="3" t="s">
        <v>141</v>
      </c>
      <c r="C170" s="9">
        <v>1</v>
      </c>
      <c r="D170" s="12">
        <v>13.123900000000001</v>
      </c>
      <c r="E170" s="12">
        <v>13.08489730845797</v>
      </c>
      <c r="F170" s="12">
        <v>3.9002691542030732E-2</v>
      </c>
      <c r="G170" s="12">
        <v>0.16973312625148801</v>
      </c>
      <c r="H170" s="12">
        <v>3.793974707849971E-2</v>
      </c>
      <c r="I170" s="12">
        <v>13.009597412759767</v>
      </c>
      <c r="J170" s="12">
        <v>13.160197204156173</v>
      </c>
      <c r="K170" s="12">
        <v>0.23289933615723288</v>
      </c>
      <c r="L170" s="12">
        <v>12.622656595979457</v>
      </c>
      <c r="M170" s="12">
        <v>13.547138020936483</v>
      </c>
    </row>
    <row r="171" spans="2:13" x14ac:dyDescent="0.35">
      <c r="B171" s="3" t="s">
        <v>142</v>
      </c>
      <c r="C171" s="9">
        <v>1</v>
      </c>
      <c r="D171" s="12">
        <v>13.0199</v>
      </c>
      <c r="E171" s="12">
        <v>13.093751738690536</v>
      </c>
      <c r="F171" s="12">
        <v>-7.385173869053574E-2</v>
      </c>
      <c r="G171" s="12">
        <v>-0.32139029362997512</v>
      </c>
      <c r="H171" s="12">
        <v>3.688965775577293E-2</v>
      </c>
      <c r="I171" s="12">
        <v>13.020535979618534</v>
      </c>
      <c r="J171" s="12">
        <v>13.166967497762537</v>
      </c>
      <c r="K171" s="12">
        <v>0.23273058076547931</v>
      </c>
      <c r="L171" s="12">
        <v>12.631845958950802</v>
      </c>
      <c r="M171" s="12">
        <v>13.555657518430269</v>
      </c>
    </row>
    <row r="172" spans="2:13" x14ac:dyDescent="0.35">
      <c r="B172" s="3" t="s">
        <v>143</v>
      </c>
      <c r="C172" s="9">
        <v>1</v>
      </c>
      <c r="D172" s="12">
        <v>13.3223</v>
      </c>
      <c r="E172" s="12">
        <v>13.298462315915177</v>
      </c>
      <c r="F172" s="12">
        <v>2.3837684084822897E-2</v>
      </c>
      <c r="G172" s="12">
        <v>0.10373757508381606</v>
      </c>
      <c r="H172" s="12">
        <v>4.5321205182772488E-2</v>
      </c>
      <c r="I172" s="12">
        <v>13.208512269170834</v>
      </c>
      <c r="J172" s="12">
        <v>13.388412362659521</v>
      </c>
      <c r="K172" s="12">
        <v>0.23421504651349409</v>
      </c>
      <c r="L172" s="12">
        <v>12.833610282586514</v>
      </c>
      <c r="M172" s="12">
        <v>13.76331434924384</v>
      </c>
    </row>
    <row r="173" spans="2:13" x14ac:dyDescent="0.35">
      <c r="B173" s="3" t="s">
        <v>144</v>
      </c>
      <c r="C173" s="9">
        <v>1</v>
      </c>
      <c r="D173" s="12">
        <v>13.0664</v>
      </c>
      <c r="E173" s="12">
        <v>13.104146069833114</v>
      </c>
      <c r="F173" s="12">
        <v>-3.7746069833113793E-2</v>
      </c>
      <c r="G173" s="12">
        <v>-0.16426452081075554</v>
      </c>
      <c r="H173" s="12">
        <v>3.5778342733315295E-2</v>
      </c>
      <c r="I173" s="12">
        <v>13.03313596345315</v>
      </c>
      <c r="J173" s="12">
        <v>13.175156176213077</v>
      </c>
      <c r="K173" s="12">
        <v>0.23255701705784285</v>
      </c>
      <c r="L173" s="12">
        <v>12.642584766008175</v>
      </c>
      <c r="M173" s="12">
        <v>13.565707373658052</v>
      </c>
    </row>
    <row r="174" spans="2:13" x14ac:dyDescent="0.35">
      <c r="B174" s="3" t="s">
        <v>145</v>
      </c>
      <c r="C174" s="9">
        <v>1</v>
      </c>
      <c r="D174" s="12">
        <v>13.0106</v>
      </c>
      <c r="E174" s="12">
        <v>13.177002631638027</v>
      </c>
      <c r="F174" s="12">
        <v>-0.16640263163802693</v>
      </c>
      <c r="G174" s="12">
        <v>-0.72415614840222664</v>
      </c>
      <c r="H174" s="12">
        <v>3.2592129105364236E-2</v>
      </c>
      <c r="I174" s="12">
        <v>13.112316277321051</v>
      </c>
      <c r="J174" s="12">
        <v>13.241688985955003</v>
      </c>
      <c r="K174" s="12">
        <v>0.23208817990953345</v>
      </c>
      <c r="L174" s="12">
        <v>12.716371839771805</v>
      </c>
      <c r="M174" s="12">
        <v>13.63763342350425</v>
      </c>
    </row>
    <row r="175" spans="2:13" x14ac:dyDescent="0.35">
      <c r="B175" s="3" t="s">
        <v>146</v>
      </c>
      <c r="C175" s="9">
        <v>1</v>
      </c>
      <c r="D175" s="12">
        <v>13.0213</v>
      </c>
      <c r="E175" s="12">
        <v>13.274690095616878</v>
      </c>
      <c r="F175" s="12">
        <v>-0.25339009561687753</v>
      </c>
      <c r="G175" s="12">
        <v>-1.1027108999354145</v>
      </c>
      <c r="H175" s="12">
        <v>4.1552202914761485E-2</v>
      </c>
      <c r="I175" s="12">
        <v>13.192220475061996</v>
      </c>
      <c r="J175" s="12">
        <v>13.357159716171759</v>
      </c>
      <c r="K175" s="12">
        <v>0.23351501438059341</v>
      </c>
      <c r="L175" s="12">
        <v>12.811227432293338</v>
      </c>
      <c r="M175" s="12">
        <v>13.738152758940418</v>
      </c>
    </row>
    <row r="176" spans="2:13" x14ac:dyDescent="0.35">
      <c r="B176" s="3" t="s">
        <v>147</v>
      </c>
      <c r="C176" s="9">
        <v>1</v>
      </c>
      <c r="D176" s="12">
        <v>12.904199999999999</v>
      </c>
      <c r="E176" s="12">
        <v>13.246298172588542</v>
      </c>
      <c r="F176" s="12">
        <v>-0.34209817258854258</v>
      </c>
      <c r="G176" s="12">
        <v>-1.4887534686112889</v>
      </c>
      <c r="H176" s="12">
        <v>3.7690243614641294E-2</v>
      </c>
      <c r="I176" s="12">
        <v>13.17149347220005</v>
      </c>
      <c r="J176" s="12">
        <v>13.321102872977034</v>
      </c>
      <c r="K176" s="12">
        <v>0.23285882168779914</v>
      </c>
      <c r="L176" s="12">
        <v>12.784137870116885</v>
      </c>
      <c r="M176" s="12">
        <v>13.708458475060199</v>
      </c>
    </row>
    <row r="177" spans="2:13" x14ac:dyDescent="0.35">
      <c r="B177" s="3" t="s">
        <v>148</v>
      </c>
      <c r="C177" s="9">
        <v>1</v>
      </c>
      <c r="D177" s="12">
        <v>12.8941</v>
      </c>
      <c r="E177" s="12">
        <v>13.14553090678967</v>
      </c>
      <c r="F177" s="12">
        <v>-0.25143090678967006</v>
      </c>
      <c r="G177" s="12">
        <v>-1.0941848410555921</v>
      </c>
      <c r="H177" s="12">
        <v>3.2887326913353963E-2</v>
      </c>
      <c r="I177" s="12">
        <v>13.080258666538716</v>
      </c>
      <c r="J177" s="12">
        <v>13.210803147040624</v>
      </c>
      <c r="K177" s="12">
        <v>0.23212981851887329</v>
      </c>
      <c r="L177" s="12">
        <v>12.684817473810057</v>
      </c>
      <c r="M177" s="12">
        <v>13.606244339769283</v>
      </c>
    </row>
    <row r="178" spans="2:13" x14ac:dyDescent="0.35">
      <c r="B178" s="3" t="s">
        <v>149</v>
      </c>
      <c r="C178" s="9">
        <v>1</v>
      </c>
      <c r="D178" s="12">
        <v>13.3544</v>
      </c>
      <c r="E178" s="12">
        <v>13.238791155652235</v>
      </c>
      <c r="F178" s="12">
        <v>0.11560884434776497</v>
      </c>
      <c r="G178" s="12">
        <v>0.50311016490545857</v>
      </c>
      <c r="H178" s="12">
        <v>3.681180534499362E-2</v>
      </c>
      <c r="I178" s="12">
        <v>13.165729912064995</v>
      </c>
      <c r="J178" s="12">
        <v>13.311852399239475</v>
      </c>
      <c r="K178" s="12">
        <v>0.23271825323093359</v>
      </c>
      <c r="L178" s="12">
        <v>12.77690984265614</v>
      </c>
      <c r="M178" s="12">
        <v>13.70067246864833</v>
      </c>
    </row>
    <row r="179" spans="2:13" x14ac:dyDescent="0.35">
      <c r="B179" s="3" t="s">
        <v>150</v>
      </c>
      <c r="C179" s="9">
        <v>1</v>
      </c>
      <c r="D179" s="12">
        <v>13.3226</v>
      </c>
      <c r="E179" s="12">
        <v>13.008094750571152</v>
      </c>
      <c r="F179" s="12">
        <v>0.31450524942884783</v>
      </c>
      <c r="G179" s="12">
        <v>1.3686737273127931</v>
      </c>
      <c r="H179" s="12">
        <v>4.9986711549478514E-2</v>
      </c>
      <c r="I179" s="12">
        <v>12.908884965166312</v>
      </c>
      <c r="J179" s="12">
        <v>13.107304535975992</v>
      </c>
      <c r="K179" s="12">
        <v>0.23516238582228663</v>
      </c>
      <c r="L179" s="12">
        <v>12.541362510951306</v>
      </c>
      <c r="M179" s="12">
        <v>13.474826990190998</v>
      </c>
    </row>
    <row r="180" spans="2:13" x14ac:dyDescent="0.35">
      <c r="B180" s="3" t="s">
        <v>151</v>
      </c>
      <c r="C180" s="9">
        <v>1</v>
      </c>
      <c r="D180" s="12">
        <v>13.3559</v>
      </c>
      <c r="E180" s="12">
        <v>13.009634651481162</v>
      </c>
      <c r="F180" s="12">
        <v>0.34626534851883761</v>
      </c>
      <c r="G180" s="12">
        <v>1.5068883144469079</v>
      </c>
      <c r="H180" s="12">
        <v>4.9706939368163949E-2</v>
      </c>
      <c r="I180" s="12">
        <v>12.910980136411379</v>
      </c>
      <c r="J180" s="12">
        <v>13.108289166550946</v>
      </c>
      <c r="K180" s="12">
        <v>0.23510307568266639</v>
      </c>
      <c r="L180" s="12">
        <v>12.543020126070587</v>
      </c>
      <c r="M180" s="12">
        <v>13.476249176891738</v>
      </c>
    </row>
    <row r="181" spans="2:13" x14ac:dyDescent="0.35">
      <c r="B181" s="3" t="s">
        <v>152</v>
      </c>
      <c r="C181" s="9">
        <v>1</v>
      </c>
      <c r="D181" s="12">
        <v>12.8475</v>
      </c>
      <c r="E181" s="12">
        <v>12.995583055677308</v>
      </c>
      <c r="F181" s="12">
        <v>-0.14808305567730784</v>
      </c>
      <c r="G181" s="12">
        <v>-0.64443244789649068</v>
      </c>
      <c r="H181" s="12">
        <v>5.2300887195492002E-2</v>
      </c>
      <c r="I181" s="12">
        <v>12.891780272211316</v>
      </c>
      <c r="J181" s="12">
        <v>13.0993858391433</v>
      </c>
      <c r="K181" s="12">
        <v>0.23566514204594369</v>
      </c>
      <c r="L181" s="12">
        <v>12.527852984123458</v>
      </c>
      <c r="M181" s="12">
        <v>13.463313127231158</v>
      </c>
    </row>
    <row r="182" spans="2:13" x14ac:dyDescent="0.35">
      <c r="B182" s="3" t="s">
        <v>153</v>
      </c>
      <c r="C182" s="9">
        <v>1</v>
      </c>
      <c r="D182" s="12">
        <v>12.935600000000001</v>
      </c>
      <c r="E182" s="12">
        <v>13.118582640864469</v>
      </c>
      <c r="F182" s="12">
        <v>-0.18298264086446814</v>
      </c>
      <c r="G182" s="12">
        <v>-0.79630954828360978</v>
      </c>
      <c r="H182" s="12">
        <v>3.4474724941417095E-2</v>
      </c>
      <c r="I182" s="12">
        <v>13.050159854941786</v>
      </c>
      <c r="J182" s="12">
        <v>13.187005426787152</v>
      </c>
      <c r="K182" s="12">
        <v>0.23236002890748139</v>
      </c>
      <c r="L182" s="12">
        <v>12.657412303988924</v>
      </c>
      <c r="M182" s="12">
        <v>13.579752977740014</v>
      </c>
    </row>
    <row r="183" spans="2:13" x14ac:dyDescent="0.35">
      <c r="B183" s="3" t="s">
        <v>154</v>
      </c>
      <c r="C183" s="9">
        <v>1</v>
      </c>
      <c r="D183" s="12">
        <v>13.376799999999999</v>
      </c>
      <c r="E183" s="12">
        <v>13.196636368240673</v>
      </c>
      <c r="F183" s="12">
        <v>0.18016363175932604</v>
      </c>
      <c r="G183" s="12">
        <v>0.78404169677311719</v>
      </c>
      <c r="H183" s="12">
        <v>3.3283500020062293E-2</v>
      </c>
      <c r="I183" s="12">
        <v>13.13057783403916</v>
      </c>
      <c r="J183" s="12">
        <v>13.262694902442187</v>
      </c>
      <c r="K183" s="12">
        <v>0.23218627812100506</v>
      </c>
      <c r="L183" s="12">
        <v>12.735810878579636</v>
      </c>
      <c r="M183" s="12">
        <v>13.65746185790171</v>
      </c>
    </row>
    <row r="184" spans="2:13" x14ac:dyDescent="0.35">
      <c r="B184" s="3" t="s">
        <v>155</v>
      </c>
      <c r="C184" s="9">
        <v>1</v>
      </c>
      <c r="D184" s="12">
        <v>13.053800000000001</v>
      </c>
      <c r="E184" s="12">
        <v>12.961608991850181</v>
      </c>
      <c r="F184" s="12">
        <v>9.2191008149820064E-2</v>
      </c>
      <c r="G184" s="12">
        <v>0.40119969691534368</v>
      </c>
      <c r="H184" s="12">
        <v>5.8896615648848259E-2</v>
      </c>
      <c r="I184" s="12">
        <v>12.84471551319416</v>
      </c>
      <c r="J184" s="12">
        <v>13.078502470506201</v>
      </c>
      <c r="K184" s="12">
        <v>0.23721612025532202</v>
      </c>
      <c r="L184" s="12">
        <v>12.490800657883174</v>
      </c>
      <c r="M184" s="12">
        <v>13.432417325817188</v>
      </c>
    </row>
    <row r="185" spans="2:13" x14ac:dyDescent="0.35">
      <c r="B185" s="3" t="s">
        <v>156</v>
      </c>
      <c r="C185" s="9">
        <v>1</v>
      </c>
      <c r="D185" s="12">
        <v>12.9945</v>
      </c>
      <c r="E185" s="12">
        <v>13.089420767381128</v>
      </c>
      <c r="F185" s="12">
        <v>-9.4920767381127646E-2</v>
      </c>
      <c r="G185" s="12">
        <v>-0.41307914804871976</v>
      </c>
      <c r="H185" s="12">
        <v>3.7391935446179581E-2</v>
      </c>
      <c r="I185" s="12">
        <v>13.01520812613116</v>
      </c>
      <c r="J185" s="12">
        <v>13.163633408631096</v>
      </c>
      <c r="K185" s="12">
        <v>0.23281072400237598</v>
      </c>
      <c r="L185" s="12">
        <v>12.627355925500924</v>
      </c>
      <c r="M185" s="12">
        <v>13.551485609261332</v>
      </c>
    </row>
    <row r="186" spans="2:13" x14ac:dyDescent="0.35">
      <c r="B186" s="3" t="s">
        <v>157</v>
      </c>
      <c r="C186" s="9">
        <v>1</v>
      </c>
      <c r="D186" s="12">
        <v>13.161</v>
      </c>
      <c r="E186" s="12">
        <v>13.162758548220422</v>
      </c>
      <c r="F186" s="12">
        <v>-1.75854822042254E-3</v>
      </c>
      <c r="G186" s="12">
        <v>-7.6529048461860981E-3</v>
      </c>
      <c r="H186" s="12">
        <v>3.2510117846789865E-2</v>
      </c>
      <c r="I186" s="12">
        <v>13.098234963549853</v>
      </c>
      <c r="J186" s="12">
        <v>13.227282132890991</v>
      </c>
      <c r="K186" s="12">
        <v>0.23207667727824655</v>
      </c>
      <c r="L186" s="12">
        <v>12.702150585893214</v>
      </c>
      <c r="M186" s="12">
        <v>13.62336651054763</v>
      </c>
    </row>
    <row r="187" spans="2:13" x14ac:dyDescent="0.35">
      <c r="B187" s="3" t="s">
        <v>158</v>
      </c>
      <c r="C187" s="9">
        <v>1</v>
      </c>
      <c r="D187" s="12">
        <v>13.1921</v>
      </c>
      <c r="E187" s="12">
        <v>13.096927784317435</v>
      </c>
      <c r="F187" s="12">
        <v>9.5172215682564953E-2</v>
      </c>
      <c r="G187" s="12">
        <v>0.41417340858834401</v>
      </c>
      <c r="H187" s="12">
        <v>3.6535666985020719E-2</v>
      </c>
      <c r="I187" s="12">
        <v>13.024414598935781</v>
      </c>
      <c r="J187" s="12">
        <v>13.169440969699089</v>
      </c>
      <c r="K187" s="12">
        <v>0.23267473291300791</v>
      </c>
      <c r="L187" s="12">
        <v>12.635132847105389</v>
      </c>
      <c r="M187" s="12">
        <v>13.558722721529481</v>
      </c>
    </row>
    <row r="188" spans="2:13" x14ac:dyDescent="0.35">
      <c r="B188" s="3" t="s">
        <v>159</v>
      </c>
      <c r="C188" s="9">
        <v>1</v>
      </c>
      <c r="D188" s="12">
        <v>12.8131</v>
      </c>
      <c r="E188" s="12">
        <v>13.18999554556625</v>
      </c>
      <c r="F188" s="12">
        <v>-0.37689554556624927</v>
      </c>
      <c r="G188" s="12">
        <v>-1.6401857587259441</v>
      </c>
      <c r="H188" s="12">
        <v>3.2976252103073034E-2</v>
      </c>
      <c r="I188" s="12">
        <v>13.12454681342944</v>
      </c>
      <c r="J188" s="12">
        <v>13.255444277703059</v>
      </c>
      <c r="K188" s="12">
        <v>0.23214243381352032</v>
      </c>
      <c r="L188" s="12">
        <v>12.729257074718852</v>
      </c>
      <c r="M188" s="12">
        <v>13.650734016413647</v>
      </c>
    </row>
    <row r="189" spans="2:13" x14ac:dyDescent="0.35">
      <c r="B189" s="3" t="s">
        <v>160</v>
      </c>
      <c r="C189" s="9">
        <v>1</v>
      </c>
      <c r="D189" s="12">
        <v>13.4498</v>
      </c>
      <c r="E189" s="12">
        <v>13.129265703427674</v>
      </c>
      <c r="F189" s="12">
        <v>0.32053429657232613</v>
      </c>
      <c r="G189" s="12">
        <v>1.3949111222084094</v>
      </c>
      <c r="H189" s="12">
        <v>3.3706690280660201E-2</v>
      </c>
      <c r="I189" s="12">
        <v>13.062367253703856</v>
      </c>
      <c r="J189" s="12">
        <v>13.196164153151491</v>
      </c>
      <c r="K189" s="12">
        <v>0.23224731934680234</v>
      </c>
      <c r="L189" s="12">
        <v>12.668319063830493</v>
      </c>
      <c r="M189" s="12">
        <v>13.590212343024854</v>
      </c>
    </row>
    <row r="190" spans="2:13" x14ac:dyDescent="0.35">
      <c r="B190" s="3" t="s">
        <v>161</v>
      </c>
      <c r="C190" s="9">
        <v>1</v>
      </c>
      <c r="D190" s="12">
        <v>13.759</v>
      </c>
      <c r="E190" s="12">
        <v>13.306065576658359</v>
      </c>
      <c r="F190" s="12">
        <v>0.45293442334164169</v>
      </c>
      <c r="G190" s="12">
        <v>1.9710941122574901</v>
      </c>
      <c r="H190" s="12">
        <v>4.660933491781926E-2</v>
      </c>
      <c r="I190" s="12">
        <v>13.213558948962275</v>
      </c>
      <c r="J190" s="12">
        <v>13.398572204354442</v>
      </c>
      <c r="K190" s="12">
        <v>0.23446770881206794</v>
      </c>
      <c r="L190" s="12">
        <v>12.840712078607485</v>
      </c>
      <c r="M190" s="12">
        <v>13.771419074709232</v>
      </c>
    </row>
    <row r="191" spans="2:13" x14ac:dyDescent="0.35">
      <c r="B191" s="3" t="s">
        <v>162</v>
      </c>
      <c r="C191" s="9">
        <v>1</v>
      </c>
      <c r="D191" s="12">
        <v>12.754</v>
      </c>
      <c r="E191" s="12">
        <v>12.952562074003865</v>
      </c>
      <c r="F191" s="12">
        <v>-0.19856207400386516</v>
      </c>
      <c r="G191" s="12">
        <v>-0.86410861002595762</v>
      </c>
      <c r="H191" s="12">
        <v>6.0716217460798722E-2</v>
      </c>
      <c r="I191" s="12">
        <v>12.832057189442354</v>
      </c>
      <c r="J191" s="12">
        <v>13.073066958565375</v>
      </c>
      <c r="K191" s="12">
        <v>0.23767443160097435</v>
      </c>
      <c r="L191" s="12">
        <v>12.480844118882729</v>
      </c>
      <c r="M191" s="12">
        <v>13.424280029125001</v>
      </c>
    </row>
    <row r="192" spans="2:13" x14ac:dyDescent="0.35">
      <c r="B192" s="3" t="s">
        <v>163</v>
      </c>
      <c r="C192" s="9">
        <v>1</v>
      </c>
      <c r="D192" s="12">
        <v>13.2477</v>
      </c>
      <c r="E192" s="12">
        <v>13.145338419175918</v>
      </c>
      <c r="F192" s="12">
        <v>0.10236158082408231</v>
      </c>
      <c r="G192" s="12">
        <v>0.44546031144011777</v>
      </c>
      <c r="H192" s="12">
        <v>3.2894443257017819E-2</v>
      </c>
      <c r="I192" s="12">
        <v>13.080052054952695</v>
      </c>
      <c r="J192" s="12">
        <v>13.21062478339914</v>
      </c>
      <c r="K192" s="12">
        <v>0.23213082684402001</v>
      </c>
      <c r="L192" s="12">
        <v>12.684622984950007</v>
      </c>
      <c r="M192" s="12">
        <v>13.606053853401828</v>
      </c>
    </row>
    <row r="193" spans="2:13" x14ac:dyDescent="0.35">
      <c r="B193" s="3" t="s">
        <v>164</v>
      </c>
      <c r="C193" s="9">
        <v>1</v>
      </c>
      <c r="D193" s="12">
        <v>13.0747</v>
      </c>
      <c r="E193" s="12">
        <v>13.11319298767943</v>
      </c>
      <c r="F193" s="12">
        <v>-3.8492987679429547E-2</v>
      </c>
      <c r="G193" s="12">
        <v>-0.16751498112761809</v>
      </c>
      <c r="H193" s="12">
        <v>3.4927045068818129E-2</v>
      </c>
      <c r="I193" s="12">
        <v>13.043872471512392</v>
      </c>
      <c r="J193" s="12">
        <v>13.182513503846467</v>
      </c>
      <c r="K193" s="12">
        <v>0.23242756904321502</v>
      </c>
      <c r="L193" s="12">
        <v>12.651888602330507</v>
      </c>
      <c r="M193" s="12">
        <v>13.574497373028352</v>
      </c>
    </row>
    <row r="194" spans="2:13" x14ac:dyDescent="0.35">
      <c r="B194" s="3" t="s">
        <v>165</v>
      </c>
      <c r="C194" s="9">
        <v>1</v>
      </c>
      <c r="D194" s="12">
        <v>13.446099999999999</v>
      </c>
      <c r="E194" s="12">
        <v>13.08691842840236</v>
      </c>
      <c r="F194" s="12">
        <v>0.35918157159763986</v>
      </c>
      <c r="G194" s="12">
        <v>1.563097535807034</v>
      </c>
      <c r="H194" s="12">
        <v>3.769211271450898E-2</v>
      </c>
      <c r="I194" s="12">
        <v>13.012110018368023</v>
      </c>
      <c r="J194" s="12">
        <v>13.161726838436696</v>
      </c>
      <c r="K194" s="12">
        <v>0.23285912422531885</v>
      </c>
      <c r="L194" s="12">
        <v>12.624757525477472</v>
      </c>
      <c r="M194" s="12">
        <v>13.549079331327247</v>
      </c>
    </row>
    <row r="195" spans="2:13" x14ac:dyDescent="0.35">
      <c r="B195" s="3" t="s">
        <v>166</v>
      </c>
      <c r="C195" s="9">
        <v>1</v>
      </c>
      <c r="D195" s="12">
        <v>13.3315</v>
      </c>
      <c r="E195" s="12">
        <v>13.195000223523786</v>
      </c>
      <c r="F195" s="12">
        <v>0.1364997764762137</v>
      </c>
      <c r="G195" s="12">
        <v>0.59402397316528299</v>
      </c>
      <c r="H195" s="12">
        <v>3.3200986578424276E-2</v>
      </c>
      <c r="I195" s="12">
        <v>13.129105455663051</v>
      </c>
      <c r="J195" s="12">
        <v>13.260894991384522</v>
      </c>
      <c r="K195" s="12">
        <v>0.23217446432344782</v>
      </c>
      <c r="L195" s="12">
        <v>12.734198180980675</v>
      </c>
      <c r="M195" s="12">
        <v>13.655802266066898</v>
      </c>
    </row>
    <row r="196" spans="2:13" ht="15" thickBot="1" x14ac:dyDescent="0.4">
      <c r="B196" s="7" t="s">
        <v>167</v>
      </c>
      <c r="C196" s="10">
        <v>1</v>
      </c>
      <c r="D196" s="13">
        <v>13.0114</v>
      </c>
      <c r="E196" s="13">
        <v>13.225413266496512</v>
      </c>
      <c r="F196" s="13">
        <v>-0.21401326649651153</v>
      </c>
      <c r="G196" s="13">
        <v>-0.9313495901327844</v>
      </c>
      <c r="H196" s="13">
        <v>3.5419225994977807E-2</v>
      </c>
      <c r="I196" s="13">
        <v>13.155115907433611</v>
      </c>
      <c r="J196" s="13">
        <v>13.295710625559412</v>
      </c>
      <c r="K196" s="13">
        <v>0.23250203858070265</v>
      </c>
      <c r="L196" s="13">
        <v>12.763961079729885</v>
      </c>
      <c r="M196" s="13">
        <v>13.686865453263138</v>
      </c>
    </row>
    <row r="216" spans="7:7" x14ac:dyDescent="0.35">
      <c r="G216" t="s">
        <v>64</v>
      </c>
    </row>
    <row r="236" spans="7:7" x14ac:dyDescent="0.35">
      <c r="G236" t="s">
        <v>64</v>
      </c>
    </row>
  </sheetData>
  <pageMargins left="0.7" right="0.7" top="0.75" bottom="0.75" header="0.3" footer="0.3"/>
  <pageSetup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DD335930">
              <controlPr defaultSize="0" autoFill="0" autoPict="0" macro="[0]!GoToResultsNew1102202100064118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5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79D55-40E7-4F22-9F80-B12C7BA376F6}">
  <sheetPr codeName="Sheet4"/>
  <dimension ref="A1:O101"/>
  <sheetViews>
    <sheetView topLeftCell="A77" workbookViewId="0">
      <selection activeCell="I1" sqref="I1"/>
    </sheetView>
  </sheetViews>
  <sheetFormatPr defaultRowHeight="14.5" x14ac:dyDescent="0.35"/>
  <cols>
    <col min="3" max="3" width="14.08984375" customWidth="1"/>
    <col min="4" max="4" width="12.54296875" customWidth="1"/>
    <col min="6" max="6" width="10.36328125" customWidth="1"/>
    <col min="9" max="9" width="20.36328125" customWidth="1"/>
    <col min="13" max="13" width="27.36328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3</v>
      </c>
      <c r="H1" t="s">
        <v>5</v>
      </c>
      <c r="I1" t="s">
        <v>178</v>
      </c>
      <c r="M1" t="s">
        <v>11</v>
      </c>
      <c r="N1" t="s">
        <v>9</v>
      </c>
      <c r="O1">
        <v>12.70837524507618</v>
      </c>
    </row>
    <row r="2" spans="1:15" x14ac:dyDescent="0.35">
      <c r="A2">
        <v>1</v>
      </c>
      <c r="B2">
        <v>586952.98388138576</v>
      </c>
      <c r="C2">
        <v>0.88807418305752517</v>
      </c>
      <c r="D2">
        <v>0.87057618929716052</v>
      </c>
      <c r="E2">
        <v>13.2827</v>
      </c>
      <c r="F2">
        <v>-0.11869999999999994</v>
      </c>
      <c r="G2">
        <v>0</v>
      </c>
      <c r="H2">
        <v>0</v>
      </c>
      <c r="I2">
        <v>0.87057618929716052</v>
      </c>
      <c r="M2" t="s">
        <v>12</v>
      </c>
      <c r="N2" t="s">
        <v>8</v>
      </c>
      <c r="O2">
        <v>0.90601893094974872</v>
      </c>
    </row>
    <row r="3" spans="1:15" x14ac:dyDescent="0.35">
      <c r="A3">
        <v>2</v>
      </c>
      <c r="B3">
        <v>838022.3083059116</v>
      </c>
      <c r="C3">
        <v>1.075192806090155</v>
      </c>
      <c r="D3">
        <v>0.83752848828395754</v>
      </c>
      <c r="E3">
        <v>13.6388</v>
      </c>
      <c r="F3">
        <v>7.2500000000000009E-2</v>
      </c>
      <c r="G3">
        <v>0</v>
      </c>
      <c r="H3">
        <v>0</v>
      </c>
      <c r="I3">
        <v>0.83752848828395754</v>
      </c>
      <c r="M3" t="s">
        <v>13</v>
      </c>
      <c r="N3" t="s">
        <v>10</v>
      </c>
      <c r="O3">
        <v>-0.30778078708185735</v>
      </c>
    </row>
    <row r="4" spans="1:15" x14ac:dyDescent="0.35">
      <c r="A4">
        <v>3</v>
      </c>
      <c r="B4">
        <v>861990.90625326219</v>
      </c>
      <c r="C4">
        <v>0.95399199362089004</v>
      </c>
      <c r="D4">
        <v>1.1154969492338747</v>
      </c>
      <c r="E4">
        <v>13.667</v>
      </c>
      <c r="F4">
        <v>-4.7100000000000038E-2</v>
      </c>
      <c r="G4">
        <v>0</v>
      </c>
      <c r="H4">
        <v>0</v>
      </c>
      <c r="I4">
        <v>1.1154969492338747</v>
      </c>
      <c r="M4" t="s">
        <v>179</v>
      </c>
      <c r="N4" t="s">
        <v>181</v>
      </c>
      <c r="O4">
        <v>0.26290206907888586</v>
      </c>
    </row>
    <row r="5" spans="1:15" x14ac:dyDescent="0.35">
      <c r="A5">
        <v>4</v>
      </c>
      <c r="B5">
        <v>767197.84988560493</v>
      </c>
      <c r="C5">
        <v>1.0579150106383874</v>
      </c>
      <c r="D5">
        <v>0.95427823415290935</v>
      </c>
      <c r="E5">
        <v>13.5505</v>
      </c>
      <c r="F5">
        <v>5.6299999999999899E-2</v>
      </c>
      <c r="G5">
        <v>0</v>
      </c>
      <c r="H5">
        <v>0</v>
      </c>
      <c r="I5">
        <v>0.95427823415290935</v>
      </c>
      <c r="M5" t="s">
        <v>180</v>
      </c>
      <c r="N5" t="s">
        <v>182</v>
      </c>
      <c r="O5">
        <v>0.74494542119198781</v>
      </c>
    </row>
    <row r="6" spans="1:15" x14ac:dyDescent="0.35">
      <c r="A6">
        <v>5</v>
      </c>
      <c r="B6">
        <v>777391.99484225479</v>
      </c>
      <c r="C6">
        <v>1.0119710866973839</v>
      </c>
      <c r="D6">
        <v>1.059609029509115</v>
      </c>
      <c r="E6">
        <v>13.563700000000001</v>
      </c>
      <c r="F6">
        <v>1.1899999999999977E-2</v>
      </c>
      <c r="G6">
        <v>0</v>
      </c>
      <c r="H6">
        <v>0</v>
      </c>
      <c r="I6">
        <v>1.059609029509115</v>
      </c>
    </row>
    <row r="7" spans="1:15" x14ac:dyDescent="0.35">
      <c r="A7">
        <v>6</v>
      </c>
      <c r="B7">
        <v>725923.56072052894</v>
      </c>
      <c r="C7">
        <v>1.0675859733780524</v>
      </c>
      <c r="D7">
        <v>1.0890437308155758</v>
      </c>
      <c r="E7">
        <v>13.495200000000001</v>
      </c>
      <c r="F7">
        <v>6.5399999999999972E-2</v>
      </c>
      <c r="G7">
        <v>0</v>
      </c>
      <c r="H7">
        <v>0</v>
      </c>
      <c r="I7">
        <v>1.0890437308155758</v>
      </c>
    </row>
    <row r="8" spans="1:15" x14ac:dyDescent="0.35">
      <c r="A8">
        <v>7</v>
      </c>
      <c r="B8">
        <v>701516.71096399543</v>
      </c>
      <c r="C8">
        <v>1.2181094187220822</v>
      </c>
      <c r="D8">
        <v>1.0253151205244289</v>
      </c>
      <c r="E8">
        <v>13.461</v>
      </c>
      <c r="F8">
        <v>0.19729999999999998</v>
      </c>
      <c r="G8">
        <v>0</v>
      </c>
      <c r="H8">
        <v>0</v>
      </c>
      <c r="I8">
        <v>1.0253151205244289</v>
      </c>
    </row>
    <row r="9" spans="1:15" x14ac:dyDescent="0.35">
      <c r="A9">
        <v>8</v>
      </c>
      <c r="B9">
        <v>1027151.5050627794</v>
      </c>
      <c r="C9">
        <v>1.0550624927417287</v>
      </c>
      <c r="D9">
        <v>1.08177152690629</v>
      </c>
      <c r="E9">
        <v>13.8423</v>
      </c>
      <c r="F9">
        <v>5.3599999999999898E-2</v>
      </c>
      <c r="G9">
        <v>0</v>
      </c>
      <c r="H9">
        <v>0</v>
      </c>
      <c r="I9">
        <v>1.08177152690629</v>
      </c>
    </row>
    <row r="10" spans="1:15" x14ac:dyDescent="0.35">
      <c r="A10">
        <v>9</v>
      </c>
      <c r="B10">
        <v>755624.62192222301</v>
      </c>
      <c r="C10">
        <v>1.0822043220703148</v>
      </c>
      <c r="D10">
        <v>0.99401796405393528</v>
      </c>
      <c r="E10">
        <v>13.535299999999999</v>
      </c>
      <c r="F10">
        <v>7.9000000000000084E-2</v>
      </c>
      <c r="G10">
        <v>0</v>
      </c>
      <c r="H10">
        <v>0</v>
      </c>
      <c r="I10">
        <v>0.99401796405393528</v>
      </c>
    </row>
    <row r="11" spans="1:15" x14ac:dyDescent="0.35">
      <c r="A11">
        <v>10</v>
      </c>
      <c r="B11">
        <v>445966.89420177141</v>
      </c>
      <c r="C11">
        <v>0.80179685596694128</v>
      </c>
      <c r="D11">
        <v>0.88311486667860395</v>
      </c>
      <c r="E11">
        <v>13.007999999999999</v>
      </c>
      <c r="F11">
        <v>-0.22090000000000007</v>
      </c>
      <c r="G11">
        <v>0</v>
      </c>
      <c r="H11">
        <v>0</v>
      </c>
      <c r="I11">
        <v>0.88311486667860395</v>
      </c>
    </row>
    <row r="12" spans="1:15" x14ac:dyDescent="0.35">
      <c r="A12">
        <v>11</v>
      </c>
      <c r="B12">
        <v>659739.27626946848</v>
      </c>
      <c r="C12">
        <v>1.049695371820325</v>
      </c>
      <c r="D12">
        <v>1.0021022065443106</v>
      </c>
      <c r="E12">
        <v>13.3996</v>
      </c>
      <c r="F12">
        <v>4.8499999999999904E-2</v>
      </c>
      <c r="G12">
        <v>0</v>
      </c>
      <c r="H12">
        <v>0</v>
      </c>
      <c r="I12">
        <v>1.0021022065443106</v>
      </c>
    </row>
    <row r="13" spans="1:15" x14ac:dyDescent="0.35">
      <c r="A13">
        <v>12</v>
      </c>
      <c r="B13">
        <v>568183.66539265378</v>
      </c>
      <c r="C13">
        <v>0.97199948923522461</v>
      </c>
      <c r="D13">
        <v>0.97794680699710346</v>
      </c>
      <c r="E13">
        <v>13.2502</v>
      </c>
      <c r="F13">
        <v>-2.8400000000000019E-2</v>
      </c>
      <c r="G13">
        <v>0</v>
      </c>
      <c r="H13">
        <v>0</v>
      </c>
      <c r="I13">
        <v>0.97794680699710346</v>
      </c>
    </row>
    <row r="14" spans="1:15" x14ac:dyDescent="0.35">
      <c r="A14">
        <v>13</v>
      </c>
      <c r="B14">
        <v>599469.27434430632</v>
      </c>
      <c r="C14">
        <v>0.95647560009362076</v>
      </c>
      <c r="D14">
        <v>0.9222859154248747</v>
      </c>
      <c r="E14">
        <v>13.303800000000001</v>
      </c>
      <c r="F14">
        <v>-4.4500000000000033E-2</v>
      </c>
      <c r="G14">
        <v>0</v>
      </c>
      <c r="H14">
        <v>0</v>
      </c>
      <c r="I14">
        <v>0.9222859154248747</v>
      </c>
    </row>
    <row r="15" spans="1:15" x14ac:dyDescent="0.35">
      <c r="A15">
        <v>14</v>
      </c>
      <c r="B15">
        <v>729416.36984770128</v>
      </c>
      <c r="C15">
        <v>1.0890437308155758</v>
      </c>
      <c r="D15">
        <v>1.0519020483004984</v>
      </c>
      <c r="E15">
        <v>13.5</v>
      </c>
      <c r="F15">
        <v>8.5300000000000001E-2</v>
      </c>
      <c r="G15">
        <v>0</v>
      </c>
      <c r="H15">
        <v>0</v>
      </c>
      <c r="I15">
        <v>1.0519020483004984</v>
      </c>
    </row>
    <row r="16" spans="1:15" x14ac:dyDescent="0.35">
      <c r="A16">
        <v>15</v>
      </c>
      <c r="B16">
        <v>553490.57334935991</v>
      </c>
      <c r="C16">
        <v>0.92598244722145961</v>
      </c>
      <c r="D16">
        <v>1.1134908607465361</v>
      </c>
      <c r="E16">
        <v>13.224</v>
      </c>
      <c r="F16">
        <v>-7.6899999999999996E-2</v>
      </c>
      <c r="G16">
        <v>0</v>
      </c>
      <c r="H16">
        <v>0</v>
      </c>
      <c r="I16">
        <v>1.1134908607465361</v>
      </c>
    </row>
    <row r="17" spans="1:9" x14ac:dyDescent="0.35">
      <c r="A17">
        <v>16</v>
      </c>
      <c r="B17">
        <v>602293.41145717585</v>
      </c>
      <c r="C17">
        <v>1.1762130523123986</v>
      </c>
      <c r="D17">
        <v>0.99381918034015848</v>
      </c>
      <c r="E17">
        <v>13.3085</v>
      </c>
      <c r="F17">
        <v>0.1623</v>
      </c>
      <c r="G17">
        <v>0</v>
      </c>
      <c r="H17">
        <v>0</v>
      </c>
      <c r="I17">
        <v>0.99381918034015848</v>
      </c>
    </row>
    <row r="18" spans="1:9" x14ac:dyDescent="0.35">
      <c r="A18">
        <v>17</v>
      </c>
      <c r="B18">
        <v>586073.21439763322</v>
      </c>
      <c r="C18">
        <v>0.98728157159029051</v>
      </c>
      <c r="D18">
        <v>1.1376901241657316</v>
      </c>
      <c r="E18">
        <v>13.2812</v>
      </c>
      <c r="F18">
        <v>-1.2800000000000011E-2</v>
      </c>
      <c r="G18">
        <v>0</v>
      </c>
      <c r="H18">
        <v>0</v>
      </c>
      <c r="I18">
        <v>1.1376901241657316</v>
      </c>
    </row>
    <row r="19" spans="1:9" x14ac:dyDescent="0.35">
      <c r="A19">
        <v>18</v>
      </c>
      <c r="B19">
        <v>698856.00600347144</v>
      </c>
      <c r="C19">
        <v>0.98777533580685306</v>
      </c>
      <c r="D19">
        <v>1.0824207845802583</v>
      </c>
      <c r="E19">
        <v>13.4572</v>
      </c>
      <c r="F19">
        <v>-1.229999999999999E-2</v>
      </c>
      <c r="G19">
        <v>0</v>
      </c>
      <c r="H19">
        <v>0</v>
      </c>
      <c r="I19">
        <v>1.0824207845802583</v>
      </c>
    </row>
    <row r="20" spans="1:9" x14ac:dyDescent="0.35">
      <c r="A20">
        <v>19</v>
      </c>
      <c r="B20">
        <v>683922.57790443616</v>
      </c>
      <c r="C20">
        <v>1.0588675627321069</v>
      </c>
      <c r="D20">
        <v>1.0458186752558978</v>
      </c>
      <c r="E20">
        <v>13.435600000000001</v>
      </c>
      <c r="F20">
        <v>5.7199999999999911E-2</v>
      </c>
      <c r="G20">
        <v>0</v>
      </c>
      <c r="H20">
        <v>0</v>
      </c>
      <c r="I20">
        <v>1.0458186752558978</v>
      </c>
    </row>
    <row r="21" spans="1:9" x14ac:dyDescent="0.35">
      <c r="A21">
        <v>20</v>
      </c>
      <c r="B21">
        <v>718269.40964582085</v>
      </c>
      <c r="C21">
        <v>0.96782886470049811</v>
      </c>
      <c r="D21">
        <v>0.98501343333449787</v>
      </c>
      <c r="E21">
        <v>13.4846</v>
      </c>
      <c r="F21">
        <v>-3.2700000000000035E-2</v>
      </c>
      <c r="G21">
        <v>0</v>
      </c>
      <c r="H21">
        <v>0</v>
      </c>
      <c r="I21">
        <v>0.98501343333449787</v>
      </c>
    </row>
    <row r="22" spans="1:9" x14ac:dyDescent="0.35">
      <c r="A22">
        <v>21</v>
      </c>
      <c r="B22">
        <v>862594.5111246974</v>
      </c>
      <c r="C22">
        <v>0.99203191483706066</v>
      </c>
      <c r="D22">
        <v>1.0331372016986287</v>
      </c>
      <c r="E22">
        <v>13.6677</v>
      </c>
      <c r="F22">
        <v>-7.9999999999999724E-3</v>
      </c>
      <c r="G22">
        <v>0</v>
      </c>
      <c r="H22">
        <v>0</v>
      </c>
      <c r="I22">
        <v>1.0331372016986287</v>
      </c>
    </row>
    <row r="23" spans="1:9" x14ac:dyDescent="0.35">
      <c r="A23">
        <v>22</v>
      </c>
      <c r="B23">
        <v>651543.8633576273</v>
      </c>
      <c r="C23">
        <v>1.0631115152294282</v>
      </c>
      <c r="D23">
        <v>1.049485453738469</v>
      </c>
      <c r="E23">
        <v>13.3871</v>
      </c>
      <c r="F23">
        <v>6.11999999999999E-2</v>
      </c>
      <c r="G23">
        <v>0</v>
      </c>
      <c r="H23">
        <v>0</v>
      </c>
      <c r="I23">
        <v>1.049485453738469</v>
      </c>
    </row>
    <row r="24" spans="1:9" x14ac:dyDescent="0.35">
      <c r="A24">
        <v>23</v>
      </c>
      <c r="B24">
        <v>593623.1681642757</v>
      </c>
      <c r="C24">
        <v>0.9415761995115669</v>
      </c>
      <c r="D24">
        <v>1.0512710963760241</v>
      </c>
      <c r="E24">
        <v>13.294</v>
      </c>
      <c r="F24">
        <v>-6.0200000000000004E-2</v>
      </c>
      <c r="G24">
        <v>0</v>
      </c>
      <c r="H24">
        <v>0</v>
      </c>
      <c r="I24">
        <v>1.0512710963760241</v>
      </c>
    </row>
    <row r="25" spans="1:9" x14ac:dyDescent="0.35">
      <c r="A25">
        <v>24</v>
      </c>
      <c r="B25">
        <v>515864.80277134763</v>
      </c>
      <c r="C25">
        <v>1.0491706553244706</v>
      </c>
      <c r="D25">
        <v>0.99830144418151456</v>
      </c>
      <c r="E25">
        <v>13.153600000000001</v>
      </c>
      <c r="F25">
        <v>4.8000000000000105E-2</v>
      </c>
      <c r="G25">
        <v>0</v>
      </c>
      <c r="H25">
        <v>0</v>
      </c>
      <c r="I25">
        <v>0.99830144418151456</v>
      </c>
    </row>
    <row r="26" spans="1:9" x14ac:dyDescent="0.35">
      <c r="A26">
        <v>25</v>
      </c>
      <c r="B26">
        <v>862077.10965398559</v>
      </c>
      <c r="C26">
        <v>1.0213241789489729</v>
      </c>
      <c r="D26">
        <v>1.0785310754331192</v>
      </c>
      <c r="E26">
        <v>13.6671</v>
      </c>
      <c r="F26">
        <v>2.1100000000000001E-2</v>
      </c>
      <c r="G26">
        <v>0</v>
      </c>
      <c r="H26">
        <v>0</v>
      </c>
      <c r="I26">
        <v>1.0785310754331192</v>
      </c>
    </row>
    <row r="27" spans="1:9" x14ac:dyDescent="0.35">
      <c r="A27">
        <v>26</v>
      </c>
      <c r="B27">
        <v>670715.27731968556</v>
      </c>
      <c r="C27">
        <v>0.98985184358209488</v>
      </c>
      <c r="D27">
        <v>1.080798370518137</v>
      </c>
      <c r="E27">
        <v>13.4161</v>
      </c>
      <c r="F27">
        <v>-1.0200000000000013E-2</v>
      </c>
      <c r="G27">
        <v>0</v>
      </c>
      <c r="H27">
        <v>0</v>
      </c>
      <c r="I27">
        <v>1.080798370518137</v>
      </c>
    </row>
    <row r="28" spans="1:9" x14ac:dyDescent="0.35">
      <c r="A28">
        <v>27</v>
      </c>
      <c r="B28">
        <v>732559.61336840352</v>
      </c>
      <c r="C28">
        <v>0.95084900881912227</v>
      </c>
      <c r="D28">
        <v>0.99491298291965957</v>
      </c>
      <c r="E28">
        <v>13.504300000000001</v>
      </c>
      <c r="F28">
        <v>-5.0399999999999986E-2</v>
      </c>
      <c r="G28">
        <v>0</v>
      </c>
      <c r="H28">
        <v>0</v>
      </c>
      <c r="I28">
        <v>0.99491298291965957</v>
      </c>
    </row>
    <row r="29" spans="1:9" x14ac:dyDescent="0.35">
      <c r="A29">
        <v>28</v>
      </c>
      <c r="B29">
        <v>1203807.489951567</v>
      </c>
      <c r="C29">
        <v>1.0652398659011086</v>
      </c>
      <c r="D29">
        <v>1.1071620171797807</v>
      </c>
      <c r="E29">
        <v>14.000999999999999</v>
      </c>
      <c r="F29">
        <v>6.320000000000002E-2</v>
      </c>
      <c r="G29">
        <v>0</v>
      </c>
      <c r="H29">
        <v>0</v>
      </c>
      <c r="I29">
        <v>1.1071620171797807</v>
      </c>
    </row>
    <row r="30" spans="1:9" x14ac:dyDescent="0.35">
      <c r="A30">
        <v>29</v>
      </c>
      <c r="B30">
        <v>882928.93938497978</v>
      </c>
      <c r="C30">
        <v>1.0440422938599612</v>
      </c>
      <c r="D30">
        <v>1.11137723668982</v>
      </c>
      <c r="E30">
        <v>13.691000000000001</v>
      </c>
      <c r="F30">
        <v>4.3100000000000048E-2</v>
      </c>
      <c r="G30">
        <v>0</v>
      </c>
      <c r="H30">
        <v>0</v>
      </c>
      <c r="I30">
        <v>1.11137723668982</v>
      </c>
    </row>
    <row r="31" spans="1:9" x14ac:dyDescent="0.35">
      <c r="A31">
        <v>30</v>
      </c>
      <c r="B31">
        <v>1267300.9998111869</v>
      </c>
      <c r="C31">
        <v>1.2409782749680767</v>
      </c>
      <c r="D31">
        <v>1.0479124056388824</v>
      </c>
      <c r="E31">
        <v>14.0524</v>
      </c>
      <c r="F31">
        <v>0.21589999999999995</v>
      </c>
      <c r="G31">
        <v>0</v>
      </c>
      <c r="H31">
        <v>1</v>
      </c>
      <c r="I31">
        <v>1.0479124056388824</v>
      </c>
    </row>
    <row r="32" spans="1:9" x14ac:dyDescent="0.35">
      <c r="A32">
        <v>31</v>
      </c>
      <c r="B32">
        <v>1056635.1180451214</v>
      </c>
      <c r="C32">
        <v>1.1212005154062326</v>
      </c>
      <c r="D32">
        <v>0.89065333615282394</v>
      </c>
      <c r="E32">
        <v>13.8706</v>
      </c>
      <c r="F32">
        <v>0.11439999999999999</v>
      </c>
      <c r="G32">
        <v>0</v>
      </c>
      <c r="H32">
        <v>1</v>
      </c>
      <c r="I32">
        <v>0.89065333615282394</v>
      </c>
    </row>
    <row r="33" spans="1:9" x14ac:dyDescent="0.35">
      <c r="A33">
        <v>32</v>
      </c>
      <c r="B33">
        <v>656514.4610653139</v>
      </c>
      <c r="C33">
        <v>1.0377967953288789</v>
      </c>
      <c r="D33">
        <v>1.0839372349462399</v>
      </c>
      <c r="E33">
        <v>13.3947</v>
      </c>
      <c r="F33">
        <v>3.7099999999999973E-2</v>
      </c>
      <c r="G33">
        <v>0</v>
      </c>
      <c r="H33">
        <v>0</v>
      </c>
      <c r="I33">
        <v>1.0839372349462399</v>
      </c>
    </row>
    <row r="34" spans="1:9" x14ac:dyDescent="0.35">
      <c r="A34">
        <v>33</v>
      </c>
      <c r="B34">
        <v>751104.44827215257</v>
      </c>
      <c r="C34">
        <v>1.0915514141267892</v>
      </c>
      <c r="D34">
        <v>0.80767138897317392</v>
      </c>
      <c r="E34">
        <v>13.529299999999999</v>
      </c>
      <c r="F34">
        <v>8.7600000000000011E-2</v>
      </c>
      <c r="G34">
        <v>0</v>
      </c>
      <c r="H34">
        <v>0</v>
      </c>
      <c r="I34">
        <v>0.80767138897317392</v>
      </c>
    </row>
    <row r="35" spans="1:9" x14ac:dyDescent="0.35">
      <c r="A35">
        <v>34</v>
      </c>
      <c r="B35">
        <v>514473.84643991786</v>
      </c>
      <c r="C35">
        <v>1.0449823548884438</v>
      </c>
      <c r="D35">
        <v>0.90176619485265996</v>
      </c>
      <c r="E35">
        <v>13.1509</v>
      </c>
      <c r="F35">
        <v>4.4000000000000039E-2</v>
      </c>
      <c r="G35">
        <v>0</v>
      </c>
      <c r="H35">
        <v>0</v>
      </c>
      <c r="I35">
        <v>0.90176619485265996</v>
      </c>
    </row>
    <row r="36" spans="1:9" x14ac:dyDescent="0.35">
      <c r="A36">
        <v>35</v>
      </c>
      <c r="B36">
        <v>1101297.9536179644</v>
      </c>
      <c r="C36">
        <v>1.1179537440055307</v>
      </c>
      <c r="D36">
        <v>0.94072916215599156</v>
      </c>
      <c r="E36">
        <v>13.912000000000001</v>
      </c>
      <c r="F36">
        <v>0.1114999999999999</v>
      </c>
      <c r="G36">
        <v>0</v>
      </c>
      <c r="H36">
        <v>1</v>
      </c>
      <c r="I36">
        <v>0.94072916215599156</v>
      </c>
    </row>
    <row r="37" spans="1:9" x14ac:dyDescent="0.35">
      <c r="A37">
        <v>36</v>
      </c>
      <c r="B37">
        <v>722303.00185691251</v>
      </c>
      <c r="C37">
        <v>0.91037379506855653</v>
      </c>
      <c r="D37">
        <v>0.87371591168803442</v>
      </c>
      <c r="E37">
        <v>13.4902</v>
      </c>
      <c r="F37">
        <v>-9.3900000000000011E-2</v>
      </c>
      <c r="G37">
        <v>0</v>
      </c>
      <c r="H37">
        <v>1</v>
      </c>
      <c r="I37">
        <v>0.87371591168803442</v>
      </c>
    </row>
    <row r="38" spans="1:9" x14ac:dyDescent="0.35">
      <c r="A38">
        <v>37</v>
      </c>
      <c r="B38">
        <v>1069070.3531972694</v>
      </c>
      <c r="C38">
        <v>1.1605569277133361</v>
      </c>
      <c r="D38">
        <v>0.89270419641118504</v>
      </c>
      <c r="E38">
        <v>13.882300000000001</v>
      </c>
      <c r="F38">
        <v>0.14889999999999992</v>
      </c>
      <c r="G38">
        <v>0</v>
      </c>
      <c r="H38">
        <v>0</v>
      </c>
      <c r="I38">
        <v>0.89270419641118504</v>
      </c>
    </row>
    <row r="39" spans="1:9" x14ac:dyDescent="0.35">
      <c r="A39">
        <v>38</v>
      </c>
      <c r="B39">
        <v>786147.72575119475</v>
      </c>
      <c r="C39">
        <v>0.99930024494284331</v>
      </c>
      <c r="D39">
        <v>1.0362412670737384</v>
      </c>
      <c r="E39">
        <v>13.5749</v>
      </c>
      <c r="F39">
        <v>-7.0000000000002851E-4</v>
      </c>
      <c r="G39">
        <v>0</v>
      </c>
      <c r="H39">
        <v>0</v>
      </c>
      <c r="I39">
        <v>1.0362412670737384</v>
      </c>
    </row>
    <row r="40" spans="1:9" x14ac:dyDescent="0.35">
      <c r="A40">
        <v>39</v>
      </c>
      <c r="B40">
        <v>892337.76481945801</v>
      </c>
      <c r="C40">
        <v>0.97141646446660479</v>
      </c>
      <c r="D40">
        <v>1.0611996357097904</v>
      </c>
      <c r="E40">
        <v>13.701599999999999</v>
      </c>
      <c r="F40">
        <v>-2.9000000000000036E-2</v>
      </c>
      <c r="G40">
        <v>0</v>
      </c>
      <c r="H40">
        <v>0</v>
      </c>
      <c r="I40">
        <v>1.0611996357097904</v>
      </c>
    </row>
    <row r="41" spans="1:9" x14ac:dyDescent="0.35">
      <c r="A41">
        <v>40</v>
      </c>
      <c r="B41">
        <v>1229846.5949283238</v>
      </c>
      <c r="C41">
        <v>1.0330338931439726</v>
      </c>
      <c r="D41">
        <v>1.1254691826959984</v>
      </c>
      <c r="E41">
        <v>14.022399999999999</v>
      </c>
      <c r="F41">
        <v>3.2500000000000036E-2</v>
      </c>
      <c r="G41">
        <v>0</v>
      </c>
      <c r="H41">
        <v>0</v>
      </c>
      <c r="I41">
        <v>1.1254691826959984</v>
      </c>
    </row>
    <row r="42" spans="1:9" x14ac:dyDescent="0.35">
      <c r="A42">
        <v>41</v>
      </c>
      <c r="B42">
        <v>581112.70411034417</v>
      </c>
      <c r="C42">
        <v>0.87590293410620312</v>
      </c>
      <c r="D42">
        <v>1.056646274019841</v>
      </c>
      <c r="E42">
        <v>13.2727</v>
      </c>
      <c r="F42">
        <v>-0.13250000000000006</v>
      </c>
      <c r="G42">
        <v>0</v>
      </c>
      <c r="H42">
        <v>0</v>
      </c>
      <c r="I42">
        <v>1.056646274019841</v>
      </c>
    </row>
    <row r="43" spans="1:9" x14ac:dyDescent="0.35">
      <c r="A43">
        <v>42</v>
      </c>
      <c r="B43">
        <v>544269.60472965799</v>
      </c>
      <c r="C43">
        <v>1.028498529132017</v>
      </c>
      <c r="D43">
        <v>0.84814811035817472</v>
      </c>
      <c r="E43">
        <v>13.2072</v>
      </c>
      <c r="F43">
        <v>2.809999999999999E-2</v>
      </c>
      <c r="G43">
        <v>0</v>
      </c>
      <c r="H43">
        <v>0</v>
      </c>
      <c r="I43">
        <v>0.84814811035817472</v>
      </c>
    </row>
    <row r="44" spans="1:9" x14ac:dyDescent="0.35">
      <c r="A44">
        <v>43</v>
      </c>
      <c r="B44">
        <v>648099.8156701416</v>
      </c>
      <c r="C44">
        <v>1.0630052093932858</v>
      </c>
      <c r="D44">
        <v>0.83535374260890338</v>
      </c>
      <c r="E44">
        <v>13.3818</v>
      </c>
      <c r="F44">
        <v>6.1100000000000085E-2</v>
      </c>
      <c r="G44">
        <v>0</v>
      </c>
      <c r="H44">
        <v>0</v>
      </c>
      <c r="I44">
        <v>0.83535374260890338</v>
      </c>
    </row>
    <row r="45" spans="1:9" x14ac:dyDescent="0.35">
      <c r="A45">
        <v>44</v>
      </c>
      <c r="B45">
        <v>525392.03697522415</v>
      </c>
      <c r="C45">
        <v>0.93566291585633077</v>
      </c>
      <c r="D45">
        <v>1.1152738721524795</v>
      </c>
      <c r="E45">
        <v>13.171900000000001</v>
      </c>
      <c r="F45">
        <v>-6.6500000000000017E-2</v>
      </c>
      <c r="G45">
        <v>0</v>
      </c>
      <c r="H45">
        <v>0</v>
      </c>
      <c r="I45">
        <v>1.1152738721524795</v>
      </c>
    </row>
    <row r="46" spans="1:9" x14ac:dyDescent="0.35">
      <c r="A46">
        <v>45</v>
      </c>
      <c r="B46">
        <v>644738.44376988523</v>
      </c>
      <c r="C46">
        <v>1.0173487717339684</v>
      </c>
      <c r="D46">
        <v>0.96715162155796175</v>
      </c>
      <c r="E46">
        <v>13.3766</v>
      </c>
      <c r="F46">
        <v>1.7199999999999924E-2</v>
      </c>
      <c r="G46">
        <v>0</v>
      </c>
      <c r="H46">
        <v>0</v>
      </c>
      <c r="I46">
        <v>0.96715162155796175</v>
      </c>
    </row>
    <row r="47" spans="1:9" x14ac:dyDescent="0.35">
      <c r="A47">
        <v>46</v>
      </c>
      <c r="B47">
        <v>721581.05988620326</v>
      </c>
      <c r="C47">
        <v>1.022755034164446</v>
      </c>
      <c r="D47">
        <v>0.86355300446165839</v>
      </c>
      <c r="E47">
        <v>13.4892</v>
      </c>
      <c r="F47">
        <v>2.2500000000000096E-2</v>
      </c>
      <c r="G47">
        <v>0</v>
      </c>
      <c r="H47">
        <v>0</v>
      </c>
      <c r="I47">
        <v>0.86355300446165839</v>
      </c>
    </row>
    <row r="48" spans="1:9" x14ac:dyDescent="0.35">
      <c r="A48">
        <v>47</v>
      </c>
      <c r="B48">
        <v>557880.46612420329</v>
      </c>
      <c r="C48">
        <v>0.9545645605699703</v>
      </c>
      <c r="D48">
        <v>0.94544458670434528</v>
      </c>
      <c r="E48">
        <v>13.2319</v>
      </c>
      <c r="F48">
        <v>-4.6500000000000034E-2</v>
      </c>
      <c r="G48">
        <v>0</v>
      </c>
      <c r="H48">
        <v>0</v>
      </c>
      <c r="I48">
        <v>0.94544458670434528</v>
      </c>
    </row>
    <row r="49" spans="1:9" x14ac:dyDescent="0.35">
      <c r="A49">
        <v>48</v>
      </c>
      <c r="B49">
        <v>1064909.0985407673</v>
      </c>
      <c r="C49">
        <v>1.0985597459171736</v>
      </c>
      <c r="D49">
        <v>1.0218349687252499</v>
      </c>
      <c r="E49">
        <v>13.878399999999999</v>
      </c>
      <c r="F49">
        <v>9.3999999999999917E-2</v>
      </c>
      <c r="G49">
        <v>0</v>
      </c>
      <c r="H49">
        <v>0</v>
      </c>
      <c r="I49">
        <v>1.0218349687252499</v>
      </c>
    </row>
    <row r="50" spans="1:9" x14ac:dyDescent="0.35">
      <c r="A50">
        <v>49</v>
      </c>
      <c r="B50">
        <v>724328.28433439648</v>
      </c>
      <c r="C50">
        <v>1.0358268534551582</v>
      </c>
      <c r="D50">
        <v>1.2291218852559347</v>
      </c>
      <c r="E50">
        <v>13.493</v>
      </c>
      <c r="F50">
        <v>3.5199999999999981E-2</v>
      </c>
      <c r="G50">
        <v>0</v>
      </c>
      <c r="H50">
        <v>0</v>
      </c>
      <c r="I50">
        <v>1.2291218852559347</v>
      </c>
    </row>
    <row r="51" spans="1:9" x14ac:dyDescent="0.35">
      <c r="A51">
        <v>50</v>
      </c>
      <c r="B51">
        <v>541176.09286718536</v>
      </c>
      <c r="C51">
        <v>0.87835889906808362</v>
      </c>
      <c r="D51">
        <v>0.9616545388840454</v>
      </c>
      <c r="E51">
        <v>13.201499999999999</v>
      </c>
      <c r="F51">
        <v>-0.12969999999999998</v>
      </c>
      <c r="G51">
        <v>0</v>
      </c>
      <c r="H51">
        <v>0</v>
      </c>
      <c r="I51">
        <v>0.9616545388840454</v>
      </c>
    </row>
    <row r="52" spans="1:9" x14ac:dyDescent="0.35">
      <c r="A52">
        <v>51</v>
      </c>
      <c r="B52">
        <v>464678.01320570166</v>
      </c>
      <c r="C52">
        <v>1.2509459185815661</v>
      </c>
      <c r="D52">
        <v>1.026135700809198</v>
      </c>
      <c r="E52">
        <v>13.049099999999999</v>
      </c>
      <c r="F52">
        <v>0.22390000000000004</v>
      </c>
      <c r="G52">
        <v>1</v>
      </c>
      <c r="H52">
        <v>0</v>
      </c>
      <c r="I52">
        <v>1.026135700809198</v>
      </c>
    </row>
    <row r="53" spans="1:9" x14ac:dyDescent="0.35">
      <c r="A53">
        <v>52</v>
      </c>
      <c r="B53">
        <v>701797.37377720093</v>
      </c>
      <c r="C53">
        <v>0.96425451452666477</v>
      </c>
      <c r="D53">
        <v>1.1840017328304804</v>
      </c>
      <c r="E53">
        <v>13.461399999999999</v>
      </c>
      <c r="F53">
        <v>-3.6400000000000016E-2</v>
      </c>
      <c r="G53">
        <v>1</v>
      </c>
      <c r="H53">
        <v>0</v>
      </c>
      <c r="I53">
        <v>1.1840017328304804</v>
      </c>
    </row>
    <row r="54" spans="1:9" x14ac:dyDescent="0.35">
      <c r="A54">
        <v>53</v>
      </c>
      <c r="B54">
        <v>561574.65461274097</v>
      </c>
      <c r="C54">
        <v>0.90710234155580172</v>
      </c>
      <c r="D54">
        <v>1.1099333849890713</v>
      </c>
      <c r="E54">
        <v>13.2385</v>
      </c>
      <c r="F54">
        <v>-9.7500000000000017E-2</v>
      </c>
      <c r="G54">
        <v>1</v>
      </c>
      <c r="H54">
        <v>0</v>
      </c>
      <c r="I54">
        <v>1.1099333849890713</v>
      </c>
    </row>
    <row r="55" spans="1:9" x14ac:dyDescent="0.35">
      <c r="A55">
        <v>54</v>
      </c>
      <c r="B55">
        <v>548366.97268858226</v>
      </c>
      <c r="C55">
        <v>1.0125784515406344</v>
      </c>
      <c r="D55">
        <v>1.0176540221507617</v>
      </c>
      <c r="E55">
        <v>13.214700000000001</v>
      </c>
      <c r="F55">
        <v>1.2500000000000039E-2</v>
      </c>
      <c r="G55">
        <v>1</v>
      </c>
      <c r="H55">
        <v>0</v>
      </c>
      <c r="I55">
        <v>1.0176540221507617</v>
      </c>
    </row>
    <row r="56" spans="1:9" x14ac:dyDescent="0.35">
      <c r="A56">
        <v>55</v>
      </c>
      <c r="B56">
        <v>490754.85249191959</v>
      </c>
      <c r="C56">
        <v>1.0121735011554944</v>
      </c>
      <c r="D56">
        <v>0.96136608579250726</v>
      </c>
      <c r="E56">
        <v>13.1037</v>
      </c>
      <c r="F56">
        <v>1.2099999999999937E-2</v>
      </c>
      <c r="G56">
        <v>1</v>
      </c>
      <c r="H56">
        <v>0</v>
      </c>
      <c r="I56">
        <v>0.96136608579250726</v>
      </c>
    </row>
    <row r="57" spans="1:9" x14ac:dyDescent="0.35">
      <c r="A57">
        <v>56</v>
      </c>
      <c r="B57">
        <v>358398.22231069312</v>
      </c>
      <c r="C57">
        <v>0.89906495016107268</v>
      </c>
      <c r="D57">
        <v>0.93884958403632524</v>
      </c>
      <c r="E57">
        <v>12.789400000000001</v>
      </c>
      <c r="F57">
        <v>-0.10639999999999994</v>
      </c>
      <c r="G57">
        <v>1</v>
      </c>
      <c r="H57">
        <v>0</v>
      </c>
      <c r="I57">
        <v>0.93884958403632524</v>
      </c>
    </row>
    <row r="58" spans="1:9" x14ac:dyDescent="0.35">
      <c r="A58">
        <v>57</v>
      </c>
      <c r="B58">
        <v>567275.2984153924</v>
      </c>
      <c r="C58">
        <v>1.0960359619656765</v>
      </c>
      <c r="D58">
        <v>0.95695395747304668</v>
      </c>
      <c r="E58">
        <v>13.2486</v>
      </c>
      <c r="F58">
        <v>9.1700000000000087E-2</v>
      </c>
      <c r="G58">
        <v>1</v>
      </c>
      <c r="H58">
        <v>0</v>
      </c>
      <c r="I58">
        <v>0.95695395747304668</v>
      </c>
    </row>
    <row r="59" spans="1:9" x14ac:dyDescent="0.35">
      <c r="A59">
        <v>58</v>
      </c>
      <c r="B59">
        <v>551225.9077355545</v>
      </c>
      <c r="C59">
        <v>1.0372780266341959</v>
      </c>
      <c r="D59">
        <v>0.96550886054380691</v>
      </c>
      <c r="E59">
        <v>13.219900000000001</v>
      </c>
      <c r="F59">
        <v>3.6600000000000021E-2</v>
      </c>
      <c r="G59">
        <v>1</v>
      </c>
      <c r="H59">
        <v>0</v>
      </c>
      <c r="I59">
        <v>0.96550886054380691</v>
      </c>
    </row>
    <row r="60" spans="1:9" x14ac:dyDescent="0.35">
      <c r="A60">
        <v>59</v>
      </c>
      <c r="B60">
        <v>513343.24809194065</v>
      </c>
      <c r="C60">
        <v>1.3268397673251275</v>
      </c>
      <c r="D60">
        <v>1.0818797094680186</v>
      </c>
      <c r="E60">
        <v>13.1487</v>
      </c>
      <c r="F60">
        <v>0.28279999999999994</v>
      </c>
      <c r="G60">
        <v>1</v>
      </c>
      <c r="H60">
        <v>0</v>
      </c>
      <c r="I60">
        <v>1.0818797094680186</v>
      </c>
    </row>
    <row r="61" spans="1:9" x14ac:dyDescent="0.35">
      <c r="A61">
        <v>60</v>
      </c>
      <c r="B61">
        <v>510476.5601205533</v>
      </c>
      <c r="C61">
        <v>1.0414354480403178</v>
      </c>
      <c r="D61">
        <v>0.88170301267631557</v>
      </c>
      <c r="E61">
        <v>13.1431</v>
      </c>
      <c r="F61">
        <v>4.0600000000000025E-2</v>
      </c>
      <c r="G61">
        <v>1</v>
      </c>
      <c r="H61">
        <v>0</v>
      </c>
      <c r="I61">
        <v>0.88170301267631557</v>
      </c>
    </row>
    <row r="62" spans="1:9" x14ac:dyDescent="0.35">
      <c r="A62">
        <v>61</v>
      </c>
      <c r="B62">
        <v>389570.44966832007</v>
      </c>
      <c r="C62">
        <v>0.97902314035961946</v>
      </c>
      <c r="D62">
        <v>0.96107771922391749</v>
      </c>
      <c r="E62">
        <v>12.8728</v>
      </c>
      <c r="F62">
        <v>-2.1199999999999969E-2</v>
      </c>
      <c r="G62">
        <v>1</v>
      </c>
      <c r="H62">
        <v>0</v>
      </c>
      <c r="I62">
        <v>0.96107771922391749</v>
      </c>
    </row>
    <row r="63" spans="1:9" x14ac:dyDescent="0.35">
      <c r="A63">
        <v>62</v>
      </c>
      <c r="B63">
        <v>557992.05337578198</v>
      </c>
      <c r="C63">
        <v>0.95599748183309996</v>
      </c>
      <c r="D63">
        <v>0.89323997964792923</v>
      </c>
      <c r="E63">
        <v>13.232100000000001</v>
      </c>
      <c r="F63">
        <v>-4.4999999999999943E-2</v>
      </c>
      <c r="G63">
        <v>1</v>
      </c>
      <c r="H63">
        <v>0</v>
      </c>
      <c r="I63">
        <v>0.89323997964792923</v>
      </c>
    </row>
    <row r="64" spans="1:9" x14ac:dyDescent="0.35">
      <c r="A64">
        <v>63</v>
      </c>
      <c r="B64">
        <v>386969.05206888786</v>
      </c>
      <c r="C64">
        <v>1.1558083854732182</v>
      </c>
      <c r="D64">
        <v>1.0551680042664913</v>
      </c>
      <c r="E64">
        <v>12.866099999999999</v>
      </c>
      <c r="F64">
        <v>0.14480000000000007</v>
      </c>
      <c r="G64">
        <v>1</v>
      </c>
      <c r="H64">
        <v>0</v>
      </c>
      <c r="I64">
        <v>1.0551680042664913</v>
      </c>
    </row>
    <row r="65" spans="1:9" x14ac:dyDescent="0.35">
      <c r="A65">
        <v>64</v>
      </c>
      <c r="B65">
        <v>715115.9669049615</v>
      </c>
      <c r="C65">
        <v>1.0533757425133647</v>
      </c>
      <c r="D65">
        <v>1.1381452912427443</v>
      </c>
      <c r="E65">
        <v>13.4802</v>
      </c>
      <c r="F65">
        <v>5.1999999999999984E-2</v>
      </c>
      <c r="G65">
        <v>1</v>
      </c>
      <c r="H65">
        <v>0</v>
      </c>
      <c r="I65">
        <v>1.1381452912427443</v>
      </c>
    </row>
    <row r="66" spans="1:9" x14ac:dyDescent="0.35">
      <c r="A66">
        <v>65</v>
      </c>
      <c r="B66">
        <v>625433.31969428575</v>
      </c>
      <c r="C66">
        <v>1.2621290282773423</v>
      </c>
      <c r="D66">
        <v>0.98925811061364821</v>
      </c>
      <c r="E66">
        <v>13.3462</v>
      </c>
      <c r="F66">
        <v>0.23279999999999992</v>
      </c>
      <c r="G66">
        <v>1</v>
      </c>
      <c r="H66">
        <v>0</v>
      </c>
      <c r="I66">
        <v>0.98925811061364821</v>
      </c>
    </row>
    <row r="67" spans="1:9" x14ac:dyDescent="0.35">
      <c r="A67">
        <v>66</v>
      </c>
      <c r="B67">
        <v>586131.82464953663</v>
      </c>
      <c r="C67">
        <v>1.1887472244176562</v>
      </c>
      <c r="D67">
        <v>1.0768068054962199</v>
      </c>
      <c r="E67">
        <v>13.2813</v>
      </c>
      <c r="F67">
        <v>0.17290000000000005</v>
      </c>
      <c r="G67">
        <v>1</v>
      </c>
      <c r="H67">
        <v>0</v>
      </c>
      <c r="I67">
        <v>1.0768068054962199</v>
      </c>
    </row>
    <row r="68" spans="1:9" x14ac:dyDescent="0.35">
      <c r="A68">
        <v>67</v>
      </c>
      <c r="B68">
        <v>657171.30389305588</v>
      </c>
      <c r="C68">
        <v>0.98896137769262771</v>
      </c>
      <c r="D68">
        <v>0.9449719825718722</v>
      </c>
      <c r="E68">
        <v>13.3957</v>
      </c>
      <c r="F68">
        <v>-1.1100000000000009E-2</v>
      </c>
      <c r="G68">
        <v>1</v>
      </c>
      <c r="H68">
        <v>0</v>
      </c>
      <c r="I68">
        <v>0.9449719825718722</v>
      </c>
    </row>
    <row r="69" spans="1:9" x14ac:dyDescent="0.35">
      <c r="A69">
        <v>68</v>
      </c>
      <c r="B69">
        <v>455886.88567734644</v>
      </c>
      <c r="C69">
        <v>0.85752924119885987</v>
      </c>
      <c r="D69">
        <v>0.99690480003867898</v>
      </c>
      <c r="E69">
        <v>13.03</v>
      </c>
      <c r="F69">
        <v>-0.15369999999999995</v>
      </c>
      <c r="G69">
        <v>1</v>
      </c>
      <c r="H69">
        <v>0</v>
      </c>
      <c r="I69">
        <v>0.99690480003867898</v>
      </c>
    </row>
    <row r="70" spans="1:9" x14ac:dyDescent="0.35">
      <c r="A70">
        <v>69</v>
      </c>
      <c r="B70">
        <v>504993.07737741311</v>
      </c>
      <c r="C70">
        <v>1.0563293276819627</v>
      </c>
      <c r="D70">
        <v>0.9283002994475813</v>
      </c>
      <c r="E70">
        <v>13.132300000000001</v>
      </c>
      <c r="F70">
        <v>5.4799999999999925E-2</v>
      </c>
      <c r="G70">
        <v>1</v>
      </c>
      <c r="H70">
        <v>0</v>
      </c>
      <c r="I70">
        <v>0.9283002994475813</v>
      </c>
    </row>
    <row r="71" spans="1:9" x14ac:dyDescent="0.35">
      <c r="A71">
        <v>70</v>
      </c>
      <c r="B71">
        <v>632477.54691177874</v>
      </c>
      <c r="C71">
        <v>0.9359436568401297</v>
      </c>
      <c r="D71">
        <v>0.85778653856389453</v>
      </c>
      <c r="E71">
        <v>13.3574</v>
      </c>
      <c r="F71">
        <v>-6.6199999999999995E-2</v>
      </c>
      <c r="G71">
        <v>1</v>
      </c>
      <c r="H71">
        <v>0</v>
      </c>
      <c r="I71">
        <v>0.85778653856389453</v>
      </c>
    </row>
    <row r="72" spans="1:9" x14ac:dyDescent="0.35">
      <c r="A72">
        <v>71</v>
      </c>
      <c r="B72">
        <v>1027048.7950478598</v>
      </c>
      <c r="C72">
        <v>1.0864331597999113</v>
      </c>
      <c r="D72">
        <v>1.2617504463589864</v>
      </c>
      <c r="E72">
        <v>13.8422</v>
      </c>
      <c r="F72">
        <v>8.2900000000000085E-2</v>
      </c>
      <c r="G72">
        <v>1</v>
      </c>
      <c r="H72">
        <v>0</v>
      </c>
      <c r="I72">
        <v>1.2617504463589864</v>
      </c>
    </row>
    <row r="73" spans="1:9" x14ac:dyDescent="0.35">
      <c r="A73">
        <v>72</v>
      </c>
      <c r="B73">
        <v>299359.35891887679</v>
      </c>
      <c r="C73">
        <v>0.86019170653565769</v>
      </c>
      <c r="D73">
        <v>0.82960964172266172</v>
      </c>
      <c r="E73">
        <v>12.609400000000001</v>
      </c>
      <c r="F73">
        <v>-0.15060000000000001</v>
      </c>
      <c r="G73">
        <v>1</v>
      </c>
      <c r="H73">
        <v>0</v>
      </c>
      <c r="I73">
        <v>0.82960964172266172</v>
      </c>
    </row>
    <row r="74" spans="1:9" x14ac:dyDescent="0.35">
      <c r="A74">
        <v>73</v>
      </c>
      <c r="B74">
        <v>675899.71944177791</v>
      </c>
      <c r="C74">
        <v>0.95265733930583485</v>
      </c>
      <c r="D74">
        <v>0.9765786394080872</v>
      </c>
      <c r="E74">
        <v>13.4238</v>
      </c>
      <c r="F74">
        <v>-4.8500000000000057E-2</v>
      </c>
      <c r="G74">
        <v>1</v>
      </c>
      <c r="H74">
        <v>0</v>
      </c>
      <c r="I74">
        <v>0.9765786394080872</v>
      </c>
    </row>
    <row r="75" spans="1:9" x14ac:dyDescent="0.35">
      <c r="A75">
        <v>74</v>
      </c>
      <c r="B75">
        <v>500768.90190255985</v>
      </c>
      <c r="C75">
        <v>0.91137575722128483</v>
      </c>
      <c r="D75">
        <v>1.0328273070246443</v>
      </c>
      <c r="E75">
        <v>13.123900000000001</v>
      </c>
      <c r="F75">
        <v>-9.2799999999999938E-2</v>
      </c>
      <c r="G75">
        <v>1</v>
      </c>
      <c r="H75">
        <v>0</v>
      </c>
      <c r="I75">
        <v>1.0328273070246443</v>
      </c>
    </row>
    <row r="76" spans="1:9" x14ac:dyDescent="0.35">
      <c r="A76">
        <v>75</v>
      </c>
      <c r="B76">
        <v>451305.60255642416</v>
      </c>
      <c r="C76">
        <v>0.91979910216187144</v>
      </c>
      <c r="D76">
        <v>1.1551151084458406</v>
      </c>
      <c r="E76">
        <v>13.0199</v>
      </c>
      <c r="F76">
        <v>-8.3600000000000022E-2</v>
      </c>
      <c r="G76">
        <v>1</v>
      </c>
      <c r="H76">
        <v>0</v>
      </c>
      <c r="I76">
        <v>1.1551151084458406</v>
      </c>
    </row>
    <row r="77" spans="1:9" x14ac:dyDescent="0.35">
      <c r="A77">
        <v>76</v>
      </c>
      <c r="B77">
        <v>610662.67563833378</v>
      </c>
      <c r="C77">
        <v>1.1378038988667885</v>
      </c>
      <c r="D77">
        <v>0.8135076081503736</v>
      </c>
      <c r="E77">
        <v>13.3223</v>
      </c>
      <c r="F77">
        <v>0.12910000000000005</v>
      </c>
      <c r="G77">
        <v>1</v>
      </c>
      <c r="H77">
        <v>0</v>
      </c>
      <c r="I77">
        <v>0.8135076081503736</v>
      </c>
    </row>
    <row r="78" spans="1:9" x14ac:dyDescent="0.35">
      <c r="A78">
        <v>77</v>
      </c>
      <c r="B78">
        <v>472786.88231097709</v>
      </c>
      <c r="C78">
        <v>0.92978676878505395</v>
      </c>
      <c r="D78">
        <v>1.2293677342170624</v>
      </c>
      <c r="E78">
        <v>13.0664</v>
      </c>
      <c r="F78">
        <v>-7.2800000000000059E-2</v>
      </c>
      <c r="G78">
        <v>1</v>
      </c>
      <c r="H78">
        <v>0</v>
      </c>
      <c r="I78">
        <v>1.2293677342170624</v>
      </c>
    </row>
    <row r="79" spans="1:9" x14ac:dyDescent="0.35">
      <c r="A79">
        <v>78</v>
      </c>
      <c r="B79">
        <v>447127.91680203413</v>
      </c>
      <c r="C79">
        <v>1.002904209067782</v>
      </c>
      <c r="D79">
        <v>1.0947215076416466</v>
      </c>
      <c r="E79">
        <v>13.0106</v>
      </c>
      <c r="F79">
        <v>2.8999999999999456E-3</v>
      </c>
      <c r="G79">
        <v>1</v>
      </c>
      <c r="H79">
        <v>0</v>
      </c>
      <c r="I79">
        <v>1.0947215076416466</v>
      </c>
    </row>
    <row r="80" spans="1:9" x14ac:dyDescent="0.35">
      <c r="A80">
        <v>79</v>
      </c>
      <c r="B80">
        <v>451937.87288596312</v>
      </c>
      <c r="C80">
        <v>1.1100443838774221</v>
      </c>
      <c r="D80">
        <v>1.0600329579009444</v>
      </c>
      <c r="E80">
        <v>13.0213</v>
      </c>
      <c r="F80">
        <v>0.10440000000000001</v>
      </c>
      <c r="G80">
        <v>1</v>
      </c>
      <c r="H80">
        <v>0</v>
      </c>
      <c r="I80">
        <v>1.0600329579009444</v>
      </c>
    </row>
    <row r="81" spans="1:9" x14ac:dyDescent="0.35">
      <c r="A81">
        <v>80</v>
      </c>
      <c r="B81">
        <v>401997.03823524481</v>
      </c>
      <c r="C81">
        <v>1.0777763678587842</v>
      </c>
      <c r="D81">
        <v>0.91768599523139704</v>
      </c>
      <c r="E81">
        <v>12.904199999999999</v>
      </c>
      <c r="F81">
        <v>7.489999999999998E-2</v>
      </c>
      <c r="G81">
        <v>1</v>
      </c>
      <c r="H81">
        <v>0</v>
      </c>
      <c r="I81">
        <v>0.91768599523139704</v>
      </c>
    </row>
    <row r="82" spans="1:9" x14ac:dyDescent="0.35">
      <c r="A82">
        <v>81</v>
      </c>
      <c r="B82">
        <v>397957.30315229413</v>
      </c>
      <c r="C82">
        <v>0.97063964206542253</v>
      </c>
      <c r="D82">
        <v>0.99481349659576679</v>
      </c>
      <c r="E82">
        <v>12.8941</v>
      </c>
      <c r="F82">
        <v>-2.9800000000000017E-2</v>
      </c>
      <c r="G82">
        <v>1</v>
      </c>
      <c r="H82">
        <v>0</v>
      </c>
      <c r="I82">
        <v>0.99481349659576679</v>
      </c>
    </row>
    <row r="83" spans="1:9" x14ac:dyDescent="0.35">
      <c r="A83">
        <v>82</v>
      </c>
      <c r="B83">
        <v>630582.95757598884</v>
      </c>
      <c r="C83">
        <v>1.0694024130690734</v>
      </c>
      <c r="D83">
        <v>1.0437291281490084</v>
      </c>
      <c r="E83">
        <v>13.3544</v>
      </c>
      <c r="F83">
        <v>6.7100000000000076E-2</v>
      </c>
      <c r="G83">
        <v>1</v>
      </c>
      <c r="H83">
        <v>1</v>
      </c>
      <c r="I83">
        <v>1.0437291281490084</v>
      </c>
    </row>
    <row r="84" spans="1:9" x14ac:dyDescent="0.35">
      <c r="A84">
        <v>83</v>
      </c>
      <c r="B84">
        <v>610845.90192359337</v>
      </c>
      <c r="C84">
        <v>0.84147413719054331</v>
      </c>
      <c r="D84">
        <v>1.097461735268082</v>
      </c>
      <c r="E84">
        <v>13.3226</v>
      </c>
      <c r="F84">
        <v>-0.17259999999999995</v>
      </c>
      <c r="G84">
        <v>1</v>
      </c>
      <c r="H84">
        <v>1</v>
      </c>
      <c r="I84">
        <v>1.097461735268082</v>
      </c>
    </row>
    <row r="85" spans="1:9" x14ac:dyDescent="0.35">
      <c r="A85">
        <v>84</v>
      </c>
      <c r="B85">
        <v>631529.5417730161</v>
      </c>
      <c r="C85">
        <v>0.8428215734716199</v>
      </c>
      <c r="D85">
        <v>1.1072727389174934</v>
      </c>
      <c r="E85">
        <v>13.3559</v>
      </c>
      <c r="F85">
        <v>-0.17100000000000004</v>
      </c>
      <c r="G85">
        <v>1</v>
      </c>
      <c r="H85">
        <v>0</v>
      </c>
      <c r="I85">
        <v>1.1072727389174934</v>
      </c>
    </row>
    <row r="86" spans="1:9" x14ac:dyDescent="0.35">
      <c r="A86">
        <v>85</v>
      </c>
      <c r="B86">
        <v>379837.95251467568</v>
      </c>
      <c r="C86">
        <v>0.83060577085067022</v>
      </c>
      <c r="D86">
        <v>0.8894962390918727</v>
      </c>
      <c r="E86">
        <v>12.8475</v>
      </c>
      <c r="F86">
        <v>-0.18559999999999999</v>
      </c>
      <c r="G86">
        <v>1</v>
      </c>
      <c r="H86">
        <v>0</v>
      </c>
      <c r="I86">
        <v>0.8894962390918727</v>
      </c>
    </row>
    <row r="87" spans="1:9" x14ac:dyDescent="0.35">
      <c r="A87">
        <v>86</v>
      </c>
      <c r="B87">
        <v>414820.01236874261</v>
      </c>
      <c r="C87">
        <v>0.94383869630054307</v>
      </c>
      <c r="D87">
        <v>0.78067214969246568</v>
      </c>
      <c r="E87">
        <v>12.935600000000001</v>
      </c>
      <c r="F87">
        <v>-5.7800000000000018E-2</v>
      </c>
      <c r="G87">
        <v>1</v>
      </c>
      <c r="H87">
        <v>0</v>
      </c>
      <c r="I87">
        <v>0.78067214969246568</v>
      </c>
    </row>
    <row r="88" spans="1:9" x14ac:dyDescent="0.35">
      <c r="A88">
        <v>87</v>
      </c>
      <c r="B88">
        <v>644867.4043542674</v>
      </c>
      <c r="C88">
        <v>1.023573565560681</v>
      </c>
      <c r="D88">
        <v>0.94809554115138661</v>
      </c>
      <c r="E88">
        <v>13.376799999999999</v>
      </c>
      <c r="F88">
        <v>2.3300000000000053E-2</v>
      </c>
      <c r="G88">
        <v>1</v>
      </c>
      <c r="H88">
        <v>1</v>
      </c>
      <c r="I88">
        <v>0.94809554115138661</v>
      </c>
    </row>
    <row r="89" spans="1:9" x14ac:dyDescent="0.35">
      <c r="A89">
        <v>88</v>
      </c>
      <c r="B89">
        <v>466867.14028659265</v>
      </c>
      <c r="C89">
        <v>0.80179685596694128</v>
      </c>
      <c r="D89">
        <v>1.0148085763718544</v>
      </c>
      <c r="E89">
        <v>13.053800000000001</v>
      </c>
      <c r="F89">
        <v>-0.22090000000000007</v>
      </c>
      <c r="G89">
        <v>1</v>
      </c>
      <c r="H89">
        <v>1</v>
      </c>
      <c r="I89">
        <v>1.0148085763718544</v>
      </c>
    </row>
    <row r="90" spans="1:9" x14ac:dyDescent="0.35">
      <c r="A90">
        <v>89</v>
      </c>
      <c r="B90">
        <v>439986.79760452069</v>
      </c>
      <c r="C90">
        <v>0.91566930521430501</v>
      </c>
      <c r="D90">
        <v>0.8653683712389969</v>
      </c>
      <c r="E90">
        <v>12.9945</v>
      </c>
      <c r="F90">
        <v>-8.8100000000000053E-2</v>
      </c>
      <c r="G90">
        <v>1</v>
      </c>
      <c r="H90">
        <v>0</v>
      </c>
      <c r="I90">
        <v>0.8653683712389969</v>
      </c>
    </row>
    <row r="91" spans="1:9" x14ac:dyDescent="0.35">
      <c r="A91">
        <v>90</v>
      </c>
      <c r="B91">
        <v>519696.36159483774</v>
      </c>
      <c r="C91">
        <v>0.98817052497374003</v>
      </c>
      <c r="D91">
        <v>0.95160999237901567</v>
      </c>
      <c r="E91">
        <v>13.161</v>
      </c>
      <c r="F91">
        <v>-1.1899999999999952E-2</v>
      </c>
      <c r="G91">
        <v>1</v>
      </c>
      <c r="H91">
        <v>0</v>
      </c>
      <c r="I91">
        <v>0.95160999237901567</v>
      </c>
    </row>
    <row r="92" spans="1:9" x14ac:dyDescent="0.35">
      <c r="A92">
        <v>91</v>
      </c>
      <c r="B92">
        <v>536112.87201437028</v>
      </c>
      <c r="C92">
        <v>0.92283945301880166</v>
      </c>
      <c r="D92">
        <v>1.070793540242809</v>
      </c>
      <c r="E92">
        <v>13.1921</v>
      </c>
      <c r="F92">
        <v>-8.030000000000001E-2</v>
      </c>
      <c r="G92">
        <v>1</v>
      </c>
      <c r="H92">
        <v>0</v>
      </c>
      <c r="I92">
        <v>1.070793540242809</v>
      </c>
    </row>
    <row r="93" spans="1:9" x14ac:dyDescent="0.35">
      <c r="A93">
        <v>92</v>
      </c>
      <c r="B93">
        <v>366993.7144313553</v>
      </c>
      <c r="C93">
        <v>1.0165352181813918</v>
      </c>
      <c r="D93">
        <v>1.0037068534499816</v>
      </c>
      <c r="E93">
        <v>12.8131</v>
      </c>
      <c r="F93">
        <v>1.6399999999999929E-2</v>
      </c>
      <c r="G93">
        <v>1</v>
      </c>
      <c r="H93">
        <v>0</v>
      </c>
      <c r="I93">
        <v>1.0037068534499816</v>
      </c>
    </row>
    <row r="94" spans="1:9" x14ac:dyDescent="0.35">
      <c r="A94">
        <v>93</v>
      </c>
      <c r="B94">
        <v>693703.55912480759</v>
      </c>
      <c r="C94">
        <v>0.95437366674787483</v>
      </c>
      <c r="D94">
        <v>1.221280623991164</v>
      </c>
      <c r="E94">
        <v>13.4498</v>
      </c>
      <c r="F94">
        <v>-4.6700000000000033E-2</v>
      </c>
      <c r="G94">
        <v>1</v>
      </c>
      <c r="H94">
        <v>0</v>
      </c>
      <c r="I94">
        <v>1.221280623991164</v>
      </c>
    </row>
    <row r="95" spans="1:9" x14ac:dyDescent="0.35">
      <c r="A95">
        <v>94</v>
      </c>
      <c r="B95">
        <v>945056.50656964059</v>
      </c>
      <c r="C95">
        <v>1.1468281485203982</v>
      </c>
      <c r="D95">
        <v>1.0303514936522224</v>
      </c>
      <c r="E95">
        <v>13.759</v>
      </c>
      <c r="F95">
        <v>0.13699999999999998</v>
      </c>
      <c r="G95">
        <v>1</v>
      </c>
      <c r="H95">
        <v>0</v>
      </c>
      <c r="I95">
        <v>1.0303514936522224</v>
      </c>
    </row>
    <row r="96" spans="1:9" x14ac:dyDescent="0.35">
      <c r="A96">
        <v>95</v>
      </c>
      <c r="B96">
        <v>345932.86381644232</v>
      </c>
      <c r="C96">
        <v>0.79429527817302004</v>
      </c>
      <c r="D96">
        <v>0.83019057177366407</v>
      </c>
      <c r="E96">
        <v>12.754</v>
      </c>
      <c r="F96">
        <v>-0.23029999999999995</v>
      </c>
      <c r="G96">
        <v>1</v>
      </c>
      <c r="H96">
        <v>0</v>
      </c>
      <c r="I96">
        <v>0.83019057177366407</v>
      </c>
    </row>
    <row r="97" spans="1:9" x14ac:dyDescent="0.35">
      <c r="A97">
        <v>96</v>
      </c>
      <c r="B97">
        <v>566764.98032440618</v>
      </c>
      <c r="C97">
        <v>0.97044553354850815</v>
      </c>
      <c r="D97">
        <v>1.101529865087683</v>
      </c>
      <c r="E97">
        <v>13.2477</v>
      </c>
      <c r="F97">
        <v>-3.0000000000000023E-2</v>
      </c>
      <c r="G97">
        <v>1</v>
      </c>
      <c r="H97">
        <v>0</v>
      </c>
      <c r="I97">
        <v>1.101529865087683</v>
      </c>
    </row>
    <row r="98" spans="1:9" x14ac:dyDescent="0.35">
      <c r="A98">
        <v>97</v>
      </c>
      <c r="B98">
        <v>476727.34372753074</v>
      </c>
      <c r="C98">
        <v>0.93856797140512105</v>
      </c>
      <c r="D98">
        <v>1.0537971770916665</v>
      </c>
      <c r="E98">
        <v>13.0747</v>
      </c>
      <c r="F98">
        <v>-6.340000000000004E-2</v>
      </c>
      <c r="G98">
        <v>1</v>
      </c>
      <c r="H98">
        <v>0</v>
      </c>
      <c r="I98">
        <v>1.0537971770916665</v>
      </c>
    </row>
    <row r="99" spans="1:9" x14ac:dyDescent="0.35">
      <c r="A99">
        <v>98</v>
      </c>
      <c r="B99">
        <v>691141.59850595996</v>
      </c>
      <c r="C99">
        <v>0.91329165730244144</v>
      </c>
      <c r="D99">
        <v>1.0107574497211693</v>
      </c>
      <c r="E99">
        <v>13.446099999999999</v>
      </c>
      <c r="F99">
        <v>-9.0700000000000017E-2</v>
      </c>
      <c r="G99">
        <v>1</v>
      </c>
      <c r="H99">
        <v>0</v>
      </c>
      <c r="I99">
        <v>1.0107574497211693</v>
      </c>
    </row>
    <row r="100" spans="1:9" x14ac:dyDescent="0.35">
      <c r="A100">
        <v>99</v>
      </c>
      <c r="B100">
        <v>616306.69493387255</v>
      </c>
      <c r="C100">
        <v>1.0218349687252499</v>
      </c>
      <c r="D100">
        <v>1.0704723503616271</v>
      </c>
      <c r="E100">
        <v>13.3315</v>
      </c>
      <c r="F100">
        <v>2.1599999999999953E-2</v>
      </c>
      <c r="G100">
        <v>1</v>
      </c>
      <c r="H100">
        <v>0</v>
      </c>
      <c r="I100">
        <v>1.0704723503616271</v>
      </c>
    </row>
    <row r="101" spans="1:9" x14ac:dyDescent="0.35">
      <c r="A101">
        <v>100</v>
      </c>
      <c r="B101">
        <v>447485.76225457166</v>
      </c>
      <c r="C101">
        <v>1.0546405521383786</v>
      </c>
      <c r="D101">
        <v>1.0598209725086101</v>
      </c>
      <c r="E101">
        <v>13.0114</v>
      </c>
      <c r="F101">
        <v>5.3199999999999942E-2</v>
      </c>
      <c r="G101">
        <v>1</v>
      </c>
      <c r="H101">
        <v>0</v>
      </c>
      <c r="I101">
        <v>1.0598209725086101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2150-E3F3-4B2E-8090-419E7B88814D}">
  <sheetPr codeName="XLSTAT_20211102_094400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12.8309545179496+(A1-1)*0.0580229867966386</f>
        <v>12.8309545179496</v>
      </c>
      <c r="D1">
        <f t="shared" ref="D1:D32" si="1">0+1*C1-0.407800139430454*(1.01+(C1-13.330874)^2/4.77443137693074)^0.5</f>
        <v>12.410634339875077</v>
      </c>
      <c r="E1">
        <v>1</v>
      </c>
      <c r="G1">
        <f t="shared" ref="G1:G32" si="2">10.3016199011642+(E1-1)*0.0946800102283103</f>
        <v>10.3016199011642</v>
      </c>
      <c r="H1">
        <f t="shared" ref="H1:H32" si="3">0+1*G1+0.407800139430454*(1.01+(G1-13.330874)^2/4.77443137693074)^0.5</f>
        <v>10.999897585424307</v>
      </c>
    </row>
    <row r="2" spans="1:8" x14ac:dyDescent="0.35">
      <c r="A2">
        <v>2</v>
      </c>
      <c r="C2">
        <f t="shared" si="0"/>
        <v>12.888977504746238</v>
      </c>
      <c r="D2">
        <f t="shared" si="1"/>
        <v>12.470927732616923</v>
      </c>
      <c r="E2">
        <v>2</v>
      </c>
      <c r="G2">
        <f t="shared" si="2"/>
        <v>10.396299911392511</v>
      </c>
      <c r="H2">
        <f t="shared" si="3"/>
        <v>11.080349538034984</v>
      </c>
    </row>
    <row r="3" spans="1:8" x14ac:dyDescent="0.35">
      <c r="A3">
        <v>3</v>
      </c>
      <c r="C3">
        <f t="shared" si="0"/>
        <v>12.947000491542877</v>
      </c>
      <c r="D3">
        <f t="shared" si="1"/>
        <v>12.53095157077656</v>
      </c>
      <c r="E3">
        <v>3</v>
      </c>
      <c r="G3">
        <f t="shared" si="2"/>
        <v>10.49097992162082</v>
      </c>
      <c r="H3">
        <f t="shared" si="3"/>
        <v>11.160965399613147</v>
      </c>
    </row>
    <row r="4" spans="1:8" x14ac:dyDescent="0.35">
      <c r="A4">
        <v>4</v>
      </c>
      <c r="C4">
        <f t="shared" si="0"/>
        <v>13.005023478339515</v>
      </c>
      <c r="D4">
        <f t="shared" si="1"/>
        <v>12.590701949117426</v>
      </c>
      <c r="E4">
        <v>4</v>
      </c>
      <c r="G4">
        <f t="shared" si="2"/>
        <v>10.585659931849131</v>
      </c>
      <c r="H4">
        <f t="shared" si="3"/>
        <v>11.241755710960957</v>
      </c>
    </row>
    <row r="5" spans="1:8" x14ac:dyDescent="0.35">
      <c r="A5">
        <v>5</v>
      </c>
      <c r="C5">
        <f t="shared" si="0"/>
        <v>13.063046465136154</v>
      </c>
      <c r="D5">
        <f t="shared" si="1"/>
        <v>12.650175435278504</v>
      </c>
      <c r="E5">
        <v>5</v>
      </c>
      <c r="G5">
        <f t="shared" si="2"/>
        <v>10.680339942077442</v>
      </c>
      <c r="H5">
        <f t="shared" si="3"/>
        <v>11.322731787957318</v>
      </c>
    </row>
    <row r="6" spans="1:8" x14ac:dyDescent="0.35">
      <c r="A6">
        <v>6</v>
      </c>
      <c r="C6">
        <f t="shared" si="0"/>
        <v>13.121069451932794</v>
      </c>
      <c r="D6">
        <f t="shared" si="1"/>
        <v>12.709369102616483</v>
      </c>
      <c r="E6">
        <v>6</v>
      </c>
      <c r="G6">
        <f t="shared" si="2"/>
        <v>10.775019952305751</v>
      </c>
      <c r="H6">
        <f t="shared" si="3"/>
        <v>11.4039057746729</v>
      </c>
    </row>
    <row r="7" spans="1:8" x14ac:dyDescent="0.35">
      <c r="A7">
        <v>7</v>
      </c>
      <c r="C7">
        <f t="shared" si="0"/>
        <v>13.179092438729432</v>
      </c>
      <c r="D7">
        <f t="shared" si="1"/>
        <v>12.768280558945875</v>
      </c>
      <c r="E7">
        <v>7</v>
      </c>
      <c r="G7">
        <f t="shared" si="2"/>
        <v>10.869699962534062</v>
      </c>
      <c r="H7">
        <f t="shared" si="3"/>
        <v>11.485290697627358</v>
      </c>
    </row>
    <row r="8" spans="1:8" x14ac:dyDescent="0.35">
      <c r="A8">
        <v>8</v>
      </c>
      <c r="C8">
        <f t="shared" si="0"/>
        <v>13.237115425526071</v>
      </c>
      <c r="D8">
        <f t="shared" si="1"/>
        <v>12.826907970537626</v>
      </c>
      <c r="E8">
        <v>8</v>
      </c>
      <c r="G8">
        <f t="shared" si="2"/>
        <v>10.964379972762371</v>
      </c>
      <c r="H8">
        <f t="shared" si="3"/>
        <v>11.566900520401912</v>
      </c>
    </row>
    <row r="9" spans="1:8" x14ac:dyDescent="0.35">
      <c r="A9">
        <v>9</v>
      </c>
      <c r="C9">
        <f t="shared" si="0"/>
        <v>13.295138412322709</v>
      </c>
      <c r="D9">
        <f t="shared" si="1"/>
        <v>12.8852500808255</v>
      </c>
      <c r="E9">
        <v>9</v>
      </c>
      <c r="G9">
        <f t="shared" si="2"/>
        <v>11.059059982990682</v>
      </c>
      <c r="H9">
        <f t="shared" si="3"/>
        <v>11.648750197560886</v>
      </c>
    </row>
    <row r="10" spans="1:8" x14ac:dyDescent="0.35">
      <c r="A10">
        <v>10</v>
      </c>
      <c r="C10">
        <f t="shared" si="0"/>
        <v>13.353161399119347</v>
      </c>
      <c r="D10">
        <f t="shared" si="1"/>
        <v>12.943306223380764</v>
      </c>
      <c r="E10">
        <v>10</v>
      </c>
      <c r="G10">
        <f t="shared" si="2"/>
        <v>11.153739993218993</v>
      </c>
      <c r="H10">
        <f t="shared" si="3"/>
        <v>11.730855726524457</v>
      </c>
    </row>
    <row r="11" spans="1:8" x14ac:dyDescent="0.35">
      <c r="A11">
        <v>11</v>
      </c>
      <c r="C11">
        <f t="shared" si="0"/>
        <v>13.411184385915986</v>
      </c>
      <c r="D11">
        <f t="shared" si="1"/>
        <v>13.001076328845031</v>
      </c>
      <c r="E11">
        <v>11</v>
      </c>
      <c r="G11">
        <f t="shared" si="2"/>
        <v>11.248420003447302</v>
      </c>
      <c r="H11">
        <f t="shared" si="3"/>
        <v>11.813234195668429</v>
      </c>
    </row>
    <row r="12" spans="1:8" x14ac:dyDescent="0.35">
      <c r="A12">
        <v>12</v>
      </c>
      <c r="C12">
        <f t="shared" si="0"/>
        <v>13.469207372712624</v>
      </c>
      <c r="D12">
        <f t="shared" si="1"/>
        <v>13.05856092565385</v>
      </c>
      <c r="E12">
        <v>12</v>
      </c>
      <c r="G12">
        <f t="shared" si="2"/>
        <v>11.343100013675613</v>
      </c>
      <c r="H12">
        <f t="shared" si="3"/>
        <v>11.895903826503414</v>
      </c>
    </row>
    <row r="13" spans="1:8" x14ac:dyDescent="0.35">
      <c r="A13">
        <v>13</v>
      </c>
      <c r="C13">
        <f t="shared" si="0"/>
        <v>13.527230359509263</v>
      </c>
      <c r="D13">
        <f t="shared" si="1"/>
        <v>13.115761134533511</v>
      </c>
      <c r="E13">
        <v>13</v>
      </c>
      <c r="G13">
        <f t="shared" si="2"/>
        <v>11.437780023903922</v>
      </c>
      <c r="H13">
        <f t="shared" si="3"/>
        <v>11.978884007308547</v>
      </c>
    </row>
    <row r="14" spans="1:8" x14ac:dyDescent="0.35">
      <c r="A14">
        <v>14</v>
      </c>
      <c r="C14">
        <f t="shared" si="0"/>
        <v>13.585253346305901</v>
      </c>
      <c r="D14">
        <f t="shared" si="1"/>
        <v>13.172678656904131</v>
      </c>
      <c r="E14">
        <v>14</v>
      </c>
      <c r="G14">
        <f t="shared" si="2"/>
        <v>11.532460034132233</v>
      </c>
      <c r="H14">
        <f t="shared" si="3"/>
        <v>12.062195315072255</v>
      </c>
    </row>
    <row r="15" spans="1:8" x14ac:dyDescent="0.35">
      <c r="A15">
        <v>15</v>
      </c>
      <c r="C15">
        <f t="shared" si="0"/>
        <v>13.64327633310254</v>
      </c>
      <c r="D15">
        <f t="shared" si="1"/>
        <v>13.229315757467058</v>
      </c>
      <c r="E15">
        <v>15</v>
      </c>
      <c r="G15">
        <f t="shared" si="2"/>
        <v>11.627140044360544</v>
      </c>
      <c r="H15">
        <f t="shared" si="3"/>
        <v>12.145859522041597</v>
      </c>
    </row>
    <row r="16" spans="1:8" x14ac:dyDescent="0.35">
      <c r="A16">
        <v>16</v>
      </c>
      <c r="C16">
        <f t="shared" si="0"/>
        <v>13.701299319899178</v>
      </c>
      <c r="D16">
        <f t="shared" si="1"/>
        <v>13.285675241387571</v>
      </c>
      <c r="E16">
        <v>16</v>
      </c>
      <c r="G16">
        <f t="shared" si="2"/>
        <v>11.721820054588854</v>
      </c>
      <c r="H16">
        <f t="shared" si="3"/>
        <v>12.229899582631123</v>
      </c>
    </row>
    <row r="17" spans="1:8" x14ac:dyDescent="0.35">
      <c r="A17">
        <v>17</v>
      </c>
      <c r="C17">
        <f t="shared" si="0"/>
        <v>13.759322306695818</v>
      </c>
      <c r="D17">
        <f t="shared" si="1"/>
        <v>13.341760426599638</v>
      </c>
      <c r="E17">
        <v>17</v>
      </c>
      <c r="G17">
        <f t="shared" si="2"/>
        <v>11.816500064817165</v>
      </c>
      <c r="H17">
        <f t="shared" si="3"/>
        <v>12.314339595933824</v>
      </c>
    </row>
    <row r="18" spans="1:8" x14ac:dyDescent="0.35">
      <c r="A18">
        <v>18</v>
      </c>
      <c r="C18">
        <f t="shared" si="0"/>
        <v>13.817345293492457</v>
      </c>
      <c r="D18">
        <f t="shared" si="1"/>
        <v>13.397575111853786</v>
      </c>
      <c r="E18">
        <v>18</v>
      </c>
      <c r="G18">
        <f t="shared" si="2"/>
        <v>11.911180075045475</v>
      </c>
      <c r="H18">
        <f t="shared" si="3"/>
        <v>12.399204738670283</v>
      </c>
    </row>
    <row r="19" spans="1:8" x14ac:dyDescent="0.35">
      <c r="A19">
        <v>19</v>
      </c>
      <c r="C19">
        <f t="shared" si="0"/>
        <v>13.875368280289095</v>
      </c>
      <c r="D19">
        <f t="shared" si="1"/>
        <v>13.453123541199147</v>
      </c>
      <c r="E19">
        <v>19</v>
      </c>
      <c r="G19">
        <f t="shared" si="2"/>
        <v>12.005860085273785</v>
      </c>
      <c r="H19">
        <f t="shared" si="3"/>
        <v>12.484521163184457</v>
      </c>
    </row>
    <row r="20" spans="1:8" x14ac:dyDescent="0.35">
      <c r="A20">
        <v>20</v>
      </c>
      <c r="C20">
        <f t="shared" si="0"/>
        <v>13.933391267085733</v>
      </c>
      <c r="D20">
        <f t="shared" si="1"/>
        <v>13.508410365634877</v>
      </c>
      <c r="E20">
        <v>20</v>
      </c>
      <c r="G20">
        <f t="shared" si="2"/>
        <v>12.100540095502096</v>
      </c>
      <c r="H20">
        <f t="shared" si="3"/>
        <v>12.570315855140626</v>
      </c>
    </row>
    <row r="21" spans="1:8" x14ac:dyDescent="0.35">
      <c r="A21">
        <v>21</v>
      </c>
      <c r="C21">
        <f t="shared" si="0"/>
        <v>13.991414253882372</v>
      </c>
      <c r="D21">
        <f t="shared" si="1"/>
        <v>13.563440602684661</v>
      </c>
      <c r="E21">
        <v>21</v>
      </c>
      <c r="G21">
        <f t="shared" si="2"/>
        <v>12.195220105730407</v>
      </c>
      <c r="H21">
        <f t="shared" si="3"/>
        <v>12.656616446004319</v>
      </c>
    </row>
    <row r="22" spans="1:8" x14ac:dyDescent="0.35">
      <c r="A22">
        <v>22</v>
      </c>
      <c r="C22">
        <f t="shared" si="0"/>
        <v>14.04943724067901</v>
      </c>
      <c r="D22">
        <f t="shared" si="1"/>
        <v>13.618219594642015</v>
      </c>
      <c r="E22">
        <v>22</v>
      </c>
      <c r="G22">
        <f t="shared" si="2"/>
        <v>12.289900115958716</v>
      </c>
      <c r="H22">
        <f t="shared" si="3"/>
        <v>12.743450976314213</v>
      </c>
    </row>
    <row r="23" spans="1:8" x14ac:dyDescent="0.35">
      <c r="A23">
        <v>23</v>
      </c>
      <c r="C23">
        <f t="shared" si="0"/>
        <v>14.107460227475649</v>
      </c>
      <c r="D23">
        <f t="shared" si="1"/>
        <v>13.672752966206016</v>
      </c>
      <c r="E23">
        <v>23</v>
      </c>
      <c r="G23">
        <f t="shared" si="2"/>
        <v>12.384580126187027</v>
      </c>
      <c r="H23">
        <f t="shared" si="3"/>
        <v>12.830847607275569</v>
      </c>
    </row>
    <row r="24" spans="1:8" x14ac:dyDescent="0.35">
      <c r="A24">
        <v>24</v>
      </c>
      <c r="C24">
        <f t="shared" si="0"/>
        <v>14.165483214272287</v>
      </c>
      <c r="D24">
        <f t="shared" si="1"/>
        <v>13.727046582180403</v>
      </c>
      <c r="E24">
        <v>24</v>
      </c>
      <c r="G24">
        <f t="shared" si="2"/>
        <v>12.479260136415338</v>
      </c>
      <c r="H24">
        <f t="shared" si="3"/>
        <v>12.918834280402294</v>
      </c>
    </row>
    <row r="25" spans="1:8" x14ac:dyDescent="0.35">
      <c r="A25">
        <v>25</v>
      </c>
      <c r="C25">
        <f t="shared" si="0"/>
        <v>14.223506201068925</v>
      </c>
      <c r="D25">
        <f t="shared" si="1"/>
        <v>13.781106505847202</v>
      </c>
      <c r="E25">
        <v>25</v>
      </c>
      <c r="G25">
        <f t="shared" si="2"/>
        <v>12.573940146643647</v>
      </c>
      <c r="H25">
        <f t="shared" si="3"/>
        <v>13.007438327820299</v>
      </c>
    </row>
    <row r="26" spans="1:8" x14ac:dyDescent="0.35">
      <c r="A26">
        <v>26</v>
      </c>
      <c r="C26">
        <f t="shared" si="0"/>
        <v>14.281529187865566</v>
      </c>
      <c r="D26">
        <f t="shared" si="1"/>
        <v>13.834938958553343</v>
      </c>
      <c r="E26">
        <v>26</v>
      </c>
      <c r="G26">
        <f t="shared" si="2"/>
        <v>12.668620156871956</v>
      </c>
      <c r="H26">
        <f t="shared" si="3"/>
        <v>13.096686039350248</v>
      </c>
    </row>
    <row r="27" spans="1:8" x14ac:dyDescent="0.35">
      <c r="A27">
        <v>27</v>
      </c>
      <c r="C27">
        <f t="shared" si="0"/>
        <v>14.339552174662204</v>
      </c>
      <c r="D27">
        <f t="shared" si="1"/>
        <v>13.88855028096919</v>
      </c>
      <c r="E27">
        <v>27</v>
      </c>
      <c r="G27">
        <f t="shared" si="2"/>
        <v>12.763300167100267</v>
      </c>
      <c r="H27">
        <f t="shared" si="3"/>
        <v>13.186602196433013</v>
      </c>
    </row>
    <row r="28" spans="1:8" x14ac:dyDescent="0.35">
      <c r="A28">
        <v>28</v>
      </c>
      <c r="C28">
        <f t="shared" si="0"/>
        <v>14.397575161458843</v>
      </c>
      <c r="D28">
        <f t="shared" si="1"/>
        <v>13.941946896395208</v>
      </c>
      <c r="E28">
        <v>28</v>
      </c>
      <c r="G28">
        <f t="shared" si="2"/>
        <v>12.857980177328578</v>
      </c>
      <c r="H28">
        <f t="shared" si="3"/>
        <v>13.277209587042844</v>
      </c>
    </row>
    <row r="29" spans="1:8" x14ac:dyDescent="0.35">
      <c r="A29">
        <v>29</v>
      </c>
      <c r="C29">
        <f t="shared" si="0"/>
        <v>14.455598148255481</v>
      </c>
      <c r="D29">
        <f t="shared" si="1"/>
        <v>13.995135276410444</v>
      </c>
      <c r="E29">
        <v>29</v>
      </c>
      <c r="G29">
        <f t="shared" si="2"/>
        <v>12.952660187556887</v>
      </c>
      <c r="H29">
        <f t="shared" si="3"/>
        <v>13.368528519530331</v>
      </c>
    </row>
    <row r="30" spans="1:8" x14ac:dyDescent="0.35">
      <c r="A30">
        <v>30</v>
      </c>
      <c r="C30">
        <f t="shared" si="0"/>
        <v>14.513621135052119</v>
      </c>
      <c r="D30">
        <f t="shared" si="1"/>
        <v>14.048121909077111</v>
      </c>
      <c r="E30">
        <v>30</v>
      </c>
      <c r="G30">
        <f t="shared" si="2"/>
        <v>13.047340197785198</v>
      </c>
      <c r="H30">
        <f t="shared" si="3"/>
        <v>13.460576356348588</v>
      </c>
    </row>
    <row r="31" spans="1:8" x14ac:dyDescent="0.35">
      <c r="A31">
        <v>31</v>
      </c>
      <c r="C31">
        <f t="shared" si="0"/>
        <v>14.571644121848758</v>
      </c>
      <c r="D31">
        <f t="shared" si="1"/>
        <v>14.100913269841417</v>
      </c>
      <c r="E31">
        <v>31</v>
      </c>
      <c r="G31">
        <f t="shared" si="2"/>
        <v>13.142020208013509</v>
      </c>
      <c r="H31">
        <f t="shared" si="3"/>
        <v>13.553367090324448</v>
      </c>
    </row>
    <row r="32" spans="1:8" x14ac:dyDescent="0.35">
      <c r="A32">
        <v>32</v>
      </c>
      <c r="C32">
        <f t="shared" si="0"/>
        <v>14.629667108645396</v>
      </c>
      <c r="D32">
        <f t="shared" si="1"/>
        <v>14.153515795203491</v>
      </c>
      <c r="E32">
        <v>32</v>
      </c>
      <c r="G32">
        <f t="shared" si="2"/>
        <v>13.236700218241818</v>
      </c>
      <c r="H32">
        <f t="shared" si="3"/>
        <v>13.646910986099613</v>
      </c>
    </row>
    <row r="33" spans="1:8" x14ac:dyDescent="0.35">
      <c r="A33">
        <v>33</v>
      </c>
      <c r="C33">
        <f t="shared" ref="C33:C64" si="4">12.8309545179496+(A33-1)*0.0580229867966386</f>
        <v>14.687690095442035</v>
      </c>
      <c r="D33">
        <f t="shared" ref="D33:D64" si="5">0+1*C33-0.407800139430454*(1.01+(C33-13.330874)^2/4.77443137693074)^0.5</f>
        <v>14.205935859170037</v>
      </c>
      <c r="E33">
        <v>33</v>
      </c>
      <c r="G33">
        <f t="shared" ref="G33:G64" si="6">10.3016199011642+(E33-1)*0.0946800102283103</f>
        <v>13.331380228470129</v>
      </c>
      <c r="H33">
        <f t="shared" ref="H33:H64" si="7">0+1*G33+0.407800139430454*(1.01+(G33-13.330874)^2/4.77443137693074)^0.5</f>
        <v>13.741214307315317</v>
      </c>
    </row>
    <row r="34" spans="1:8" x14ac:dyDescent="0.35">
      <c r="A34">
        <v>34</v>
      </c>
      <c r="C34">
        <f t="shared" si="4"/>
        <v>14.745713082238673</v>
      </c>
      <c r="D34">
        <f t="shared" si="5"/>
        <v>14.258179752452644</v>
      </c>
      <c r="E34">
        <v>34</v>
      </c>
      <c r="G34">
        <f t="shared" si="6"/>
        <v>13.42606023869844</v>
      </c>
      <c r="H34">
        <f t="shared" si="7"/>
        <v>13.836279146034679</v>
      </c>
    </row>
    <row r="35" spans="1:8" x14ac:dyDescent="0.35">
      <c r="A35">
        <v>35</v>
      </c>
      <c r="C35">
        <f t="shared" si="4"/>
        <v>14.803736069035313</v>
      </c>
      <c r="D35">
        <f t="shared" si="5"/>
        <v>14.310253664332613</v>
      </c>
      <c r="E35">
        <v>35</v>
      </c>
      <c r="G35">
        <f t="shared" si="6"/>
        <v>13.520740248926749</v>
      </c>
      <c r="H35">
        <f t="shared" si="7"/>
        <v>13.932103365073834</v>
      </c>
    </row>
    <row r="36" spans="1:8" x14ac:dyDescent="0.35">
      <c r="A36">
        <v>36</v>
      </c>
      <c r="C36">
        <f t="shared" si="4"/>
        <v>14.86175905583195</v>
      </c>
      <c r="D36">
        <f t="shared" si="5"/>
        <v>14.362163667079475</v>
      </c>
      <c r="E36">
        <v>36</v>
      </c>
      <c r="G36">
        <f t="shared" si="6"/>
        <v>13.61542025915506</v>
      </c>
      <c r="H36">
        <f t="shared" si="7"/>
        <v>14.028680656910753</v>
      </c>
    </row>
    <row r="37" spans="1:8" x14ac:dyDescent="0.35">
      <c r="A37">
        <v>37</v>
      </c>
      <c r="C37">
        <f t="shared" si="4"/>
        <v>14.91978204262859</v>
      </c>
      <c r="D37">
        <f t="shared" si="5"/>
        <v>14.413915702784768</v>
      </c>
      <c r="E37">
        <v>37</v>
      </c>
      <c r="G37">
        <f t="shared" si="6"/>
        <v>13.710100269383371</v>
      </c>
      <c r="H37">
        <f t="shared" si="7"/>
        <v>14.126000715424244</v>
      </c>
    </row>
    <row r="38" spans="1:8" x14ac:dyDescent="0.35">
      <c r="A38">
        <v>38</v>
      </c>
      <c r="C38">
        <f t="shared" si="4"/>
        <v>14.977805029425229</v>
      </c>
      <c r="D38">
        <f t="shared" si="5"/>
        <v>14.465515572453974</v>
      </c>
      <c r="E38">
        <v>38</v>
      </c>
      <c r="G38">
        <f t="shared" si="6"/>
        <v>13.804780279611681</v>
      </c>
      <c r="H38">
        <f t="shared" si="7"/>
        <v>14.224049509722418</v>
      </c>
    </row>
    <row r="39" spans="1:8" x14ac:dyDescent="0.35">
      <c r="A39">
        <v>39</v>
      </c>
      <c r="C39">
        <f t="shared" si="4"/>
        <v>15.035828016221867</v>
      </c>
      <c r="D39">
        <f t="shared" si="5"/>
        <v>14.516968927187579</v>
      </c>
      <c r="E39">
        <v>39</v>
      </c>
      <c r="G39">
        <f t="shared" si="6"/>
        <v>13.899460289839991</v>
      </c>
      <c r="H39">
        <f t="shared" si="7"/>
        <v>14.322809643512763</v>
      </c>
    </row>
    <row r="40" spans="1:8" x14ac:dyDescent="0.35">
      <c r="A40">
        <v>40</v>
      </c>
      <c r="C40">
        <f t="shared" si="4"/>
        <v>15.093851003018505</v>
      </c>
      <c r="D40">
        <f t="shared" si="5"/>
        <v>14.568281261275555</v>
      </c>
      <c r="E40">
        <v>40</v>
      </c>
      <c r="G40">
        <f t="shared" si="6"/>
        <v>13.994140300068302</v>
      </c>
      <c r="H40">
        <f t="shared" si="7"/>
        <v>14.422260779407363</v>
      </c>
    </row>
    <row r="41" spans="1:8" x14ac:dyDescent="0.35">
      <c r="A41">
        <v>41</v>
      </c>
      <c r="C41">
        <f t="shared" si="4"/>
        <v>15.151873989815144</v>
      </c>
      <c r="D41">
        <f t="shared" si="5"/>
        <v>14.619457907027741</v>
      </c>
      <c r="E41">
        <v>41</v>
      </c>
      <c r="G41">
        <f t="shared" si="6"/>
        <v>14.088820310296612</v>
      </c>
      <c r="H41">
        <f t="shared" si="7"/>
        <v>14.522380105527571</v>
      </c>
    </row>
    <row r="42" spans="1:8" x14ac:dyDescent="0.35">
      <c r="A42">
        <v>42</v>
      </c>
      <c r="C42">
        <f t="shared" si="4"/>
        <v>15.209896976611782</v>
      </c>
      <c r="D42">
        <f t="shared" si="5"/>
        <v>14.670504031164509</v>
      </c>
      <c r="E42">
        <v>42</v>
      </c>
      <c r="G42">
        <f t="shared" si="6"/>
        <v>14.183500320524921</v>
      </c>
      <c r="H42">
        <f t="shared" si="7"/>
        <v>14.623142821756051</v>
      </c>
    </row>
    <row r="43" spans="1:8" x14ac:dyDescent="0.35">
      <c r="A43">
        <v>43</v>
      </c>
      <c r="C43">
        <f t="shared" si="4"/>
        <v>15.267919963408421</v>
      </c>
      <c r="D43">
        <f t="shared" si="5"/>
        <v>14.721424632597117</v>
      </c>
      <c r="E43">
        <v>43</v>
      </c>
      <c r="G43">
        <f t="shared" si="6"/>
        <v>14.278180330753232</v>
      </c>
      <c r="H43">
        <f t="shared" si="7"/>
        <v>14.724522624708968</v>
      </c>
    </row>
    <row r="44" spans="1:8" x14ac:dyDescent="0.35">
      <c r="A44">
        <v>44</v>
      </c>
      <c r="C44">
        <f t="shared" si="4"/>
        <v>15.325942950205059</v>
      </c>
      <c r="D44">
        <f t="shared" si="5"/>
        <v>14.77222454143441</v>
      </c>
      <c r="E44">
        <v>44</v>
      </c>
      <c r="G44">
        <f t="shared" si="6"/>
        <v>14.372860340981543</v>
      </c>
      <c r="H44">
        <f t="shared" si="7"/>
        <v>14.826492173523553</v>
      </c>
    </row>
    <row r="45" spans="1:8" x14ac:dyDescent="0.35">
      <c r="A45">
        <v>45</v>
      </c>
      <c r="C45">
        <f t="shared" si="4"/>
        <v>15.383965937001697</v>
      </c>
      <c r="D45">
        <f t="shared" si="5"/>
        <v>14.822908419061591</v>
      </c>
      <c r="E45">
        <v>45</v>
      </c>
      <c r="G45">
        <f t="shared" si="6"/>
        <v>14.467540351209852</v>
      </c>
      <c r="H45">
        <f t="shared" si="7"/>
        <v>14.929023522359167</v>
      </c>
    </row>
    <row r="46" spans="1:8" x14ac:dyDescent="0.35">
      <c r="A46">
        <v>46</v>
      </c>
      <c r="C46">
        <f t="shared" si="4"/>
        <v>15.441988923798338</v>
      </c>
      <c r="D46">
        <f t="shared" si="5"/>
        <v>14.873480759146855</v>
      </c>
      <c r="E46">
        <v>46</v>
      </c>
      <c r="G46">
        <f t="shared" si="6"/>
        <v>14.562220361438163</v>
      </c>
      <c r="H46">
        <f t="shared" si="7"/>
        <v>15.032088509591963</v>
      </c>
    </row>
    <row r="47" spans="1:8" x14ac:dyDescent="0.35">
      <c r="A47">
        <v>47</v>
      </c>
      <c r="C47">
        <f t="shared" si="4"/>
        <v>15.500011910594976</v>
      </c>
      <c r="D47">
        <f t="shared" si="5"/>
        <v>14.92394588944258</v>
      </c>
      <c r="E47">
        <v>47</v>
      </c>
      <c r="G47">
        <f t="shared" si="6"/>
        <v>14.656900371666474</v>
      </c>
      <c r="H47">
        <f t="shared" si="7"/>
        <v>15.13565909762537</v>
      </c>
    </row>
    <row r="48" spans="1:8" x14ac:dyDescent="0.35">
      <c r="A48">
        <v>48</v>
      </c>
      <c r="C48">
        <f t="shared" si="4"/>
        <v>15.558034897391614</v>
      </c>
      <c r="D48">
        <f t="shared" si="5"/>
        <v>14.974307974258906</v>
      </c>
      <c r="E48">
        <v>48</v>
      </c>
      <c r="G48">
        <f t="shared" si="6"/>
        <v>14.751580381894783</v>
      </c>
      <c r="H48">
        <f t="shared" si="7"/>
        <v>15.239707660738057</v>
      </c>
    </row>
    <row r="49" spans="1:8" x14ac:dyDescent="0.35">
      <c r="A49">
        <v>49</v>
      </c>
      <c r="C49">
        <f t="shared" si="4"/>
        <v>15.616057884188253</v>
      </c>
      <c r="D49">
        <f t="shared" si="5"/>
        <v>15.024571017498657</v>
      </c>
      <c r="E49">
        <v>49</v>
      </c>
      <c r="G49">
        <f t="shared" si="6"/>
        <v>14.846260392123094</v>
      </c>
      <c r="H49">
        <f t="shared" si="7"/>
        <v>15.344207221269485</v>
      </c>
    </row>
    <row r="50" spans="1:8" x14ac:dyDescent="0.35">
      <c r="A50">
        <v>50</v>
      </c>
      <c r="C50">
        <f t="shared" si="4"/>
        <v>15.674080870984891</v>
      </c>
      <c r="D50">
        <f t="shared" si="5"/>
        <v>15.074738866153558</v>
      </c>
      <c r="E50">
        <v>50</v>
      </c>
      <c r="G50">
        <f t="shared" si="6"/>
        <v>14.940940402351405</v>
      </c>
      <c r="H50">
        <f t="shared" si="7"/>
        <v>15.449131636632163</v>
      </c>
    </row>
    <row r="51" spans="1:8" x14ac:dyDescent="0.35">
      <c r="A51">
        <v>51</v>
      </c>
      <c r="C51">
        <f t="shared" si="4"/>
        <v>15.73210385778153</v>
      </c>
      <c r="D51">
        <f t="shared" si="5"/>
        <v>15.124815214172182</v>
      </c>
      <c r="E51">
        <v>51</v>
      </c>
      <c r="G51">
        <f t="shared" si="6"/>
        <v>15.035620412579714</v>
      </c>
      <c r="H51">
        <f t="shared" si="7"/>
        <v>15.55445574115662</v>
      </c>
    </row>
    <row r="52" spans="1:8" x14ac:dyDescent="0.35">
      <c r="A52">
        <v>52</v>
      </c>
      <c r="C52">
        <f t="shared" si="4"/>
        <v>15.790126844578168</v>
      </c>
      <c r="D52">
        <f t="shared" si="5"/>
        <v>15.17480360662011</v>
      </c>
      <c r="E52">
        <v>52</v>
      </c>
      <c r="G52">
        <f t="shared" si="6"/>
        <v>15.130300422808025</v>
      </c>
      <c r="H52">
        <f t="shared" si="7"/>
        <v>15.660155447693191</v>
      </c>
    </row>
    <row r="53" spans="1:8" x14ac:dyDescent="0.35">
      <c r="A53">
        <v>53</v>
      </c>
      <c r="C53">
        <f t="shared" si="4"/>
        <v>15.848149831374807</v>
      </c>
      <c r="D53">
        <f t="shared" si="5"/>
        <v>15.224707444062098</v>
      </c>
      <c r="E53">
        <v>53</v>
      </c>
      <c r="G53">
        <f t="shared" si="6"/>
        <v>15.224980433036336</v>
      </c>
      <c r="H53">
        <f t="shared" si="7"/>
        <v>15.766207814318422</v>
      </c>
    </row>
    <row r="54" spans="1:8" x14ac:dyDescent="0.35">
      <c r="A54">
        <v>54</v>
      </c>
      <c r="C54">
        <f t="shared" si="4"/>
        <v>15.906172818171445</v>
      </c>
      <c r="D54">
        <f t="shared" si="5"/>
        <v>15.274529987104854</v>
      </c>
      <c r="E54">
        <v>54</v>
      </c>
      <c r="G54">
        <f t="shared" si="6"/>
        <v>15.319660443264645</v>
      </c>
      <c r="H54">
        <f t="shared" si="7"/>
        <v>15.8725910815365</v>
      </c>
    </row>
    <row r="55" spans="1:8" x14ac:dyDescent="0.35">
      <c r="A55">
        <v>55</v>
      </c>
      <c r="C55">
        <f t="shared" si="4"/>
        <v>15.964195804968085</v>
      </c>
      <c r="D55">
        <f t="shared" si="5"/>
        <v>15.324274361046928</v>
      </c>
      <c r="E55">
        <v>55</v>
      </c>
      <c r="G55">
        <f t="shared" si="6"/>
        <v>15.414340453492956</v>
      </c>
      <c r="H55">
        <f t="shared" si="7"/>
        <v>15.979284685136069</v>
      </c>
    </row>
    <row r="56" spans="1:8" x14ac:dyDescent="0.35">
      <c r="A56">
        <v>56</v>
      </c>
      <c r="C56">
        <f t="shared" si="4"/>
        <v>16.022218791764722</v>
      </c>
      <c r="D56">
        <f t="shared" si="5"/>
        <v>15.373943560589622</v>
      </c>
      <c r="E56">
        <v>56</v>
      </c>
      <c r="G56">
        <f t="shared" si="6"/>
        <v>15.509020463721267</v>
      </c>
      <c r="H56">
        <f t="shared" si="7"/>
        <v>16.086269249454752</v>
      </c>
    </row>
    <row r="57" spans="1:8" x14ac:dyDescent="0.35">
      <c r="A57">
        <v>57</v>
      </c>
      <c r="C57">
        <f t="shared" si="4"/>
        <v>16.080241778561362</v>
      </c>
      <c r="D57">
        <f t="shared" si="5"/>
        <v>15.423540454569402</v>
      </c>
      <c r="E57">
        <v>57</v>
      </c>
      <c r="G57">
        <f t="shared" si="6"/>
        <v>15.603700473949576</v>
      </c>
      <c r="H57">
        <f t="shared" si="7"/>
        <v>16.193526565294803</v>
      </c>
    </row>
    <row r="58" spans="1:8" x14ac:dyDescent="0.35">
      <c r="A58">
        <v>58</v>
      </c>
      <c r="C58">
        <f t="shared" si="4"/>
        <v>16.138264765357999</v>
      </c>
      <c r="D58">
        <f t="shared" si="5"/>
        <v>15.473067790678224</v>
      </c>
      <c r="E58">
        <v>58</v>
      </c>
      <c r="G58">
        <f t="shared" si="6"/>
        <v>15.698380484177886</v>
      </c>
      <c r="H58">
        <f t="shared" si="7"/>
        <v>16.301039556182317</v>
      </c>
    </row>
    <row r="59" spans="1:8" x14ac:dyDescent="0.35">
      <c r="A59">
        <v>59</v>
      </c>
      <c r="C59">
        <f t="shared" si="4"/>
        <v>16.196287752154639</v>
      </c>
      <c r="D59">
        <f t="shared" si="5"/>
        <v>15.52252820014359</v>
      </c>
      <c r="E59">
        <v>59</v>
      </c>
      <c r="G59">
        <f t="shared" si="6"/>
        <v>15.793060494406197</v>
      </c>
      <c r="H59">
        <f t="shared" si="7"/>
        <v>16.408792236111744</v>
      </c>
    </row>
    <row r="60" spans="1:8" x14ac:dyDescent="0.35">
      <c r="A60">
        <v>60</v>
      </c>
      <c r="C60">
        <f t="shared" si="4"/>
        <v>16.254310738951276</v>
      </c>
      <c r="D60">
        <f t="shared" si="5"/>
        <v>15.571924202344784</v>
      </c>
      <c r="E60">
        <v>60</v>
      </c>
      <c r="G60">
        <f t="shared" si="6"/>
        <v>15.887740504634507</v>
      </c>
      <c r="H60">
        <f t="shared" si="7"/>
        <v>16.51676966139523</v>
      </c>
    </row>
    <row r="61" spans="1:8" x14ac:dyDescent="0.35">
      <c r="A61">
        <v>61</v>
      </c>
      <c r="C61">
        <f t="shared" si="4"/>
        <v>16.312333725747916</v>
      </c>
      <c r="D61">
        <f t="shared" si="5"/>
        <v>15.621258209346019</v>
      </c>
      <c r="E61">
        <v>61</v>
      </c>
      <c r="G61">
        <f t="shared" si="6"/>
        <v>15.982420514862817</v>
      </c>
      <c r="H61">
        <f t="shared" si="7"/>
        <v>16.62495787875951</v>
      </c>
    </row>
    <row r="62" spans="1:8" x14ac:dyDescent="0.35">
      <c r="A62">
        <v>62</v>
      </c>
      <c r="C62">
        <f t="shared" si="4"/>
        <v>16.370356712544556</v>
      </c>
      <c r="D62">
        <f t="shared" si="5"/>
        <v>15.670532530330791</v>
      </c>
      <c r="E62">
        <v>62</v>
      </c>
      <c r="G62">
        <f t="shared" si="6"/>
        <v>16.077100525091126</v>
      </c>
      <c r="H62">
        <f t="shared" si="7"/>
        <v>16.733343871410437</v>
      </c>
    </row>
    <row r="63" spans="1:8" x14ac:dyDescent="0.35">
      <c r="A63">
        <v>63</v>
      </c>
      <c r="C63">
        <f t="shared" si="4"/>
        <v>16.428379699341193</v>
      </c>
      <c r="D63">
        <f t="shared" si="5"/>
        <v>15.719749375925062</v>
      </c>
      <c r="E63">
        <v>63</v>
      </c>
      <c r="G63">
        <f t="shared" si="6"/>
        <v>16.171780535319439</v>
      </c>
      <c r="H63">
        <f t="shared" si="7"/>
        <v>16.841915504419152</v>
      </c>
    </row>
    <row r="64" spans="1:8" x14ac:dyDescent="0.35">
      <c r="A64">
        <v>64</v>
      </c>
      <c r="C64">
        <f t="shared" si="4"/>
        <v>16.486402686137833</v>
      </c>
      <c r="D64">
        <f t="shared" si="5"/>
        <v>15.768910862399606</v>
      </c>
      <c r="E64">
        <v>64</v>
      </c>
      <c r="G64">
        <f t="shared" si="6"/>
        <v>16.266460545547748</v>
      </c>
      <c r="H64">
        <f t="shared" si="7"/>
        <v>16.950661470473335</v>
      </c>
    </row>
    <row r="65" spans="1:8" x14ac:dyDescent="0.35">
      <c r="A65">
        <v>65</v>
      </c>
      <c r="C65">
        <f t="shared" ref="C65:C70" si="8">12.8309545179496+(A65-1)*0.0580229867966386</f>
        <v>16.544425672934469</v>
      </c>
      <c r="D65">
        <f t="shared" ref="D65:D96" si="9">0+1*C65-0.407800139430454*(1.01+(C65-13.330874)^2/4.77443137693074)^0.5</f>
        <v>15.818019015744273</v>
      </c>
      <c r="E65">
        <v>65</v>
      </c>
      <c r="G65">
        <f t="shared" ref="G65:G70" si="10">10.3016199011642+(E65-1)*0.0946800102283103</f>
        <v>16.361140555776061</v>
      </c>
      <c r="H65">
        <f t="shared" ref="H65:H96" si="11">0+1*G65+0.407800139430454*(1.01+(G65-13.330874)^2/4.77443137693074)^0.5</f>
        <v>17.05957123677786</v>
      </c>
    </row>
    <row r="66" spans="1:8" x14ac:dyDescent="0.35">
      <c r="A66">
        <v>66</v>
      </c>
      <c r="C66">
        <f t="shared" si="8"/>
        <v>16.60244865973111</v>
      </c>
      <c r="D66">
        <f t="shared" si="9"/>
        <v>15.867075775609091</v>
      </c>
      <c r="E66">
        <v>66</v>
      </c>
      <c r="G66">
        <f t="shared" si="10"/>
        <v>16.45582056600437</v>
      </c>
      <c r="H66">
        <f t="shared" si="11"/>
        <v>17.168634993676182</v>
      </c>
    </row>
    <row r="67" spans="1:8" x14ac:dyDescent="0.35">
      <c r="A67">
        <v>67</v>
      </c>
      <c r="C67">
        <f t="shared" si="8"/>
        <v>16.660471646527746</v>
      </c>
      <c r="D67">
        <f t="shared" si="9"/>
        <v>15.916082999108736</v>
      </c>
      <c r="E67">
        <v>67</v>
      </c>
      <c r="G67">
        <f t="shared" si="10"/>
        <v>16.550500576232679</v>
      </c>
      <c r="H67">
        <f t="shared" si="11"/>
        <v>17.277843605391823</v>
      </c>
    </row>
    <row r="68" spans="1:8" x14ac:dyDescent="0.35">
      <c r="A68">
        <v>68</v>
      </c>
      <c r="C68">
        <f t="shared" si="8"/>
        <v>16.718494633324386</v>
      </c>
      <c r="D68">
        <f t="shared" si="9"/>
        <v>15.965042464488604</v>
      </c>
      <c r="E68">
        <v>68</v>
      </c>
      <c r="G68">
        <f t="shared" si="10"/>
        <v>16.645180586460988</v>
      </c>
      <c r="H68">
        <f t="shared" si="11"/>
        <v>17.387188563151643</v>
      </c>
    </row>
    <row r="69" spans="1:8" x14ac:dyDescent="0.35">
      <c r="A69">
        <v>69</v>
      </c>
      <c r="C69">
        <f t="shared" si="8"/>
        <v>16.776517620121027</v>
      </c>
      <c r="D69">
        <f t="shared" si="9"/>
        <v>16.013955874651813</v>
      </c>
      <c r="E69">
        <v>69</v>
      </c>
      <c r="G69">
        <f t="shared" si="10"/>
        <v>16.739860596689301</v>
      </c>
      <c r="H69">
        <f t="shared" si="11"/>
        <v>17.496661940844795</v>
      </c>
    </row>
    <row r="70" spans="1:8" x14ac:dyDescent="0.35">
      <c r="A70">
        <v>70</v>
      </c>
      <c r="C70">
        <f t="shared" si="8"/>
        <v>16.834540606917663</v>
      </c>
      <c r="D70">
        <f t="shared" si="9"/>
        <v>16.062824860547643</v>
      </c>
      <c r="E70">
        <v>70</v>
      </c>
      <c r="G70">
        <f t="shared" si="10"/>
        <v>16.83454060691761</v>
      </c>
      <c r="H70">
        <f t="shared" si="11"/>
        <v>17.60625635328762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5447-DDD4-4972-A17F-70ED2C0E8F23}">
  <sheetPr codeName="XLSTAT_20211102_094400_1">
    <tabColor rgb="FF007800"/>
  </sheetPr>
  <dimension ref="B1:M248"/>
  <sheetViews>
    <sheetView tabSelected="1" zoomScaleNormal="100" workbookViewId="0">
      <selection activeCell="E4" sqref="E4"/>
    </sheetView>
  </sheetViews>
  <sheetFormatPr defaultRowHeight="14.5" x14ac:dyDescent="0.35"/>
  <cols>
    <col min="1" max="1" width="4.6328125" customWidth="1"/>
  </cols>
  <sheetData>
    <row r="1" spans="2:9" x14ac:dyDescent="0.35">
      <c r="B1" t="s">
        <v>189</v>
      </c>
    </row>
    <row r="2" spans="2:9" x14ac:dyDescent="0.35">
      <c r="B2" t="s">
        <v>186</v>
      </c>
    </row>
    <row r="3" spans="2:9" x14ac:dyDescent="0.35">
      <c r="B3" t="s">
        <v>187</v>
      </c>
    </row>
    <row r="4" spans="2:9" x14ac:dyDescent="0.35">
      <c r="B4" t="s">
        <v>16</v>
      </c>
    </row>
    <row r="5" spans="2:9" x14ac:dyDescent="0.35">
      <c r="B5" t="s">
        <v>17</v>
      </c>
    </row>
    <row r="6" spans="2:9" ht="38" customHeight="1" x14ac:dyDescent="0.35"/>
    <row r="7" spans="2:9" ht="16" customHeight="1" x14ac:dyDescent="0.35">
      <c r="B7" s="32"/>
    </row>
    <row r="10" spans="2:9" x14ac:dyDescent="0.35">
      <c r="B10" s="2" t="s">
        <v>18</v>
      </c>
    </row>
    <row r="11" spans="2:9" ht="15" thickBot="1" x14ac:dyDescent="0.4"/>
    <row r="12" spans="2:9" ht="29" customHeight="1" x14ac:dyDescent="0.35">
      <c r="B12" s="4" t="s">
        <v>19</v>
      </c>
      <c r="C12" s="5" t="s">
        <v>20</v>
      </c>
      <c r="D12" s="5" t="s">
        <v>21</v>
      </c>
      <c r="E12" s="5" t="s">
        <v>22</v>
      </c>
      <c r="F12" s="5" t="s">
        <v>23</v>
      </c>
      <c r="G12" s="5" t="s">
        <v>24</v>
      </c>
      <c r="H12" s="5" t="s">
        <v>25</v>
      </c>
      <c r="I12" s="5" t="s">
        <v>26</v>
      </c>
    </row>
    <row r="13" spans="2:9" x14ac:dyDescent="0.35">
      <c r="B13" s="6" t="s">
        <v>6</v>
      </c>
      <c r="C13" s="8">
        <v>100</v>
      </c>
      <c r="D13" s="8">
        <v>0</v>
      </c>
      <c r="E13" s="8">
        <v>100</v>
      </c>
      <c r="F13" s="11">
        <v>12.609400000000001</v>
      </c>
      <c r="G13" s="11">
        <v>14.0524</v>
      </c>
      <c r="H13" s="11">
        <v>13.330874000000001</v>
      </c>
      <c r="I13" s="11">
        <v>0.2971191556438344</v>
      </c>
    </row>
    <row r="14" spans="2:9" x14ac:dyDescent="0.35">
      <c r="B14" s="3" t="s">
        <v>7</v>
      </c>
      <c r="C14" s="9">
        <v>100</v>
      </c>
      <c r="D14" s="9">
        <v>0</v>
      </c>
      <c r="E14" s="9">
        <v>100</v>
      </c>
      <c r="F14" s="12">
        <v>-0.23029999999999995</v>
      </c>
      <c r="G14" s="12">
        <v>0.28279999999999994</v>
      </c>
      <c r="H14" s="12">
        <v>5.5939999999999861E-3</v>
      </c>
      <c r="I14" s="12">
        <v>0.10106265865163737</v>
      </c>
    </row>
    <row r="15" spans="2:9" x14ac:dyDescent="0.35">
      <c r="B15" s="3" t="s">
        <v>27</v>
      </c>
      <c r="C15" s="9">
        <v>100</v>
      </c>
      <c r="D15" s="9">
        <v>0</v>
      </c>
      <c r="E15" s="9">
        <v>100</v>
      </c>
      <c r="F15" s="12">
        <v>0</v>
      </c>
      <c r="G15" s="12">
        <v>1</v>
      </c>
      <c r="H15" s="12">
        <v>0.49999999999999989</v>
      </c>
      <c r="I15" s="12">
        <v>0.50251890762960616</v>
      </c>
    </row>
    <row r="16" spans="2:9" x14ac:dyDescent="0.35">
      <c r="B16" s="3" t="s">
        <v>5</v>
      </c>
      <c r="C16" s="9">
        <v>100</v>
      </c>
      <c r="D16" s="9">
        <v>0</v>
      </c>
      <c r="E16" s="9">
        <v>100</v>
      </c>
      <c r="F16" s="12">
        <v>0</v>
      </c>
      <c r="G16" s="12">
        <v>1</v>
      </c>
      <c r="H16" s="12">
        <v>8.0000000000000016E-2</v>
      </c>
      <c r="I16" s="12">
        <v>0.27265992434429071</v>
      </c>
    </row>
    <row r="17" spans="2:9" x14ac:dyDescent="0.35">
      <c r="B17" s="3" t="s">
        <v>178</v>
      </c>
      <c r="C17" s="9">
        <v>100</v>
      </c>
      <c r="D17" s="9">
        <v>0</v>
      </c>
      <c r="E17" s="9">
        <v>100</v>
      </c>
      <c r="F17" s="12">
        <v>0.78067214969246568</v>
      </c>
      <c r="G17" s="12">
        <v>1.2617504463589864</v>
      </c>
      <c r="H17" s="12">
        <v>1.0071727292962869</v>
      </c>
      <c r="I17" s="12">
        <v>0.10200187775033423</v>
      </c>
    </row>
    <row r="18" spans="2:9" ht="15" thickBot="1" x14ac:dyDescent="0.4">
      <c r="B18" s="7" t="s">
        <v>183</v>
      </c>
      <c r="C18" s="10">
        <v>100</v>
      </c>
      <c r="D18" s="10">
        <v>0</v>
      </c>
      <c r="E18" s="10">
        <v>100</v>
      </c>
      <c r="F18" s="13">
        <v>-0.23029999999999995</v>
      </c>
      <c r="G18" s="13">
        <v>0.28279999999999994</v>
      </c>
      <c r="H18" s="13">
        <v>-3.9459999999999999E-3</v>
      </c>
      <c r="I18" s="13">
        <v>8.080161317021517E-2</v>
      </c>
    </row>
    <row r="21" spans="2:9" x14ac:dyDescent="0.35">
      <c r="B21" s="2" t="s">
        <v>28</v>
      </c>
    </row>
    <row r="22" spans="2:9" ht="15" thickBot="1" x14ac:dyDescent="0.4"/>
    <row r="23" spans="2:9" ht="29" customHeight="1" x14ac:dyDescent="0.35">
      <c r="B23" s="4"/>
      <c r="C23" s="5" t="s">
        <v>7</v>
      </c>
      <c r="D23" s="5" t="s">
        <v>27</v>
      </c>
      <c r="E23" s="5" t="s">
        <v>5</v>
      </c>
      <c r="F23" s="5" t="s">
        <v>178</v>
      </c>
      <c r="G23" s="5" t="s">
        <v>183</v>
      </c>
      <c r="H23" s="14" t="s">
        <v>6</v>
      </c>
    </row>
    <row r="24" spans="2:9" x14ac:dyDescent="0.35">
      <c r="B24" s="15" t="s">
        <v>7</v>
      </c>
      <c r="C24" s="21">
        <v>1</v>
      </c>
      <c r="D24" s="17">
        <v>-0.13411422336815923</v>
      </c>
      <c r="E24" s="17">
        <v>1.7595192147364507E-5</v>
      </c>
      <c r="F24" s="17">
        <v>7.0388886993077465E-2</v>
      </c>
      <c r="G24" s="17">
        <v>0.80417646260063569</v>
      </c>
      <c r="H24" s="18">
        <v>0.39599387870933411</v>
      </c>
    </row>
    <row r="25" spans="2:9" x14ac:dyDescent="0.35">
      <c r="B25" s="3" t="s">
        <v>27</v>
      </c>
      <c r="C25" s="12">
        <v>-0.13411422336815923</v>
      </c>
      <c r="D25" s="22">
        <v>1</v>
      </c>
      <c r="E25" s="12">
        <v>-3.0692522722301154E-18</v>
      </c>
      <c r="F25" s="12">
        <v>2.4482059602389063E-2</v>
      </c>
      <c r="G25" s="12">
        <v>-4.9081683686913603E-2</v>
      </c>
      <c r="H25" s="19">
        <v>-0.55562052571507925</v>
      </c>
    </row>
    <row r="26" spans="2:9" x14ac:dyDescent="0.35">
      <c r="B26" s="3" t="s">
        <v>5</v>
      </c>
      <c r="C26" s="12">
        <v>1.7595192147364507E-5</v>
      </c>
      <c r="D26" s="12">
        <v>-3.0692522722301154E-18</v>
      </c>
      <c r="E26" s="22">
        <v>1</v>
      </c>
      <c r="F26" s="12">
        <v>-7.2738496442471393E-2</v>
      </c>
      <c r="G26" s="12">
        <v>-0.12449287102071031</v>
      </c>
      <c r="H26" s="19">
        <v>0.22266276997519191</v>
      </c>
    </row>
    <row r="27" spans="2:9" x14ac:dyDescent="0.35">
      <c r="B27" s="3" t="s">
        <v>178</v>
      </c>
      <c r="C27" s="12">
        <v>7.0388886993077465E-2</v>
      </c>
      <c r="D27" s="12">
        <v>2.4482059602389063E-2</v>
      </c>
      <c r="E27" s="12">
        <v>-7.2738496442471393E-2</v>
      </c>
      <c r="F27" s="22">
        <v>1</v>
      </c>
      <c r="G27" s="12">
        <v>9.136781616057664E-2</v>
      </c>
      <c r="H27" s="19">
        <v>0.24714101760484605</v>
      </c>
    </row>
    <row r="28" spans="2:9" x14ac:dyDescent="0.35">
      <c r="B28" s="3" t="s">
        <v>183</v>
      </c>
      <c r="C28" s="12">
        <v>0.80417646260063569</v>
      </c>
      <c r="D28" s="12">
        <v>-4.9081683686913603E-2</v>
      </c>
      <c r="E28" s="12">
        <v>-0.12449287102071031</v>
      </c>
      <c r="F28" s="12">
        <v>9.136781616057664E-2</v>
      </c>
      <c r="G28" s="22">
        <v>1</v>
      </c>
      <c r="H28" s="19">
        <v>0.18897986052037632</v>
      </c>
    </row>
    <row r="29" spans="2:9" ht="15" thickBot="1" x14ac:dyDescent="0.4">
      <c r="B29" s="16" t="s">
        <v>6</v>
      </c>
      <c r="C29" s="20">
        <v>0.39599387870933411</v>
      </c>
      <c r="D29" s="20">
        <v>-0.55562052571507925</v>
      </c>
      <c r="E29" s="20">
        <v>0.22266276997519191</v>
      </c>
      <c r="F29" s="20">
        <v>0.24714101760484605</v>
      </c>
      <c r="G29" s="20">
        <v>0.18897986052037632</v>
      </c>
      <c r="H29" s="23">
        <v>1</v>
      </c>
    </row>
    <row r="32" spans="2:9" x14ac:dyDescent="0.35">
      <c r="B32" s="1" t="s">
        <v>29</v>
      </c>
    </row>
    <row r="34" spans="2:3" x14ac:dyDescent="0.35">
      <c r="B34" s="2" t="s">
        <v>30</v>
      </c>
    </row>
    <row r="35" spans="2:3" ht="15" thickBot="1" x14ac:dyDescent="0.4"/>
    <row r="36" spans="2:3" x14ac:dyDescent="0.35">
      <c r="B36" s="24" t="s">
        <v>20</v>
      </c>
      <c r="C36" s="25">
        <v>100</v>
      </c>
    </row>
    <row r="37" spans="2:3" x14ac:dyDescent="0.35">
      <c r="B37" s="3" t="s">
        <v>31</v>
      </c>
      <c r="C37" s="9">
        <v>100</v>
      </c>
    </row>
    <row r="38" spans="2:3" x14ac:dyDescent="0.35">
      <c r="B38" s="3" t="s">
        <v>32</v>
      </c>
      <c r="C38" s="9">
        <v>94</v>
      </c>
    </row>
    <row r="39" spans="2:3" x14ac:dyDescent="0.35">
      <c r="B39" s="3" t="s">
        <v>33</v>
      </c>
      <c r="C39" s="12">
        <v>0.5462923973539755</v>
      </c>
    </row>
    <row r="40" spans="2:3" x14ac:dyDescent="0.35">
      <c r="B40" s="3" t="s">
        <v>34</v>
      </c>
      <c r="C40" s="12">
        <v>0.52215901423450606</v>
      </c>
    </row>
    <row r="41" spans="2:3" x14ac:dyDescent="0.35">
      <c r="B41" s="3" t="s">
        <v>35</v>
      </c>
      <c r="C41" s="12">
        <v>4.2183703143290757E-2</v>
      </c>
    </row>
    <row r="42" spans="2:3" x14ac:dyDescent="0.35">
      <c r="B42" s="3" t="s">
        <v>36</v>
      </c>
      <c r="C42" s="12">
        <v>0.20538671608283424</v>
      </c>
    </row>
    <row r="43" spans="2:3" x14ac:dyDescent="0.35">
      <c r="B43" s="3" t="s">
        <v>37</v>
      </c>
      <c r="C43" s="12">
        <v>1.2085898781315385</v>
      </c>
    </row>
    <row r="44" spans="2:3" x14ac:dyDescent="0.35">
      <c r="B44" s="3" t="s">
        <v>38</v>
      </c>
      <c r="C44" s="12">
        <v>1.999335844268568</v>
      </c>
    </row>
    <row r="45" spans="2:3" x14ac:dyDescent="0.35">
      <c r="B45" s="3" t="s">
        <v>39</v>
      </c>
      <c r="C45" s="12">
        <v>6</v>
      </c>
    </row>
    <row r="46" spans="2:3" x14ac:dyDescent="0.35">
      <c r="B46" s="3" t="s">
        <v>40</v>
      </c>
      <c r="C46" s="12">
        <v>-310.75967176841209</v>
      </c>
    </row>
    <row r="47" spans="2:3" x14ac:dyDescent="0.35">
      <c r="B47" s="3" t="s">
        <v>41</v>
      </c>
      <c r="C47" s="12">
        <v>-295.12865065248354</v>
      </c>
    </row>
    <row r="48" spans="2:3" ht="15" thickBot="1" x14ac:dyDescent="0.4">
      <c r="B48" s="7" t="s">
        <v>42</v>
      </c>
      <c r="C48" s="13">
        <v>0.51162772213275109</v>
      </c>
    </row>
    <row r="51" spans="2:8" x14ac:dyDescent="0.35">
      <c r="B51" s="2" t="s">
        <v>43</v>
      </c>
    </row>
    <row r="52" spans="2:8" ht="15" thickBot="1" x14ac:dyDescent="0.4"/>
    <row r="53" spans="2:8" ht="29" x14ac:dyDescent="0.35">
      <c r="B53" s="4" t="s">
        <v>44</v>
      </c>
      <c r="C53" s="5" t="s">
        <v>32</v>
      </c>
      <c r="D53" s="5" t="s">
        <v>45</v>
      </c>
      <c r="E53" s="5" t="s">
        <v>46</v>
      </c>
      <c r="F53" s="5" t="s">
        <v>47</v>
      </c>
      <c r="G53" s="5" t="s">
        <v>48</v>
      </c>
    </row>
    <row r="54" spans="2:8" x14ac:dyDescent="0.35">
      <c r="B54" s="15" t="s">
        <v>49</v>
      </c>
      <c r="C54" s="26">
        <v>5</v>
      </c>
      <c r="D54" s="17">
        <v>4.7744313769306723</v>
      </c>
      <c r="E54" s="17">
        <v>0.95488627538613446</v>
      </c>
      <c r="F54" s="17">
        <v>22.636378606746558</v>
      </c>
      <c r="G54" s="28">
        <v>7.7166312416979978E-15</v>
      </c>
    </row>
    <row r="55" spans="2:8" x14ac:dyDescent="0.35">
      <c r="B55" s="3" t="s">
        <v>50</v>
      </c>
      <c r="C55" s="9">
        <v>94</v>
      </c>
      <c r="D55" s="12">
        <v>3.9652680954693311</v>
      </c>
      <c r="E55" s="12">
        <v>4.2183703143290757E-2</v>
      </c>
      <c r="F55" s="12"/>
      <c r="G55" s="29"/>
    </row>
    <row r="56" spans="2:8" ht="15" thickBot="1" x14ac:dyDescent="0.4">
      <c r="B56" s="7" t="s">
        <v>51</v>
      </c>
      <c r="C56" s="10">
        <v>99</v>
      </c>
      <c r="D56" s="13">
        <v>8.7396994724000034</v>
      </c>
      <c r="E56" s="13"/>
      <c r="F56" s="13"/>
      <c r="G56" s="30"/>
    </row>
    <row r="57" spans="2:8" x14ac:dyDescent="0.35">
      <c r="B57" s="31" t="s">
        <v>52</v>
      </c>
    </row>
    <row r="60" spans="2:8" x14ac:dyDescent="0.35">
      <c r="B60" s="2" t="s">
        <v>53</v>
      </c>
    </row>
    <row r="61" spans="2:8" ht="15" thickBot="1" x14ac:dyDescent="0.4"/>
    <row r="62" spans="2:8" ht="43.5" x14ac:dyDescent="0.35">
      <c r="B62" s="4" t="s">
        <v>44</v>
      </c>
      <c r="C62" s="5" t="s">
        <v>54</v>
      </c>
      <c r="D62" s="5" t="s">
        <v>55</v>
      </c>
      <c r="E62" s="5" t="s">
        <v>56</v>
      </c>
      <c r="F62" s="5" t="s">
        <v>57</v>
      </c>
      <c r="G62" s="5" t="s">
        <v>58</v>
      </c>
      <c r="H62" s="5" t="s">
        <v>59</v>
      </c>
    </row>
    <row r="63" spans="2:8" x14ac:dyDescent="0.35">
      <c r="B63" s="15" t="s">
        <v>60</v>
      </c>
      <c r="C63" s="17">
        <v>12.683954704502563</v>
      </c>
      <c r="D63" s="17">
        <v>0.20719991766935278</v>
      </c>
      <c r="E63" s="17">
        <v>61.216021932708827</v>
      </c>
      <c r="F63" s="28">
        <v>1.5327856877399665E-77</v>
      </c>
      <c r="G63" s="17">
        <v>12.272554410817246</v>
      </c>
      <c r="H63" s="17">
        <v>13.095354998187879</v>
      </c>
    </row>
    <row r="64" spans="2:8" x14ac:dyDescent="0.35">
      <c r="B64" s="3" t="s">
        <v>7</v>
      </c>
      <c r="C64" s="12">
        <v>1.4609612099573104</v>
      </c>
      <c r="D64" s="12">
        <v>0.35330369743426376</v>
      </c>
      <c r="E64" s="12">
        <v>4.1351427131020593</v>
      </c>
      <c r="F64" s="29">
        <v>7.7100531603813138E-5</v>
      </c>
      <c r="G64" s="12">
        <v>0.75946843660345709</v>
      </c>
      <c r="H64" s="12">
        <v>2.1624539833111638</v>
      </c>
    </row>
    <row r="65" spans="2:8" x14ac:dyDescent="0.35">
      <c r="B65" s="3" t="s">
        <v>27</v>
      </c>
      <c r="C65" s="12">
        <v>-0.29965293144249783</v>
      </c>
      <c r="D65" s="12">
        <v>4.168816120277876E-2</v>
      </c>
      <c r="E65" s="12">
        <v>-7.187962308649972</v>
      </c>
      <c r="F65" s="29">
        <v>1.5505174921770504E-10</v>
      </c>
      <c r="G65" s="12">
        <v>-0.38242575275892621</v>
      </c>
      <c r="H65" s="12">
        <v>-0.21688011012606948</v>
      </c>
    </row>
    <row r="66" spans="2:8" x14ac:dyDescent="0.35">
      <c r="B66" s="3" t="s">
        <v>5</v>
      </c>
      <c r="C66" s="12">
        <v>0.23174272686460504</v>
      </c>
      <c r="D66" s="12">
        <v>7.7595127548848133E-2</v>
      </c>
      <c r="E66" s="12">
        <v>2.9865628704420519</v>
      </c>
      <c r="F66" s="29">
        <v>3.5976153774579522E-3</v>
      </c>
      <c r="G66" s="12">
        <v>7.7675782141743088E-2</v>
      </c>
      <c r="H66" s="12">
        <v>0.38580967158746698</v>
      </c>
    </row>
    <row r="67" spans="2:8" x14ac:dyDescent="0.35">
      <c r="B67" s="3" t="s">
        <v>178</v>
      </c>
      <c r="C67" s="12">
        <v>0.76119423551890952</v>
      </c>
      <c r="D67" s="12">
        <v>0.20370832191953153</v>
      </c>
      <c r="E67" s="12">
        <v>3.7366869863058172</v>
      </c>
      <c r="F67" s="29">
        <v>3.1992042937067922E-4</v>
      </c>
      <c r="G67" s="12">
        <v>0.35672658704438459</v>
      </c>
      <c r="H67" s="12">
        <v>1.1656618839934345</v>
      </c>
    </row>
    <row r="68" spans="2:8" ht="15" thickBot="1" x14ac:dyDescent="0.4">
      <c r="B68" s="7" t="s">
        <v>183</v>
      </c>
      <c r="C68" s="13">
        <v>-0.8564749997052451</v>
      </c>
      <c r="D68" s="13">
        <v>0.44222929278641598</v>
      </c>
      <c r="E68" s="13">
        <v>-1.9367215462113176</v>
      </c>
      <c r="F68" s="27">
        <v>5.5782505247973679E-2</v>
      </c>
      <c r="G68" s="13">
        <v>-1.7345316272127347</v>
      </c>
      <c r="H68" s="13">
        <v>2.1581627802244374E-2</v>
      </c>
    </row>
    <row r="71" spans="2:8" x14ac:dyDescent="0.35">
      <c r="B71" s="2" t="s">
        <v>61</v>
      </c>
    </row>
    <row r="73" spans="2:8" x14ac:dyDescent="0.35">
      <c r="B73" t="s">
        <v>188</v>
      </c>
    </row>
    <row r="76" spans="2:8" x14ac:dyDescent="0.35">
      <c r="B76" s="2" t="s">
        <v>63</v>
      </c>
    </row>
    <row r="77" spans="2:8" ht="15" thickBot="1" x14ac:dyDescent="0.4"/>
    <row r="78" spans="2:8" ht="43.5" x14ac:dyDescent="0.35">
      <c r="B78" s="4" t="s">
        <v>44</v>
      </c>
      <c r="C78" s="5" t="s">
        <v>54</v>
      </c>
      <c r="D78" s="5" t="s">
        <v>55</v>
      </c>
      <c r="E78" s="5" t="s">
        <v>56</v>
      </c>
      <c r="F78" s="5" t="s">
        <v>57</v>
      </c>
      <c r="G78" s="5" t="s">
        <v>58</v>
      </c>
      <c r="H78" s="5" t="s">
        <v>59</v>
      </c>
    </row>
    <row r="79" spans="2:8" x14ac:dyDescent="0.35">
      <c r="B79" s="15" t="s">
        <v>7</v>
      </c>
      <c r="C79" s="17">
        <v>0.49693404568700911</v>
      </c>
      <c r="D79" s="17">
        <v>0.12017337252049139</v>
      </c>
      <c r="E79" s="17">
        <v>4.1351427131020584</v>
      </c>
      <c r="F79" s="28">
        <v>7.7100531603813138E-5</v>
      </c>
      <c r="G79" s="17">
        <v>0.25832699745941345</v>
      </c>
      <c r="H79" s="17">
        <v>0.73554109391460476</v>
      </c>
    </row>
    <row r="80" spans="2:8" x14ac:dyDescent="0.35">
      <c r="B80" s="3" t="s">
        <v>27</v>
      </c>
      <c r="C80" s="12">
        <v>-0.50680429355083223</v>
      </c>
      <c r="D80" s="12">
        <v>7.0507366592747089E-2</v>
      </c>
      <c r="E80" s="12">
        <v>-7.1879623086499711</v>
      </c>
      <c r="F80" s="29">
        <v>1.5505174921770504E-10</v>
      </c>
      <c r="G80" s="12">
        <v>-0.64679832274500915</v>
      </c>
      <c r="H80" s="12">
        <v>-0.36681026435665531</v>
      </c>
    </row>
    <row r="81" spans="2:8" x14ac:dyDescent="0.35">
      <c r="B81" s="3" t="s">
        <v>5</v>
      </c>
      <c r="C81" s="12">
        <v>0.21266536732484162</v>
      </c>
      <c r="D81" s="12">
        <v>7.1207396780287521E-2</v>
      </c>
      <c r="E81" s="12">
        <v>2.9865628704420519</v>
      </c>
      <c r="F81" s="29">
        <v>3.5976153774579522E-3</v>
      </c>
      <c r="G81" s="12">
        <v>7.1281411783288923E-2</v>
      </c>
      <c r="H81" s="12">
        <v>0.35404932286639434</v>
      </c>
    </row>
    <row r="82" spans="2:8" x14ac:dyDescent="0.35">
      <c r="B82" s="3" t="s">
        <v>178</v>
      </c>
      <c r="C82" s="12">
        <v>0.26132021406500022</v>
      </c>
      <c r="D82" s="12">
        <v>6.9933664506201518E-2</v>
      </c>
      <c r="E82" s="12">
        <v>3.7366869863058167</v>
      </c>
      <c r="F82" s="29">
        <v>3.1992042937067922E-4</v>
      </c>
      <c r="G82" s="12">
        <v>0.12246528381230726</v>
      </c>
      <c r="H82" s="12">
        <v>0.40017514431769319</v>
      </c>
    </row>
    <row r="83" spans="2:8" ht="15" thickBot="1" x14ac:dyDescent="0.4">
      <c r="B83" s="7" t="s">
        <v>183</v>
      </c>
      <c r="C83" s="13">
        <v>-0.23291854564604692</v>
      </c>
      <c r="D83" s="13">
        <v>0.12026434368001446</v>
      </c>
      <c r="E83" s="13">
        <v>-1.9367215462113176</v>
      </c>
      <c r="F83" s="27">
        <v>5.5782505247973679E-2</v>
      </c>
      <c r="G83" s="13">
        <v>-0.47170621924340939</v>
      </c>
      <c r="H83" s="13">
        <v>5.8691279513155836E-3</v>
      </c>
    </row>
    <row r="103" spans="2:13" x14ac:dyDescent="0.35">
      <c r="G103" t="s">
        <v>64</v>
      </c>
    </row>
    <row r="106" spans="2:13" x14ac:dyDescent="0.35">
      <c r="B106" s="2" t="s">
        <v>65</v>
      </c>
    </row>
    <row r="107" spans="2:13" ht="15" thickBot="1" x14ac:dyDescent="0.4"/>
    <row r="108" spans="2:13" ht="72.5" x14ac:dyDescent="0.35">
      <c r="B108" s="4" t="s">
        <v>66</v>
      </c>
      <c r="C108" s="5" t="s">
        <v>67</v>
      </c>
      <c r="D108" s="5" t="s">
        <v>6</v>
      </c>
      <c r="E108" s="5" t="s">
        <v>168</v>
      </c>
      <c r="F108" s="5" t="s">
        <v>169</v>
      </c>
      <c r="G108" s="5" t="s">
        <v>170</v>
      </c>
      <c r="H108" s="5" t="s">
        <v>171</v>
      </c>
      <c r="I108" s="5" t="s">
        <v>172</v>
      </c>
      <c r="J108" s="5" t="s">
        <v>173</v>
      </c>
      <c r="K108" s="5" t="s">
        <v>174</v>
      </c>
      <c r="L108" s="5" t="s">
        <v>175</v>
      </c>
      <c r="M108" s="5" t="s">
        <v>176</v>
      </c>
    </row>
    <row r="109" spans="2:13" x14ac:dyDescent="0.35">
      <c r="B109" s="15" t="s">
        <v>68</v>
      </c>
      <c r="C109" s="26">
        <v>1</v>
      </c>
      <c r="D109" s="17">
        <v>13.2827</v>
      </c>
      <c r="E109" s="17">
        <v>13.173216185753647</v>
      </c>
      <c r="F109" s="17">
        <v>0.10948381424635301</v>
      </c>
      <c r="G109" s="17">
        <v>0.53306180815607007</v>
      </c>
      <c r="H109" s="17">
        <v>6.2360531968316417E-2</v>
      </c>
      <c r="I109" s="17">
        <v>13.049397887683288</v>
      </c>
      <c r="J109" s="17">
        <v>13.297034483824007</v>
      </c>
      <c r="K109" s="17">
        <v>0.21464514690684755</v>
      </c>
      <c r="L109" s="17">
        <v>12.747033214887214</v>
      </c>
      <c r="M109" s="17">
        <v>13.59939915662008</v>
      </c>
    </row>
    <row r="110" spans="2:13" x14ac:dyDescent="0.35">
      <c r="B110" s="3" t="s">
        <v>69</v>
      </c>
      <c r="C110" s="9">
        <v>1</v>
      </c>
      <c r="D110" s="12">
        <v>13.6388</v>
      </c>
      <c r="E110" s="12">
        <v>13.427396249589082</v>
      </c>
      <c r="F110" s="12">
        <v>0.21140375041091808</v>
      </c>
      <c r="G110" s="12">
        <v>1.0292961221779169</v>
      </c>
      <c r="H110" s="12">
        <v>4.977653905803462E-2</v>
      </c>
      <c r="I110" s="12">
        <v>13.328563764434369</v>
      </c>
      <c r="J110" s="12">
        <v>13.526228734743794</v>
      </c>
      <c r="K110" s="12">
        <v>0.21133245605889978</v>
      </c>
      <c r="L110" s="12">
        <v>13.007790704056907</v>
      </c>
      <c r="M110" s="12">
        <v>13.847001795121257</v>
      </c>
    </row>
    <row r="111" spans="2:13" x14ac:dyDescent="0.35">
      <c r="B111" s="3" t="s">
        <v>70</v>
      </c>
      <c r="C111" s="9">
        <v>1</v>
      </c>
      <c r="D111" s="12">
        <v>13.667</v>
      </c>
      <c r="E111" s="12">
        <v>13.464253279009329</v>
      </c>
      <c r="F111" s="12">
        <v>0.20274672099067104</v>
      </c>
      <c r="G111" s="12">
        <v>0.98714622278152364</v>
      </c>
      <c r="H111" s="12">
        <v>4.3380525644250136E-2</v>
      </c>
      <c r="I111" s="12">
        <v>13.378120228422178</v>
      </c>
      <c r="J111" s="12">
        <v>13.550386329596479</v>
      </c>
      <c r="K111" s="12">
        <v>0.20991801530231319</v>
      </c>
      <c r="L111" s="12">
        <v>13.047456138756488</v>
      </c>
      <c r="M111" s="12">
        <v>13.88105041926217</v>
      </c>
    </row>
    <row r="112" spans="2:13" x14ac:dyDescent="0.35">
      <c r="B112" s="3" t="s">
        <v>71</v>
      </c>
      <c r="C112" s="9">
        <v>1</v>
      </c>
      <c r="D112" s="12">
        <v>13.5505</v>
      </c>
      <c r="E112" s="12">
        <v>13.492597911541518</v>
      </c>
      <c r="F112" s="12">
        <v>5.7902088458481771E-2</v>
      </c>
      <c r="G112" s="12">
        <v>0.28191739739939831</v>
      </c>
      <c r="H112" s="12">
        <v>3.4630872144685E-2</v>
      </c>
      <c r="I112" s="12">
        <v>13.423837503085963</v>
      </c>
      <c r="J112" s="12">
        <v>13.561358319997073</v>
      </c>
      <c r="K112" s="12">
        <v>0.20828586233537857</v>
      </c>
      <c r="L112" s="12">
        <v>13.079041449265237</v>
      </c>
      <c r="M112" s="12">
        <v>13.906154373817799</v>
      </c>
    </row>
    <row r="113" spans="2:13" x14ac:dyDescent="0.35">
      <c r="B113" s="3" t="s">
        <v>72</v>
      </c>
      <c r="C113" s="9">
        <v>1</v>
      </c>
      <c r="D113" s="12">
        <v>13.563700000000001</v>
      </c>
      <c r="E113" s="12">
        <v>13.507908428067179</v>
      </c>
      <c r="F113" s="12">
        <v>5.5791571932822137E-2</v>
      </c>
      <c r="G113" s="12">
        <v>0.27164157934304239</v>
      </c>
      <c r="H113" s="12">
        <v>3.1627132383647838E-2</v>
      </c>
      <c r="I113" s="12">
        <v>13.445112015320429</v>
      </c>
      <c r="J113" s="12">
        <v>13.570704840813928</v>
      </c>
      <c r="K113" s="12">
        <v>0.20780755194675565</v>
      </c>
      <c r="L113" s="12">
        <v>13.095301662279997</v>
      </c>
      <c r="M113" s="12">
        <v>13.92051519385436</v>
      </c>
    </row>
    <row r="114" spans="2:13" x14ac:dyDescent="0.35">
      <c r="B114" s="3" t="s">
        <v>73</v>
      </c>
      <c r="C114" s="9">
        <v>1</v>
      </c>
      <c r="D114" s="12">
        <v>13.495200000000001</v>
      </c>
      <c r="E114" s="12">
        <v>13.608475377758595</v>
      </c>
      <c r="F114" s="12">
        <v>-0.11327537775859398</v>
      </c>
      <c r="G114" s="12">
        <v>-0.55152241546580372</v>
      </c>
      <c r="H114" s="12">
        <v>3.8222915653304233E-2</v>
      </c>
      <c r="I114" s="12">
        <v>13.532582882712472</v>
      </c>
      <c r="J114" s="12">
        <v>13.684367872804717</v>
      </c>
      <c r="K114" s="12">
        <v>0.2089131265007787</v>
      </c>
      <c r="L114" s="12">
        <v>13.193673467777669</v>
      </c>
      <c r="M114" s="12">
        <v>14.02327728773952</v>
      </c>
    </row>
    <row r="115" spans="2:13" x14ac:dyDescent="0.35">
      <c r="B115" s="3" t="s">
        <v>74</v>
      </c>
      <c r="C115" s="9">
        <v>1</v>
      </c>
      <c r="D115" s="12">
        <v>13.461</v>
      </c>
      <c r="E115" s="12">
        <v>13.752666310560713</v>
      </c>
      <c r="F115" s="12">
        <v>-0.29166631056071246</v>
      </c>
      <c r="G115" s="12">
        <v>-1.4200836165230906</v>
      </c>
      <c r="H115" s="12">
        <v>7.0638437537911006E-2</v>
      </c>
      <c r="I115" s="12">
        <v>13.612412036932366</v>
      </c>
      <c r="J115" s="12">
        <v>13.89292058418906</v>
      </c>
      <c r="K115" s="12">
        <v>0.21719459477871017</v>
      </c>
      <c r="L115" s="12">
        <v>13.321421351180881</v>
      </c>
      <c r="M115" s="12">
        <v>14.183911269940545</v>
      </c>
    </row>
    <row r="116" spans="2:13" x14ac:dyDescent="0.35">
      <c r="B116" s="3" t="s">
        <v>75</v>
      </c>
      <c r="C116" s="9">
        <v>1</v>
      </c>
      <c r="D116" s="12">
        <v>13.8423</v>
      </c>
      <c r="E116" s="12">
        <v>13.585700475785831</v>
      </c>
      <c r="F116" s="12">
        <v>0.25659952421416854</v>
      </c>
      <c r="G116" s="12">
        <v>1.2493482008382653</v>
      </c>
      <c r="H116" s="12">
        <v>3.5879219412925559E-2</v>
      </c>
      <c r="I116" s="12">
        <v>13.514461444565594</v>
      </c>
      <c r="J116" s="12">
        <v>13.656939507006069</v>
      </c>
      <c r="K116" s="12">
        <v>0.20849705400549814</v>
      </c>
      <c r="L116" s="12">
        <v>13.171724687497802</v>
      </c>
      <c r="M116" s="12">
        <v>13.999676264073861</v>
      </c>
    </row>
    <row r="117" spans="2:13" x14ac:dyDescent="0.35">
      <c r="B117" s="3" t="s">
        <v>76</v>
      </c>
      <c r="C117" s="9">
        <v>1</v>
      </c>
      <c r="D117" s="12">
        <v>13.535299999999999</v>
      </c>
      <c r="E117" s="12">
        <v>13.556011384329288</v>
      </c>
      <c r="F117" s="12">
        <v>-2.0711384329288762E-2</v>
      </c>
      <c r="G117" s="12">
        <v>-0.1008409147597242</v>
      </c>
      <c r="H117" s="12">
        <v>3.7185337193736026E-2</v>
      </c>
      <c r="I117" s="12">
        <v>13.482179025637414</v>
      </c>
      <c r="J117" s="12">
        <v>13.629843743021162</v>
      </c>
      <c r="K117" s="12">
        <v>0.20872578289589094</v>
      </c>
      <c r="L117" s="12">
        <v>13.141581449467552</v>
      </c>
      <c r="M117" s="12">
        <v>13.970441319191025</v>
      </c>
    </row>
    <row r="118" spans="2:13" x14ac:dyDescent="0.35">
      <c r="B118" s="3" t="s">
        <v>77</v>
      </c>
      <c r="C118" s="9">
        <v>1</v>
      </c>
      <c r="D118" s="12">
        <v>13.007999999999999</v>
      </c>
      <c r="E118" s="12">
        <v>13.033450319039796</v>
      </c>
      <c r="F118" s="12">
        <v>-2.5450319039796554E-2</v>
      </c>
      <c r="G118" s="12">
        <v>-0.12391414364662329</v>
      </c>
      <c r="H118" s="12">
        <v>9.2089172947448422E-2</v>
      </c>
      <c r="I118" s="12">
        <v>12.850605107410535</v>
      </c>
      <c r="J118" s="12">
        <v>13.216295530669056</v>
      </c>
      <c r="K118" s="12">
        <v>0.22508691414081766</v>
      </c>
      <c r="L118" s="12">
        <v>12.586534974555802</v>
      </c>
      <c r="M118" s="12">
        <v>13.48036566352379</v>
      </c>
    </row>
    <row r="119" spans="2:13" x14ac:dyDescent="0.35">
      <c r="B119" s="3" t="s">
        <v>78</v>
      </c>
      <c r="C119" s="9">
        <v>1</v>
      </c>
      <c r="D119" s="12">
        <v>13.3996</v>
      </c>
      <c r="E119" s="12">
        <v>13.517605746207801</v>
      </c>
      <c r="F119" s="12">
        <v>-0.11800574620780147</v>
      </c>
      <c r="G119" s="12">
        <v>-0.57455393639094321</v>
      </c>
      <c r="H119" s="12">
        <v>3.1830027263361892E-2</v>
      </c>
      <c r="I119" s="12">
        <v>13.454406480921145</v>
      </c>
      <c r="J119" s="12">
        <v>13.580805011494457</v>
      </c>
      <c r="K119" s="12">
        <v>0.20783852813873832</v>
      </c>
      <c r="L119" s="12">
        <v>13.104937476465299</v>
      </c>
      <c r="M119" s="12">
        <v>13.930274015950303</v>
      </c>
    </row>
    <row r="120" spans="2:13" x14ac:dyDescent="0.35">
      <c r="B120" s="3" t="s">
        <v>79</v>
      </c>
      <c r="C120" s="9">
        <v>1</v>
      </c>
      <c r="D120" s="12">
        <v>13.2502</v>
      </c>
      <c r="E120" s="12">
        <v>13.386870878270095</v>
      </c>
      <c r="F120" s="12">
        <v>-0.13667087827009539</v>
      </c>
      <c r="G120" s="12">
        <v>-0.66543192703356158</v>
      </c>
      <c r="H120" s="12">
        <v>3.4058649516683553E-2</v>
      </c>
      <c r="I120" s="12">
        <v>13.319246631256403</v>
      </c>
      <c r="J120" s="12">
        <v>13.454495125283787</v>
      </c>
      <c r="K120" s="12">
        <v>0.20819148577737526</v>
      </c>
      <c r="L120" s="12">
        <v>12.973501802862092</v>
      </c>
      <c r="M120" s="12">
        <v>13.800239953678098</v>
      </c>
    </row>
    <row r="121" spans="2:13" x14ac:dyDescent="0.35">
      <c r="B121" s="3" t="s">
        <v>80</v>
      </c>
      <c r="C121" s="9">
        <v>1</v>
      </c>
      <c r="D121" s="12">
        <v>13.303800000000001</v>
      </c>
      <c r="E121" s="12">
        <v>13.320980652981158</v>
      </c>
      <c r="F121" s="12">
        <v>-1.7180652981156896E-2</v>
      </c>
      <c r="G121" s="12">
        <v>-8.3650263799085189E-2</v>
      </c>
      <c r="H121" s="12">
        <v>4.0326208919696752E-2</v>
      </c>
      <c r="I121" s="12">
        <v>13.240912019849493</v>
      </c>
      <c r="J121" s="12">
        <v>13.401049286112823</v>
      </c>
      <c r="K121" s="12">
        <v>0.20930816101892871</v>
      </c>
      <c r="L121" s="12">
        <v>12.9053943927041</v>
      </c>
      <c r="M121" s="12">
        <v>13.736566913258216</v>
      </c>
    </row>
    <row r="122" spans="2:13" x14ac:dyDescent="0.35">
      <c r="B122" s="3" t="s">
        <v>81</v>
      </c>
      <c r="C122" s="9">
        <v>1</v>
      </c>
      <c r="D122" s="12">
        <v>13.5</v>
      </c>
      <c r="E122" s="12">
        <v>13.609276471208794</v>
      </c>
      <c r="F122" s="12">
        <v>-0.10927647120879413</v>
      </c>
      <c r="G122" s="12">
        <v>-0.53205228309274877</v>
      </c>
      <c r="H122" s="12">
        <v>3.9493632659858662E-2</v>
      </c>
      <c r="I122" s="12">
        <v>13.530860937758179</v>
      </c>
      <c r="J122" s="12">
        <v>13.687692004659409</v>
      </c>
      <c r="K122" s="12">
        <v>0.20914934894463003</v>
      </c>
      <c r="L122" s="12">
        <v>13.194005536028106</v>
      </c>
      <c r="M122" s="12">
        <v>14.024547406389482</v>
      </c>
    </row>
    <row r="123" spans="2:13" x14ac:dyDescent="0.35">
      <c r="B123" s="3" t="s">
        <v>82</v>
      </c>
      <c r="C123" s="9">
        <v>1</v>
      </c>
      <c r="D123" s="12">
        <v>13.224</v>
      </c>
      <c r="E123" s="12">
        <v>13.419189611960098</v>
      </c>
      <c r="F123" s="12">
        <v>-0.19518961196009776</v>
      </c>
      <c r="G123" s="12">
        <v>-0.9503516862374688</v>
      </c>
      <c r="H123" s="12">
        <v>4.9490083650453577E-2</v>
      </c>
      <c r="I123" s="12">
        <v>13.320925890732186</v>
      </c>
      <c r="J123" s="12">
        <v>13.51745333318801</v>
      </c>
      <c r="K123" s="12">
        <v>0.21126516874066026</v>
      </c>
      <c r="L123" s="12">
        <v>12.999717666975627</v>
      </c>
      <c r="M123" s="12">
        <v>13.838661556944569</v>
      </c>
    </row>
    <row r="124" spans="2:13" x14ac:dyDescent="0.35">
      <c r="B124" s="3" t="s">
        <v>83</v>
      </c>
      <c r="C124" s="9">
        <v>1</v>
      </c>
      <c r="D124" s="12">
        <v>13.3085</v>
      </c>
      <c r="E124" s="12">
        <v>13.67755814010169</v>
      </c>
      <c r="F124" s="12">
        <v>-0.36905814010168925</v>
      </c>
      <c r="G124" s="12">
        <v>-1.7968939137857627</v>
      </c>
      <c r="H124" s="12">
        <v>5.9658152554504393E-2</v>
      </c>
      <c r="I124" s="12">
        <v>13.559105479706272</v>
      </c>
      <c r="J124" s="12">
        <v>13.796010800497108</v>
      </c>
      <c r="K124" s="12">
        <v>0.21387566086281831</v>
      </c>
      <c r="L124" s="12">
        <v>13.252903001813866</v>
      </c>
      <c r="M124" s="12">
        <v>14.102213278389513</v>
      </c>
    </row>
    <row r="125" spans="2:13" x14ac:dyDescent="0.35">
      <c r="B125" s="3" t="s">
        <v>84</v>
      </c>
      <c r="C125" s="9">
        <v>1</v>
      </c>
      <c r="D125" s="12">
        <v>13.2812</v>
      </c>
      <c r="E125" s="12">
        <v>13.531257565336857</v>
      </c>
      <c r="F125" s="12">
        <v>-0.25005756533685641</v>
      </c>
      <c r="G125" s="12">
        <v>-1.2174962923892607</v>
      </c>
      <c r="H125" s="12">
        <v>4.1282951179862359E-2</v>
      </c>
      <c r="I125" s="12">
        <v>13.449289298019808</v>
      </c>
      <c r="J125" s="12">
        <v>13.613225832653905</v>
      </c>
      <c r="K125" s="12">
        <v>0.2094945946830363</v>
      </c>
      <c r="L125" s="12">
        <v>13.115301136649359</v>
      </c>
      <c r="M125" s="12">
        <v>13.947213994024354</v>
      </c>
    </row>
    <row r="126" spans="2:13" x14ac:dyDescent="0.35">
      <c r="B126" s="3" t="s">
        <v>85</v>
      </c>
      <c r="C126" s="9">
        <v>1</v>
      </c>
      <c r="D126" s="12">
        <v>13.4572</v>
      </c>
      <c r="E126" s="12">
        <v>13.489917343248436</v>
      </c>
      <c r="F126" s="12">
        <v>-3.2717343248435782E-2</v>
      </c>
      <c r="G126" s="12">
        <v>-0.15929629662728817</v>
      </c>
      <c r="H126" s="12">
        <v>3.49788715889102E-2</v>
      </c>
      <c r="I126" s="12">
        <v>13.420465973738615</v>
      </c>
      <c r="J126" s="12">
        <v>13.559368712758257</v>
      </c>
      <c r="K126" s="12">
        <v>0.20834400543553977</v>
      </c>
      <c r="L126" s="12">
        <v>13.076245436483802</v>
      </c>
      <c r="M126" s="12">
        <v>13.90358925001307</v>
      </c>
    </row>
    <row r="127" spans="2:13" x14ac:dyDescent="0.35">
      <c r="B127" s="3" t="s">
        <v>86</v>
      </c>
      <c r="C127" s="9">
        <v>1</v>
      </c>
      <c r="D127" s="12">
        <v>13.435600000000001</v>
      </c>
      <c r="E127" s="12">
        <v>13.563592832714932</v>
      </c>
      <c r="F127" s="12">
        <v>-0.12799283271493067</v>
      </c>
      <c r="G127" s="12">
        <v>-0.62317970293322211</v>
      </c>
      <c r="H127" s="12">
        <v>3.3964790274120166E-2</v>
      </c>
      <c r="I127" s="12">
        <v>13.496154945427586</v>
      </c>
      <c r="J127" s="12">
        <v>13.631030720002277</v>
      </c>
      <c r="K127" s="12">
        <v>0.20817615166405523</v>
      </c>
      <c r="L127" s="12">
        <v>13.150254203548386</v>
      </c>
      <c r="M127" s="12">
        <v>13.976931461881478</v>
      </c>
    </row>
    <row r="128" spans="2:13" x14ac:dyDescent="0.35">
      <c r="B128" s="3" t="s">
        <v>87</v>
      </c>
      <c r="C128" s="9">
        <v>1</v>
      </c>
      <c r="D128" s="12">
        <v>13.4846</v>
      </c>
      <c r="E128" s="12">
        <v>13.385967820299868</v>
      </c>
      <c r="F128" s="12">
        <v>9.8632179700132383E-2</v>
      </c>
      <c r="G128" s="12">
        <v>0.48022667473953462</v>
      </c>
      <c r="H128" s="12">
        <v>3.4578498204941854E-2</v>
      </c>
      <c r="I128" s="12">
        <v>13.317311401529416</v>
      </c>
      <c r="J128" s="12">
        <v>13.45462423907032</v>
      </c>
      <c r="K128" s="12">
        <v>0.208277160729159</v>
      </c>
      <c r="L128" s="12">
        <v>12.972428635266718</v>
      </c>
      <c r="M128" s="12">
        <v>13.799507005333018</v>
      </c>
    </row>
    <row r="129" spans="2:13" x14ac:dyDescent="0.35">
      <c r="B129" s="3" t="s">
        <v>88</v>
      </c>
      <c r="C129" s="9">
        <v>1</v>
      </c>
      <c r="D129" s="12">
        <v>13.6677</v>
      </c>
      <c r="E129" s="12">
        <v>13.458685097256039</v>
      </c>
      <c r="F129" s="12">
        <v>0.20901490274396117</v>
      </c>
      <c r="G129" s="12">
        <v>1.0176651476313767</v>
      </c>
      <c r="H129" s="12">
        <v>3.1362361311489971E-2</v>
      </c>
      <c r="I129" s="12">
        <v>13.396414393679787</v>
      </c>
      <c r="J129" s="12">
        <v>13.52095580083229</v>
      </c>
      <c r="K129" s="12">
        <v>0.20776742008872132</v>
      </c>
      <c r="L129" s="12">
        <v>13.04615801421375</v>
      </c>
      <c r="M129" s="12">
        <v>13.871212180298327</v>
      </c>
    </row>
    <row r="130" spans="2:13" x14ac:dyDescent="0.35">
      <c r="B130" s="3" t="s">
        <v>89</v>
      </c>
      <c r="C130" s="9">
        <v>1</v>
      </c>
      <c r="D130" s="12">
        <v>13.3871</v>
      </c>
      <c r="E130" s="12">
        <v>13.572227808198621</v>
      </c>
      <c r="F130" s="12">
        <v>-0.18512780819862051</v>
      </c>
      <c r="G130" s="12">
        <v>-0.90136213154095546</v>
      </c>
      <c r="H130" s="12">
        <v>3.4766373579866922E-2</v>
      </c>
      <c r="I130" s="12">
        <v>13.503198358467106</v>
      </c>
      <c r="J130" s="12">
        <v>13.641257257930135</v>
      </c>
      <c r="K130" s="12">
        <v>0.20830843447922512</v>
      </c>
      <c r="L130" s="12">
        <v>13.1586265284016</v>
      </c>
      <c r="M130" s="12">
        <v>13.985829087995642</v>
      </c>
    </row>
    <row r="131" spans="2:13" x14ac:dyDescent="0.35">
      <c r="B131" s="3" t="s">
        <v>90</v>
      </c>
      <c r="C131" s="9">
        <v>1</v>
      </c>
      <c r="D131" s="12">
        <v>13.294</v>
      </c>
      <c r="E131" s="12">
        <v>13.396226338192205</v>
      </c>
      <c r="F131" s="12">
        <v>-0.10222633819220484</v>
      </c>
      <c r="G131" s="12">
        <v>-0.49772614384163028</v>
      </c>
      <c r="H131" s="12">
        <v>4.1173600483413265E-2</v>
      </c>
      <c r="I131" s="12">
        <v>13.314475189246341</v>
      </c>
      <c r="J131" s="12">
        <v>13.47797748713807</v>
      </c>
      <c r="K131" s="12">
        <v>0.20947307349647229</v>
      </c>
      <c r="L131" s="12">
        <v>12.980312640325128</v>
      </c>
      <c r="M131" s="12">
        <v>13.812140036059283</v>
      </c>
    </row>
    <row r="132" spans="2:13" x14ac:dyDescent="0.35">
      <c r="B132" s="3" t="s">
        <v>91</v>
      </c>
      <c r="C132" s="9">
        <v>1</v>
      </c>
      <c r="D132" s="12">
        <v>13.153600000000001</v>
      </c>
      <c r="E132" s="12">
        <v>13.513982147201686</v>
      </c>
      <c r="F132" s="12">
        <v>-0.36038214720168504</v>
      </c>
      <c r="G132" s="12">
        <v>-1.7546516837843584</v>
      </c>
      <c r="H132" s="12">
        <v>3.1801126933289139E-2</v>
      </c>
      <c r="I132" s="12">
        <v>13.450840264197867</v>
      </c>
      <c r="J132" s="12">
        <v>13.577124030205505</v>
      </c>
      <c r="K132" s="12">
        <v>0.20783410407706895</v>
      </c>
      <c r="L132" s="12">
        <v>13.101322661537335</v>
      </c>
      <c r="M132" s="12">
        <v>13.926641632866037</v>
      </c>
    </row>
    <row r="133" spans="2:13" x14ac:dyDescent="0.35">
      <c r="B133" s="3" t="s">
        <v>92</v>
      </c>
      <c r="C133" s="9">
        <v>1</v>
      </c>
      <c r="D133" s="12">
        <v>13.6671</v>
      </c>
      <c r="E133" s="12">
        <v>13.535752623480363</v>
      </c>
      <c r="F133" s="12">
        <v>0.13134737651963668</v>
      </c>
      <c r="G133" s="12">
        <v>0.6395125206961445</v>
      </c>
      <c r="H133" s="12">
        <v>3.3144649489902839E-2</v>
      </c>
      <c r="I133" s="12">
        <v>13.469943144945711</v>
      </c>
      <c r="J133" s="12">
        <v>13.601562102015015</v>
      </c>
      <c r="K133" s="12">
        <v>0.20804391587619014</v>
      </c>
      <c r="L133" s="12">
        <v>13.122676551570477</v>
      </c>
      <c r="M133" s="12">
        <v>13.948828695390249</v>
      </c>
    </row>
    <row r="134" spans="2:13" x14ac:dyDescent="0.35">
      <c r="B134" s="3" t="s">
        <v>93</v>
      </c>
      <c r="C134" s="9">
        <v>1</v>
      </c>
      <c r="D134" s="12">
        <v>13.4161</v>
      </c>
      <c r="E134" s="12">
        <v>13.491750389557636</v>
      </c>
      <c r="F134" s="12">
        <v>-7.5650389557635478E-2</v>
      </c>
      <c r="G134" s="12">
        <v>-0.36833146271799305</v>
      </c>
      <c r="H134" s="12">
        <v>3.4623540915411977E-2</v>
      </c>
      <c r="I134" s="12">
        <v>13.42300453742966</v>
      </c>
      <c r="J134" s="12">
        <v>13.560496241685611</v>
      </c>
      <c r="K134" s="12">
        <v>0.20828464352614179</v>
      </c>
      <c r="L134" s="12">
        <v>13.078196347255666</v>
      </c>
      <c r="M134" s="12">
        <v>13.905304431859605</v>
      </c>
    </row>
    <row r="135" spans="2:13" x14ac:dyDescent="0.35">
      <c r="B135" s="3" t="s">
        <v>94</v>
      </c>
      <c r="C135" s="9">
        <v>1</v>
      </c>
      <c r="D135" s="12">
        <v>13.504300000000001</v>
      </c>
      <c r="E135" s="12">
        <v>13.367644286962083</v>
      </c>
      <c r="F135" s="12">
        <v>0.13665571303791779</v>
      </c>
      <c r="G135" s="12">
        <v>0.66535808957967546</v>
      </c>
      <c r="H135" s="12">
        <v>3.7909251800730674E-2</v>
      </c>
      <c r="I135" s="12">
        <v>13.292374578848111</v>
      </c>
      <c r="J135" s="12">
        <v>13.442913995076054</v>
      </c>
      <c r="K135" s="12">
        <v>0.20885596595592371</v>
      </c>
      <c r="L135" s="12">
        <v>12.952955870582917</v>
      </c>
      <c r="M135" s="12">
        <v>13.782332703341249</v>
      </c>
    </row>
    <row r="136" spans="2:13" x14ac:dyDescent="0.35">
      <c r="B136" s="3" t="s">
        <v>95</v>
      </c>
      <c r="C136" s="9">
        <v>1</v>
      </c>
      <c r="D136" s="12">
        <v>14.000999999999999</v>
      </c>
      <c r="E136" s="12">
        <v>13.619052798234602</v>
      </c>
      <c r="F136" s="12">
        <v>0.38194720176539754</v>
      </c>
      <c r="G136" s="12">
        <v>1.8596490028661588</v>
      </c>
      <c r="H136" s="12">
        <v>3.963830564087218E-2</v>
      </c>
      <c r="I136" s="12">
        <v>13.54035001318878</v>
      </c>
      <c r="J136" s="12">
        <v>13.697755583280424</v>
      </c>
      <c r="K136" s="12">
        <v>0.20917671576294039</v>
      </c>
      <c r="L136" s="12">
        <v>13.20372752559463</v>
      </c>
      <c r="M136" s="12">
        <v>14.034378070874574</v>
      </c>
    </row>
    <row r="137" spans="2:13" x14ac:dyDescent="0.35">
      <c r="B137" s="3" t="s">
        <v>96</v>
      </c>
      <c r="C137" s="9">
        <v>1</v>
      </c>
      <c r="D137" s="12">
        <v>13.691000000000001</v>
      </c>
      <c r="E137" s="12">
        <v>13.59289607870695</v>
      </c>
      <c r="F137" s="12">
        <v>9.8103921293050789E-2</v>
      </c>
      <c r="G137" s="12">
        <v>0.47765465636776933</v>
      </c>
      <c r="H137" s="12">
        <v>3.7734890544804355E-2</v>
      </c>
      <c r="I137" s="12">
        <v>13.517972568953972</v>
      </c>
      <c r="J137" s="12">
        <v>13.667819588459928</v>
      </c>
      <c r="K137" s="12">
        <v>0.20882438820147212</v>
      </c>
      <c r="L137" s="12">
        <v>13.178270360699489</v>
      </c>
      <c r="M137" s="12">
        <v>14.007521796714411</v>
      </c>
    </row>
    <row r="138" spans="2:13" x14ac:dyDescent="0.35">
      <c r="B138" s="3" t="s">
        <v>97</v>
      </c>
      <c r="C138" s="9">
        <v>1</v>
      </c>
      <c r="D138" s="12">
        <v>14.0524</v>
      </c>
      <c r="E138" s="12">
        <v>14.028783839098022</v>
      </c>
      <c r="F138" s="12">
        <v>2.3616160901978489E-2</v>
      </c>
      <c r="G138" s="12">
        <v>0.11498387701205509</v>
      </c>
      <c r="H138" s="12">
        <v>9.6014270484957392E-2</v>
      </c>
      <c r="I138" s="12">
        <v>13.838145254296425</v>
      </c>
      <c r="J138" s="12">
        <v>14.219422423899619</v>
      </c>
      <c r="K138" s="12">
        <v>0.22672106933421365</v>
      </c>
      <c r="L138" s="12">
        <v>13.578623841169891</v>
      </c>
      <c r="M138" s="12">
        <v>14.478943837026153</v>
      </c>
    </row>
    <row r="139" spans="2:13" x14ac:dyDescent="0.35">
      <c r="B139" s="3" t="s">
        <v>98</v>
      </c>
      <c r="C139" s="9">
        <v>1</v>
      </c>
      <c r="D139" s="12">
        <v>13.8706</v>
      </c>
      <c r="E139" s="12">
        <v>13.760791579111499</v>
      </c>
      <c r="F139" s="12">
        <v>0.10980842088850018</v>
      </c>
      <c r="G139" s="12">
        <v>0.53464227376912488</v>
      </c>
      <c r="H139" s="12">
        <v>8.1226635446408846E-2</v>
      </c>
      <c r="I139" s="12">
        <v>13.599514190328707</v>
      </c>
      <c r="J139" s="12">
        <v>13.922068967894292</v>
      </c>
      <c r="K139" s="12">
        <v>0.22086527443044224</v>
      </c>
      <c r="L139" s="12">
        <v>13.322258399235571</v>
      </c>
      <c r="M139" s="12">
        <v>14.199324758987428</v>
      </c>
    </row>
    <row r="140" spans="2:13" x14ac:dyDescent="0.35">
      <c r="B140" s="3" t="s">
        <v>99</v>
      </c>
      <c r="C140" s="9">
        <v>1</v>
      </c>
      <c r="D140" s="12">
        <v>13.3947</v>
      </c>
      <c r="E140" s="12">
        <v>13.563243140297363</v>
      </c>
      <c r="F140" s="12">
        <v>-0.16854314029736273</v>
      </c>
      <c r="G140" s="12">
        <v>-0.82061363807670906</v>
      </c>
      <c r="H140" s="12">
        <v>3.4383483623866166E-2</v>
      </c>
      <c r="I140" s="12">
        <v>13.494973927549143</v>
      </c>
      <c r="J140" s="12">
        <v>13.631512353045583</v>
      </c>
      <c r="K140" s="12">
        <v>0.20824487290063934</v>
      </c>
      <c r="L140" s="12">
        <v>13.149768063504625</v>
      </c>
      <c r="M140" s="12">
        <v>13.976718217090101</v>
      </c>
    </row>
    <row r="141" spans="2:13" x14ac:dyDescent="0.35">
      <c r="B141" s="3" t="s">
        <v>100</v>
      </c>
      <c r="C141" s="9">
        <v>1</v>
      </c>
      <c r="D141" s="12">
        <v>13.529299999999999</v>
      </c>
      <c r="E141" s="12">
        <v>13.426729711974755</v>
      </c>
      <c r="F141" s="12">
        <v>0.10257028802524459</v>
      </c>
      <c r="G141" s="12">
        <v>0.499400788821596</v>
      </c>
      <c r="H141" s="12">
        <v>5.6405067124323256E-2</v>
      </c>
      <c r="I141" s="12">
        <v>13.314736128959355</v>
      </c>
      <c r="J141" s="12">
        <v>13.538723294990154</v>
      </c>
      <c r="K141" s="12">
        <v>0.21299116117949629</v>
      </c>
      <c r="L141" s="12">
        <v>13.003830768542491</v>
      </c>
      <c r="M141" s="12">
        <v>13.849628655407018</v>
      </c>
    </row>
    <row r="142" spans="2:13" x14ac:dyDescent="0.35">
      <c r="B142" s="3" t="s">
        <v>101</v>
      </c>
      <c r="C142" s="9">
        <v>1</v>
      </c>
      <c r="D142" s="12">
        <v>13.1509</v>
      </c>
      <c r="E142" s="12">
        <v>13.434656227048352</v>
      </c>
      <c r="F142" s="12">
        <v>-0.28375622704835202</v>
      </c>
      <c r="G142" s="12">
        <v>-1.3815704952111445</v>
      </c>
      <c r="H142" s="12">
        <v>3.7922577711248566E-2</v>
      </c>
      <c r="I142" s="12">
        <v>13.359360060026663</v>
      </c>
      <c r="J142" s="12">
        <v>13.509952394070041</v>
      </c>
      <c r="K142" s="12">
        <v>0.20885838514064128</v>
      </c>
      <c r="L142" s="12">
        <v>13.01996300732122</v>
      </c>
      <c r="M142" s="12">
        <v>13.849349446775484</v>
      </c>
    </row>
    <row r="143" spans="2:13" x14ac:dyDescent="0.35">
      <c r="B143" s="3" t="s">
        <v>102</v>
      </c>
      <c r="C143" s="9">
        <v>1</v>
      </c>
      <c r="D143" s="12">
        <v>13.912000000000001</v>
      </c>
      <c r="E143" s="12">
        <v>13.794672221695082</v>
      </c>
      <c r="F143" s="12">
        <v>0.1173277783049187</v>
      </c>
      <c r="G143" s="12">
        <v>0.57125300283587666</v>
      </c>
      <c r="H143" s="12">
        <v>7.9178000306787039E-2</v>
      </c>
      <c r="I143" s="12">
        <v>13.637462446005841</v>
      </c>
      <c r="J143" s="12">
        <v>13.951881997384323</v>
      </c>
      <c r="K143" s="12">
        <v>0.22012010102639951</v>
      </c>
      <c r="L143" s="12">
        <v>13.357618601081136</v>
      </c>
      <c r="M143" s="12">
        <v>14.231725842309029</v>
      </c>
    </row>
    <row r="144" spans="2:13" x14ac:dyDescent="0.35">
      <c r="B144" s="3" t="s">
        <v>103</v>
      </c>
      <c r="C144" s="9">
        <v>1</v>
      </c>
      <c r="D144" s="12">
        <v>13.4902</v>
      </c>
      <c r="E144" s="12">
        <v>13.443580689210256</v>
      </c>
      <c r="F144" s="12">
        <v>4.6619310789743906E-2</v>
      </c>
      <c r="G144" s="12">
        <v>0.22698308672963025</v>
      </c>
      <c r="H144" s="12">
        <v>9.4658901932630116E-2</v>
      </c>
      <c r="I144" s="12">
        <v>13.255633220441673</v>
      </c>
      <c r="J144" s="12">
        <v>13.631528157978838</v>
      </c>
      <c r="K144" s="12">
        <v>0.22615041644529874</v>
      </c>
      <c r="L144" s="12">
        <v>12.994553735970236</v>
      </c>
      <c r="M144" s="12">
        <v>13.892607642450276</v>
      </c>
    </row>
    <row r="145" spans="2:13" x14ac:dyDescent="0.35">
      <c r="B145" s="3" t="s">
        <v>104</v>
      </c>
      <c r="C145" s="9">
        <v>1</v>
      </c>
      <c r="D145" s="12">
        <v>13.882300000000001</v>
      </c>
      <c r="E145" s="12">
        <v>13.581013116996941</v>
      </c>
      <c r="F145" s="12">
        <v>0.30128688300306017</v>
      </c>
      <c r="G145" s="12">
        <v>1.4669248759084719</v>
      </c>
      <c r="H145" s="12">
        <v>6.0356429081726809E-2</v>
      </c>
      <c r="I145" s="12">
        <v>13.461174012187817</v>
      </c>
      <c r="J145" s="12">
        <v>13.700852221806064</v>
      </c>
      <c r="K145" s="12">
        <v>0.21407148729989306</v>
      </c>
      <c r="L145" s="12">
        <v>13.155969160727768</v>
      </c>
      <c r="M145" s="12">
        <v>14.006057073266113</v>
      </c>
    </row>
    <row r="146" spans="2:13" x14ac:dyDescent="0.35">
      <c r="B146" s="3" t="s">
        <v>105</v>
      </c>
      <c r="C146" s="9">
        <v>1</v>
      </c>
      <c r="D146" s="12">
        <v>13.5749</v>
      </c>
      <c r="E146" s="12">
        <v>13.471712910758933</v>
      </c>
      <c r="F146" s="12">
        <v>0.10318708924106623</v>
      </c>
      <c r="G146" s="12">
        <v>0.50240391009246177</v>
      </c>
      <c r="H146" s="12">
        <v>3.0877248935198054E-2</v>
      </c>
      <c r="I146" s="12">
        <v>13.410405409177748</v>
      </c>
      <c r="J146" s="12">
        <v>13.533020412340118</v>
      </c>
      <c r="K146" s="12">
        <v>0.20769474631077442</v>
      </c>
      <c r="L146" s="12">
        <v>13.059330123206367</v>
      </c>
      <c r="M146" s="12">
        <v>13.8840956983115</v>
      </c>
    </row>
    <row r="147" spans="2:13" x14ac:dyDescent="0.35">
      <c r="B147" s="3" t="s">
        <v>106</v>
      </c>
      <c r="C147" s="9">
        <v>1</v>
      </c>
      <c r="D147" s="12">
        <v>13.701599999999999</v>
      </c>
      <c r="E147" s="12">
        <v>13.449365874850859</v>
      </c>
      <c r="F147" s="12">
        <v>0.25223412514914045</v>
      </c>
      <c r="G147" s="12">
        <v>1.228093666230158</v>
      </c>
      <c r="H147" s="12">
        <v>3.5527060661058651E-2</v>
      </c>
      <c r="I147" s="12">
        <v>13.378826063087713</v>
      </c>
      <c r="J147" s="12">
        <v>13.519905686614004</v>
      </c>
      <c r="K147" s="12">
        <v>0.20843674144091126</v>
      </c>
      <c r="L147" s="12">
        <v>13.035509838573654</v>
      </c>
      <c r="M147" s="12">
        <v>13.863221911128063</v>
      </c>
    </row>
    <row r="148" spans="2:13" x14ac:dyDescent="0.35">
      <c r="B148" s="3" t="s">
        <v>107</v>
      </c>
      <c r="C148" s="9">
        <v>1</v>
      </c>
      <c r="D148" s="12">
        <v>14.022399999999999</v>
      </c>
      <c r="E148" s="12">
        <v>13.588136597948548</v>
      </c>
      <c r="F148" s="12">
        <v>0.43426340205145131</v>
      </c>
      <c r="G148" s="12">
        <v>2.1143694701088123</v>
      </c>
      <c r="H148" s="12">
        <v>3.8711523483695248E-2</v>
      </c>
      <c r="I148" s="12">
        <v>13.511273960601304</v>
      </c>
      <c r="J148" s="12">
        <v>13.664999235295792</v>
      </c>
      <c r="K148" s="12">
        <v>0.20900307460350778</v>
      </c>
      <c r="L148" s="12">
        <v>13.173156093901103</v>
      </c>
      <c r="M148" s="12">
        <v>14.003117101995993</v>
      </c>
    </row>
    <row r="149" spans="2:13" x14ac:dyDescent="0.35">
      <c r="B149" s="3" t="s">
        <v>108</v>
      </c>
      <c r="C149" s="9">
        <v>1</v>
      </c>
      <c r="D149" s="12">
        <v>13.2727</v>
      </c>
      <c r="E149" s="12">
        <v>13.294690396949656</v>
      </c>
      <c r="F149" s="12">
        <v>-2.1990396949655988E-2</v>
      </c>
      <c r="G149" s="12">
        <v>-0.10706825333721715</v>
      </c>
      <c r="H149" s="12">
        <v>6.1250751563791901E-2</v>
      </c>
      <c r="I149" s="12">
        <v>13.173075593887804</v>
      </c>
      <c r="J149" s="12">
        <v>13.416305200011509</v>
      </c>
      <c r="K149" s="12">
        <v>0.21432535480063974</v>
      </c>
      <c r="L149" s="12">
        <v>12.869142380806624</v>
      </c>
      <c r="M149" s="12">
        <v>13.720238413092689</v>
      </c>
    </row>
    <row r="150" spans="2:13" x14ac:dyDescent="0.35">
      <c r="B150" s="3" t="s">
        <v>109</v>
      </c>
      <c r="C150" s="9">
        <v>1</v>
      </c>
      <c r="D150" s="12">
        <v>13.2072</v>
      </c>
      <c r="E150" s="12">
        <v>13.370613166973261</v>
      </c>
      <c r="F150" s="12">
        <v>-0.16341316697326036</v>
      </c>
      <c r="G150" s="12">
        <v>-0.795636495338649</v>
      </c>
      <c r="H150" s="12">
        <v>4.4078791397703147E-2</v>
      </c>
      <c r="I150" s="12">
        <v>13.283093693363975</v>
      </c>
      <c r="J150" s="12">
        <v>13.458132640582546</v>
      </c>
      <c r="K150" s="12">
        <v>0.21006342612261894</v>
      </c>
      <c r="L150" s="12">
        <v>12.953527310128001</v>
      </c>
      <c r="M150" s="12">
        <v>13.78769902381852</v>
      </c>
    </row>
    <row r="151" spans="2:13" x14ac:dyDescent="0.35">
      <c r="B151" s="3" t="s">
        <v>110</v>
      </c>
      <c r="C151" s="9">
        <v>1</v>
      </c>
      <c r="D151" s="12">
        <v>13.3818</v>
      </c>
      <c r="E151" s="12">
        <v>13.409085887923998</v>
      </c>
      <c r="F151" s="12">
        <v>-2.7285887923998331E-2</v>
      </c>
      <c r="G151" s="12">
        <v>-0.13285127901355459</v>
      </c>
      <c r="H151" s="12">
        <v>4.8594056466055573E-2</v>
      </c>
      <c r="I151" s="12">
        <v>13.312601249675259</v>
      </c>
      <c r="J151" s="12">
        <v>13.505570526172738</v>
      </c>
      <c r="K151" s="12">
        <v>0.21105706684950626</v>
      </c>
      <c r="L151" s="12">
        <v>12.990027134122711</v>
      </c>
      <c r="M151" s="12">
        <v>13.828144641725286</v>
      </c>
    </row>
    <row r="152" spans="2:13" x14ac:dyDescent="0.35">
      <c r="B152" s="3" t="s">
        <v>111</v>
      </c>
      <c r="C152" s="9">
        <v>1</v>
      </c>
      <c r="D152" s="12">
        <v>13.171900000000001</v>
      </c>
      <c r="E152" s="12">
        <v>13.435740826547724</v>
      </c>
      <c r="F152" s="12">
        <v>-0.26384082654772278</v>
      </c>
      <c r="G152" s="12">
        <v>-1.2846051175058153</v>
      </c>
      <c r="H152" s="12">
        <v>4.7285323285248662E-2</v>
      </c>
      <c r="I152" s="12">
        <v>13.341854708708624</v>
      </c>
      <c r="J152" s="12">
        <v>13.529626944386823</v>
      </c>
      <c r="K152" s="12">
        <v>0.21075959039028624</v>
      </c>
      <c r="L152" s="12">
        <v>13.01727271922962</v>
      </c>
      <c r="M152" s="12">
        <v>13.854208933865827</v>
      </c>
    </row>
    <row r="153" spans="2:13" x14ac:dyDescent="0.35">
      <c r="B153" s="3" t="s">
        <v>112</v>
      </c>
      <c r="C153" s="9">
        <v>1</v>
      </c>
      <c r="D153" s="12">
        <v>13.3766</v>
      </c>
      <c r="E153" s="12">
        <v>13.445273476516515</v>
      </c>
      <c r="F153" s="12">
        <v>-6.8673476516515564E-2</v>
      </c>
      <c r="G153" s="12">
        <v>-0.33436182157379135</v>
      </c>
      <c r="H153" s="12">
        <v>3.0749993650683587E-2</v>
      </c>
      <c r="I153" s="12">
        <v>13.384218643285836</v>
      </c>
      <c r="J153" s="12">
        <v>13.506328309747195</v>
      </c>
      <c r="K153" s="12">
        <v>0.20767586584099712</v>
      </c>
      <c r="L153" s="12">
        <v>13.032928176579285</v>
      </c>
      <c r="M153" s="12">
        <v>13.857618776453746</v>
      </c>
    </row>
    <row r="154" spans="2:13" x14ac:dyDescent="0.35">
      <c r="B154" s="3" t="s">
        <v>113</v>
      </c>
      <c r="C154" s="9">
        <v>1</v>
      </c>
      <c r="D154" s="12">
        <v>13.4892</v>
      </c>
      <c r="E154" s="12">
        <v>13.374157900787852</v>
      </c>
      <c r="F154" s="12">
        <v>0.11504209921214859</v>
      </c>
      <c r="G154" s="12">
        <v>0.56012434205214667</v>
      </c>
      <c r="H154" s="12">
        <v>4.1664587069908922E-2</v>
      </c>
      <c r="I154" s="12">
        <v>13.291431886464858</v>
      </c>
      <c r="J154" s="12">
        <v>13.456883915110845</v>
      </c>
      <c r="K154" s="12">
        <v>0.20957013374762345</v>
      </c>
      <c r="L154" s="12">
        <v>12.95805148751684</v>
      </c>
      <c r="M154" s="12">
        <v>13.790264314058863</v>
      </c>
    </row>
    <row r="155" spans="2:13" x14ac:dyDescent="0.35">
      <c r="B155" s="3" t="s">
        <v>114</v>
      </c>
      <c r="C155" s="9">
        <v>1</v>
      </c>
      <c r="D155" s="12">
        <v>13.2319</v>
      </c>
      <c r="E155" s="12">
        <v>13.335686977641453</v>
      </c>
      <c r="F155" s="12">
        <v>-0.1037869776414535</v>
      </c>
      <c r="G155" s="12">
        <v>-0.50532468516413365</v>
      </c>
      <c r="H155" s="12">
        <v>3.8976000401560844E-2</v>
      </c>
      <c r="I155" s="12">
        <v>13.258299215173954</v>
      </c>
      <c r="J155" s="12">
        <v>13.413074740108952</v>
      </c>
      <c r="K155" s="12">
        <v>0.20905222254401706</v>
      </c>
      <c r="L155" s="12">
        <v>12.920608889206006</v>
      </c>
      <c r="M155" s="12">
        <v>13.7507650660769</v>
      </c>
    </row>
    <row r="156" spans="2:13" x14ac:dyDescent="0.35">
      <c r="B156" s="3" t="s">
        <v>115</v>
      </c>
      <c r="C156" s="9">
        <v>1</v>
      </c>
      <c r="D156" s="12">
        <v>13.878399999999999</v>
      </c>
      <c r="E156" s="12">
        <v>13.599099946083856</v>
      </c>
      <c r="F156" s="12">
        <v>0.27930005391614365</v>
      </c>
      <c r="G156" s="12">
        <v>1.3598739940099123</v>
      </c>
      <c r="H156" s="12">
        <v>4.057988181752234E-2</v>
      </c>
      <c r="I156" s="12">
        <v>13.518527639466992</v>
      </c>
      <c r="J156" s="12">
        <v>13.679672252700719</v>
      </c>
      <c r="K156" s="12">
        <v>0.20935718270843931</v>
      </c>
      <c r="L156" s="12">
        <v>13.183416352093113</v>
      </c>
      <c r="M156" s="12">
        <v>14.014783540074598</v>
      </c>
    </row>
    <row r="157" spans="2:13" x14ac:dyDescent="0.35">
      <c r="B157" s="3" t="s">
        <v>116</v>
      </c>
      <c r="C157" s="9">
        <v>1</v>
      </c>
      <c r="D157" s="12">
        <v>13.493</v>
      </c>
      <c r="E157" s="12">
        <v>13.670981032900013</v>
      </c>
      <c r="F157" s="12">
        <v>-0.17798103290001244</v>
      </c>
      <c r="G157" s="12">
        <v>-0.86656545415639807</v>
      </c>
      <c r="H157" s="12">
        <v>5.455318748526717E-2</v>
      </c>
      <c r="I157" s="12">
        <v>13.562664400319475</v>
      </c>
      <c r="J157" s="12">
        <v>13.77929766548055</v>
      </c>
      <c r="K157" s="12">
        <v>0.21250824315327974</v>
      </c>
      <c r="L157" s="12">
        <v>13.249040934529301</v>
      </c>
      <c r="M157" s="12">
        <v>14.092921131270725</v>
      </c>
    </row>
    <row r="158" spans="2:13" x14ac:dyDescent="0.35">
      <c r="B158" s="3" t="s">
        <v>117</v>
      </c>
      <c r="C158" s="9">
        <v>1</v>
      </c>
      <c r="D158" s="12">
        <v>13.201499999999999</v>
      </c>
      <c r="E158" s="12">
        <v>13.226473927130229</v>
      </c>
      <c r="F158" s="12">
        <v>-2.4973927130229612E-2</v>
      </c>
      <c r="G158" s="12">
        <v>-0.12159465620044001</v>
      </c>
      <c r="H158" s="12">
        <v>6.0064589942922457E-2</v>
      </c>
      <c r="I158" s="12">
        <v>13.107214275772455</v>
      </c>
      <c r="J158" s="12">
        <v>13.345733578488003</v>
      </c>
      <c r="K158" s="12">
        <v>0.21398938784038377</v>
      </c>
      <c r="L158" s="12">
        <v>12.801592981262477</v>
      </c>
      <c r="M158" s="12">
        <v>13.651354872997981</v>
      </c>
    </row>
    <row r="159" spans="2:13" x14ac:dyDescent="0.35">
      <c r="B159" s="3" t="s">
        <v>118</v>
      </c>
      <c r="C159" s="9">
        <v>1</v>
      </c>
      <c r="D159" s="12">
        <v>13.049099999999999</v>
      </c>
      <c r="E159" s="12">
        <v>13.300734815851619</v>
      </c>
      <c r="F159" s="12">
        <v>-0.25163481585162017</v>
      </c>
      <c r="G159" s="12">
        <v>-1.2251757107316215</v>
      </c>
      <c r="H159" s="12">
        <v>6.6066652547533536E-2</v>
      </c>
      <c r="I159" s="12">
        <v>13.169557928492839</v>
      </c>
      <c r="J159" s="12">
        <v>13.4319117032104</v>
      </c>
      <c r="K159" s="12">
        <v>0.21575102716355091</v>
      </c>
      <c r="L159" s="12">
        <v>12.872356093811606</v>
      </c>
      <c r="M159" s="12">
        <v>13.729113537891633</v>
      </c>
    </row>
    <row r="160" spans="2:13" x14ac:dyDescent="0.35">
      <c r="B160" s="3" t="s">
        <v>119</v>
      </c>
      <c r="C160" s="9">
        <v>1</v>
      </c>
      <c r="D160" s="12">
        <v>13.461399999999999</v>
      </c>
      <c r="E160" s="12">
        <v>13.263553768881851</v>
      </c>
      <c r="F160" s="12">
        <v>0.19784623111814881</v>
      </c>
      <c r="G160" s="12">
        <v>0.96328640377285024</v>
      </c>
      <c r="H160" s="12">
        <v>4.7175101017013062E-2</v>
      </c>
      <c r="I160" s="12">
        <v>13.16988649994015</v>
      </c>
      <c r="J160" s="12">
        <v>13.357221037823551</v>
      </c>
      <c r="K160" s="12">
        <v>0.21073488866169302</v>
      </c>
      <c r="L160" s="12">
        <v>12.845134707424924</v>
      </c>
      <c r="M160" s="12">
        <v>13.681972830338777</v>
      </c>
    </row>
    <row r="161" spans="2:13" x14ac:dyDescent="0.35">
      <c r="B161" s="3" t="s">
        <v>120</v>
      </c>
      <c r="C161" s="9">
        <v>1</v>
      </c>
      <c r="D161" s="12">
        <v>13.2385</v>
      </c>
      <c r="E161" s="12">
        <v>13.170239262024159</v>
      </c>
      <c r="F161" s="12">
        <v>6.8260737975840868E-2</v>
      </c>
      <c r="G161" s="12">
        <v>0.33235225372760097</v>
      </c>
      <c r="H161" s="12">
        <v>4.3997126534557368E-2</v>
      </c>
      <c r="I161" s="12">
        <v>13.082881935915028</v>
      </c>
      <c r="J161" s="12">
        <v>13.257596588133291</v>
      </c>
      <c r="K161" s="12">
        <v>0.21004630510101482</v>
      </c>
      <c r="L161" s="12">
        <v>12.753187399368644</v>
      </c>
      <c r="M161" s="12">
        <v>13.587291124679675</v>
      </c>
    </row>
    <row r="162" spans="2:13" x14ac:dyDescent="0.35">
      <c r="B162" s="3" t="s">
        <v>121</v>
      </c>
      <c r="C162" s="9">
        <v>1</v>
      </c>
      <c r="D162" s="12">
        <v>13.214700000000001</v>
      </c>
      <c r="E162" s="12">
        <v>13.16649022610201</v>
      </c>
      <c r="F162" s="12">
        <v>4.8209773897990971E-2</v>
      </c>
      <c r="G162" s="12">
        <v>0.23472683539351957</v>
      </c>
      <c r="H162" s="12">
        <v>3.0034885370078104E-2</v>
      </c>
      <c r="I162" s="12">
        <v>13.106855257125945</v>
      </c>
      <c r="J162" s="12">
        <v>13.226125195078074</v>
      </c>
      <c r="K162" s="12">
        <v>0.20757118654207402</v>
      </c>
      <c r="L162" s="12">
        <v>12.754352769366669</v>
      </c>
      <c r="M162" s="12">
        <v>13.57862768283735</v>
      </c>
    </row>
    <row r="163" spans="2:13" x14ac:dyDescent="0.35">
      <c r="B163" s="3" t="s">
        <v>122</v>
      </c>
      <c r="C163" s="9">
        <v>1</v>
      </c>
      <c r="D163" s="12">
        <v>13.1037</v>
      </c>
      <c r="E163" s="12">
        <v>13.123402378932749</v>
      </c>
      <c r="F163" s="12">
        <v>-1.9702378932748843E-2</v>
      </c>
      <c r="G163" s="12">
        <v>-9.5928204649821186E-2</v>
      </c>
      <c r="H163" s="12">
        <v>3.1847328802014983E-2</v>
      </c>
      <c r="I163" s="12">
        <v>13.060168761035516</v>
      </c>
      <c r="J163" s="12">
        <v>13.186635996829981</v>
      </c>
      <c r="K163" s="12">
        <v>0.20784117853571368</v>
      </c>
      <c r="L163" s="12">
        <v>12.710728846764921</v>
      </c>
      <c r="M163" s="12">
        <v>13.536075911100577</v>
      </c>
    </row>
    <row r="164" spans="2:13" x14ac:dyDescent="0.35">
      <c r="B164" s="3" t="s">
        <v>123</v>
      </c>
      <c r="C164" s="9">
        <v>1</v>
      </c>
      <c r="D164" s="12">
        <v>12.789400000000001</v>
      </c>
      <c r="E164" s="12">
        <v>13.034631331677021</v>
      </c>
      <c r="F164" s="12">
        <v>-0.24523133167702049</v>
      </c>
      <c r="G164" s="12">
        <v>-1.1939980167856454</v>
      </c>
      <c r="H164" s="12">
        <v>4.1562304225093542E-2</v>
      </c>
      <c r="I164" s="12">
        <v>12.952108402340109</v>
      </c>
      <c r="J164" s="12">
        <v>13.117154261013933</v>
      </c>
      <c r="K164" s="12">
        <v>0.20954982289610743</v>
      </c>
      <c r="L164" s="12">
        <v>12.618565246077818</v>
      </c>
      <c r="M164" s="12">
        <v>13.450697417276224</v>
      </c>
    </row>
    <row r="165" spans="2:13" x14ac:dyDescent="0.35">
      <c r="B165" s="3" t="s">
        <v>124</v>
      </c>
      <c r="C165" s="9">
        <v>1</v>
      </c>
      <c r="D165" s="12">
        <v>13.2486</v>
      </c>
      <c r="E165" s="12">
        <v>13.168160994625669</v>
      </c>
      <c r="F165" s="12">
        <v>8.0439005374330463E-2</v>
      </c>
      <c r="G165" s="12">
        <v>0.39164658215718645</v>
      </c>
      <c r="H165" s="12">
        <v>4.0964397079092649E-2</v>
      </c>
      <c r="I165" s="12">
        <v>13.086825223943201</v>
      </c>
      <c r="J165" s="12">
        <v>13.249496765308137</v>
      </c>
      <c r="K165" s="12">
        <v>0.20943205335226109</v>
      </c>
      <c r="L165" s="12">
        <v>12.752328743216511</v>
      </c>
      <c r="M165" s="12">
        <v>13.583993246034828</v>
      </c>
    </row>
    <row r="166" spans="2:13" x14ac:dyDescent="0.35">
      <c r="B166" s="3" t="s">
        <v>125</v>
      </c>
      <c r="C166" s="9">
        <v>1</v>
      </c>
      <c r="D166" s="12">
        <v>13.219900000000001</v>
      </c>
      <c r="E166" s="12">
        <v>13.141365747343668</v>
      </c>
      <c r="F166" s="12">
        <v>7.8534252656332626E-2</v>
      </c>
      <c r="G166" s="12">
        <v>0.38237260010846602</v>
      </c>
      <c r="H166" s="12">
        <v>3.3209678283963949E-2</v>
      </c>
      <c r="I166" s="12">
        <v>13.075427152614012</v>
      </c>
      <c r="J166" s="12">
        <v>13.207304342073325</v>
      </c>
      <c r="K166" s="12">
        <v>0.20805428588475447</v>
      </c>
      <c r="L166" s="12">
        <v>12.728269085538686</v>
      </c>
      <c r="M166" s="12">
        <v>13.55446240914865</v>
      </c>
    </row>
    <row r="167" spans="2:13" x14ac:dyDescent="0.35">
      <c r="B167" s="3" t="s">
        <v>126</v>
      </c>
      <c r="C167" s="9">
        <v>1</v>
      </c>
      <c r="D167" s="12">
        <v>13.1487</v>
      </c>
      <c r="E167" s="12">
        <v>13.378771071691276</v>
      </c>
      <c r="F167" s="12">
        <v>-0.23007107169127572</v>
      </c>
      <c r="G167" s="12">
        <v>-1.1201847718256817</v>
      </c>
      <c r="H167" s="12">
        <v>8.0289295739913197E-2</v>
      </c>
      <c r="I167" s="12">
        <v>13.219354792868723</v>
      </c>
      <c r="J167" s="12">
        <v>13.538187350513828</v>
      </c>
      <c r="K167" s="12">
        <v>0.22052227586731912</v>
      </c>
      <c r="L167" s="12">
        <v>12.940918923502954</v>
      </c>
      <c r="M167" s="12">
        <v>13.816623219879597</v>
      </c>
    </row>
    <row r="168" spans="2:13" x14ac:dyDescent="0.35">
      <c r="B168" s="3" t="s">
        <v>127</v>
      </c>
      <c r="C168" s="9">
        <v>1</v>
      </c>
      <c r="D168" s="12">
        <v>13.1431</v>
      </c>
      <c r="E168" s="12">
        <v>13.079991163885165</v>
      </c>
      <c r="F168" s="12">
        <v>6.3108836114835754E-2</v>
      </c>
      <c r="G168" s="12">
        <v>0.30726834392436275</v>
      </c>
      <c r="H168" s="12">
        <v>4.2139639375863763E-2</v>
      </c>
      <c r="I168" s="12">
        <v>12.996321922072585</v>
      </c>
      <c r="J168" s="12">
        <v>13.163660405697744</v>
      </c>
      <c r="K168" s="12">
        <v>0.20966509568838254</v>
      </c>
      <c r="L168" s="12">
        <v>12.663696201454691</v>
      </c>
      <c r="M168" s="12">
        <v>13.496286126315638</v>
      </c>
    </row>
    <row r="169" spans="2:13" x14ac:dyDescent="0.35">
      <c r="B169" s="3" t="s">
        <v>128</v>
      </c>
      <c r="C169" s="9">
        <v>1</v>
      </c>
      <c r="D169" s="12">
        <v>12.8728</v>
      </c>
      <c r="E169" s="12">
        <v>13.103053485161627</v>
      </c>
      <c r="F169" s="12">
        <v>-0.23025348516162758</v>
      </c>
      <c r="G169" s="12">
        <v>-1.1210729182152381</v>
      </c>
      <c r="H169" s="12">
        <v>3.16088494810133E-2</v>
      </c>
      <c r="I169" s="12">
        <v>13.040293373546644</v>
      </c>
      <c r="J169" s="12">
        <v>13.16581359677661</v>
      </c>
      <c r="K169" s="12">
        <v>0.20780477017817495</v>
      </c>
      <c r="L169" s="12">
        <v>12.690452242641173</v>
      </c>
      <c r="M169" s="12">
        <v>13.515654727682081</v>
      </c>
    </row>
    <row r="170" spans="2:13" x14ac:dyDescent="0.35">
      <c r="B170" s="3" t="s">
        <v>129</v>
      </c>
      <c r="C170" s="9">
        <v>1</v>
      </c>
      <c r="D170" s="12">
        <v>13.232100000000001</v>
      </c>
      <c r="E170" s="12">
        <v>13.037029017041753</v>
      </c>
      <c r="F170" s="12">
        <v>0.19507098295824754</v>
      </c>
      <c r="G170" s="12">
        <v>0.94977409775408128</v>
      </c>
      <c r="H170" s="12">
        <v>3.913161016901482E-2</v>
      </c>
      <c r="I170" s="12">
        <v>12.959332287733192</v>
      </c>
      <c r="J170" s="12">
        <v>13.114725746350315</v>
      </c>
      <c r="K170" s="12">
        <v>0.2090812905491797</v>
      </c>
      <c r="L170" s="12">
        <v>12.621893213400648</v>
      </c>
      <c r="M170" s="12">
        <v>13.452164820682858</v>
      </c>
    </row>
    <row r="171" spans="2:13" x14ac:dyDescent="0.35">
      <c r="B171" s="3" t="s">
        <v>130</v>
      </c>
      <c r="C171" s="9">
        <v>1</v>
      </c>
      <c r="D171" s="12">
        <v>12.866099999999999</v>
      </c>
      <c r="E171" s="12">
        <v>13.27501917865621</v>
      </c>
      <c r="F171" s="12">
        <v>-0.40891917865621075</v>
      </c>
      <c r="G171" s="12">
        <v>-1.9909718917327162</v>
      </c>
      <c r="H171" s="12">
        <v>4.9002486945168386E-2</v>
      </c>
      <c r="I171" s="12">
        <v>13.17772359211682</v>
      </c>
      <c r="J171" s="12">
        <v>13.3723147651956</v>
      </c>
      <c r="K171" s="12">
        <v>0.21115147849376323</v>
      </c>
      <c r="L171" s="12">
        <v>12.855772968322064</v>
      </c>
      <c r="M171" s="12">
        <v>13.694265388990356</v>
      </c>
    </row>
    <row r="172" spans="2:13" x14ac:dyDescent="0.35">
      <c r="B172" s="3" t="s">
        <v>131</v>
      </c>
      <c r="C172" s="9">
        <v>1</v>
      </c>
      <c r="D172" s="12">
        <v>13.4802</v>
      </c>
      <c r="E172" s="12">
        <v>13.282084690870139</v>
      </c>
      <c r="F172" s="12">
        <v>0.19811530912986086</v>
      </c>
      <c r="G172" s="12">
        <v>0.96459650803296959</v>
      </c>
      <c r="H172" s="12">
        <v>4.1176611479853201E-2</v>
      </c>
      <c r="I172" s="12">
        <v>13.200327563520259</v>
      </c>
      <c r="J172" s="12">
        <v>13.363841818220019</v>
      </c>
      <c r="K172" s="12">
        <v>0.20947366535260115</v>
      </c>
      <c r="L172" s="12">
        <v>12.866169817858843</v>
      </c>
      <c r="M172" s="12">
        <v>13.697999563881435</v>
      </c>
    </row>
    <row r="173" spans="2:13" x14ac:dyDescent="0.35">
      <c r="B173" s="3" t="s">
        <v>132</v>
      </c>
      <c r="C173" s="9">
        <v>1</v>
      </c>
      <c r="D173" s="12">
        <v>13.3462</v>
      </c>
      <c r="E173" s="12">
        <v>13.278043734046182</v>
      </c>
      <c r="F173" s="12">
        <v>6.8156265953817297E-2</v>
      </c>
      <c r="G173" s="12">
        <v>0.33184359365446636</v>
      </c>
      <c r="H173" s="12">
        <v>6.8792145913637234E-2</v>
      </c>
      <c r="I173" s="12">
        <v>13.141455315718352</v>
      </c>
      <c r="J173" s="12">
        <v>13.414632152374013</v>
      </c>
      <c r="K173" s="12">
        <v>0.21660115992924395</v>
      </c>
      <c r="L173" s="12">
        <v>12.847977053471185</v>
      </c>
      <c r="M173" s="12">
        <v>13.70811041462118</v>
      </c>
    </row>
    <row r="174" spans="2:13" x14ac:dyDescent="0.35">
      <c r="B174" s="3" t="s">
        <v>133</v>
      </c>
      <c r="C174" s="9">
        <v>1</v>
      </c>
      <c r="D174" s="12">
        <v>13.2813</v>
      </c>
      <c r="E174" s="12">
        <v>13.308476571923901</v>
      </c>
      <c r="F174" s="12">
        <v>-2.7176571923900994E-2</v>
      </c>
      <c r="G174" s="12">
        <v>-0.13231903426967714</v>
      </c>
      <c r="H174" s="12">
        <v>5.5402557409564318E-2</v>
      </c>
      <c r="I174" s="12">
        <v>13.198473495447855</v>
      </c>
      <c r="J174" s="12">
        <v>13.418479648399947</v>
      </c>
      <c r="K174" s="12">
        <v>0.21272786961470475</v>
      </c>
      <c r="L174" s="12">
        <v>12.886100400065576</v>
      </c>
      <c r="M174" s="12">
        <v>13.730852743782226</v>
      </c>
    </row>
    <row r="175" spans="2:13" x14ac:dyDescent="0.35">
      <c r="B175" s="3" t="s">
        <v>134</v>
      </c>
      <c r="C175" s="9">
        <v>1</v>
      </c>
      <c r="D175" s="12">
        <v>13.3957</v>
      </c>
      <c r="E175" s="12">
        <v>13.096899201986851</v>
      </c>
      <c r="F175" s="12">
        <v>0.29880079801314885</v>
      </c>
      <c r="G175" s="12">
        <v>1.4548204660550681</v>
      </c>
      <c r="H175" s="12">
        <v>3.2652685977312329E-2</v>
      </c>
      <c r="I175" s="12">
        <v>13.032066528538991</v>
      </c>
      <c r="J175" s="12">
        <v>13.161731875434711</v>
      </c>
      <c r="K175" s="12">
        <v>0.20796610551920169</v>
      </c>
      <c r="L175" s="12">
        <v>12.683977624364786</v>
      </c>
      <c r="M175" s="12">
        <v>13.509820779608916</v>
      </c>
    </row>
    <row r="176" spans="2:13" x14ac:dyDescent="0.35">
      <c r="B176" s="3" t="s">
        <v>135</v>
      </c>
      <c r="C176" s="9">
        <v>1</v>
      </c>
      <c r="D176" s="12">
        <v>13.03</v>
      </c>
      <c r="E176" s="12">
        <v>13.050230429694896</v>
      </c>
      <c r="F176" s="12">
        <v>-2.0230429694896301E-2</v>
      </c>
      <c r="G176" s="12">
        <v>-9.849921202662977E-2</v>
      </c>
      <c r="H176" s="12">
        <v>4.8522879512267851E-2</v>
      </c>
      <c r="I176" s="12">
        <v>12.953887114956423</v>
      </c>
      <c r="J176" s="12">
        <v>13.146573744433368</v>
      </c>
      <c r="K176" s="12">
        <v>0.21104069034063744</v>
      </c>
      <c r="L176" s="12">
        <v>12.631204191835863</v>
      </c>
      <c r="M176" s="12">
        <v>13.469256667553928</v>
      </c>
    </row>
    <row r="177" spans="2:13" x14ac:dyDescent="0.35">
      <c r="B177" s="3" t="s">
        <v>136</v>
      </c>
      <c r="C177" s="9">
        <v>1</v>
      </c>
      <c r="D177" s="12">
        <v>13.132300000000001</v>
      </c>
      <c r="E177" s="12">
        <v>13.124044454151854</v>
      </c>
      <c r="F177" s="12">
        <v>8.2555458481472499E-3</v>
      </c>
      <c r="G177" s="12">
        <v>4.0195130462175155E-2</v>
      </c>
      <c r="H177" s="12">
        <v>3.8131656658036514E-2</v>
      </c>
      <c r="I177" s="12">
        <v>13.048333155980115</v>
      </c>
      <c r="J177" s="12">
        <v>13.199755752323592</v>
      </c>
      <c r="K177" s="12">
        <v>0.20889644894726464</v>
      </c>
      <c r="L177" s="12">
        <v>12.709275657844383</v>
      </c>
      <c r="M177" s="12">
        <v>13.538813250459324</v>
      </c>
    </row>
    <row r="178" spans="2:13" x14ac:dyDescent="0.35">
      <c r="B178" s="3" t="s">
        <v>137</v>
      </c>
      <c r="C178" s="9">
        <v>1</v>
      </c>
      <c r="D178" s="12">
        <v>13.3574</v>
      </c>
      <c r="E178" s="12">
        <v>12.997226954401933</v>
      </c>
      <c r="F178" s="12">
        <v>0.36017304559806718</v>
      </c>
      <c r="G178" s="12">
        <v>1.7536335965019583</v>
      </c>
      <c r="H178" s="12">
        <v>4.5110696208082307E-2</v>
      </c>
      <c r="I178" s="12">
        <v>12.907658609601866</v>
      </c>
      <c r="J178" s="12">
        <v>13.086795299202</v>
      </c>
      <c r="K178" s="12">
        <v>0.21028237694982585</v>
      </c>
      <c r="L178" s="12">
        <v>12.579706365556637</v>
      </c>
      <c r="M178" s="12">
        <v>13.414747543247229</v>
      </c>
    </row>
    <row r="179" spans="2:13" x14ac:dyDescent="0.35">
      <c r="B179" s="3" t="s">
        <v>138</v>
      </c>
      <c r="C179" s="9">
        <v>1</v>
      </c>
      <c r="D179" s="12">
        <v>13.8422</v>
      </c>
      <c r="E179" s="12">
        <v>13.394850846321832</v>
      </c>
      <c r="F179" s="12">
        <v>0.44734915367816797</v>
      </c>
      <c r="G179" s="12">
        <v>2.1780822158807398</v>
      </c>
      <c r="H179" s="12">
        <v>6.1585672469707878E-2</v>
      </c>
      <c r="I179" s="12">
        <v>13.272571049950113</v>
      </c>
      <c r="J179" s="12">
        <v>13.517130642693552</v>
      </c>
      <c r="K179" s="12">
        <v>0.2144213100343268</v>
      </c>
      <c r="L179" s="12">
        <v>12.969112308812944</v>
      </c>
      <c r="M179" s="12">
        <v>13.82058938383072</v>
      </c>
    </row>
    <row r="180" spans="2:13" x14ac:dyDescent="0.35">
      <c r="B180" s="3" t="s">
        <v>139</v>
      </c>
      <c r="C180" s="9">
        <v>1</v>
      </c>
      <c r="D180" s="12">
        <v>12.609400000000001</v>
      </c>
      <c r="E180" s="12">
        <v>12.924760226806301</v>
      </c>
      <c r="F180" s="12">
        <v>-0.31536022680630005</v>
      </c>
      <c r="G180" s="12">
        <v>-1.5354460737329894</v>
      </c>
      <c r="H180" s="12">
        <v>5.87078640058184E-2</v>
      </c>
      <c r="I180" s="12">
        <v>12.808194386600835</v>
      </c>
      <c r="J180" s="12">
        <v>13.041326067011767</v>
      </c>
      <c r="K180" s="12">
        <v>0.21361253811379244</v>
      </c>
      <c r="L180" s="12">
        <v>12.500627524904758</v>
      </c>
      <c r="M180" s="12">
        <v>13.348892928707844</v>
      </c>
    </row>
    <row r="181" spans="2:13" x14ac:dyDescent="0.35">
      <c r="B181" s="3" t="s">
        <v>140</v>
      </c>
      <c r="C181" s="9">
        <v>1</v>
      </c>
      <c r="D181" s="12">
        <v>13.4238</v>
      </c>
      <c r="E181" s="12">
        <v>13.098350222711174</v>
      </c>
      <c r="F181" s="12">
        <v>0.32544977728882607</v>
      </c>
      <c r="G181" s="12">
        <v>1.5845707234423543</v>
      </c>
      <c r="H181" s="12">
        <v>3.2358413355300597E-2</v>
      </c>
      <c r="I181" s="12">
        <v>13.034101834452617</v>
      </c>
      <c r="J181" s="12">
        <v>13.162598610969731</v>
      </c>
      <c r="K181" s="12">
        <v>0.20792010498786126</v>
      </c>
      <c r="L181" s="12">
        <v>12.685519980222423</v>
      </c>
      <c r="M181" s="12">
        <v>13.511180465199924</v>
      </c>
    </row>
    <row r="182" spans="2:13" x14ac:dyDescent="0.35">
      <c r="B182" s="3" t="s">
        <v>141</v>
      </c>
      <c r="C182" s="9">
        <v>1</v>
      </c>
      <c r="D182" s="12">
        <v>13.123900000000001</v>
      </c>
      <c r="E182" s="12">
        <v>13.114387645142351</v>
      </c>
      <c r="F182" s="12">
        <v>9.5123548576498962E-3</v>
      </c>
      <c r="G182" s="12">
        <v>4.6314362676763775E-2</v>
      </c>
      <c r="H182" s="12">
        <v>3.786681766714E-2</v>
      </c>
      <c r="I182" s="12">
        <v>13.039202190995358</v>
      </c>
      <c r="J182" s="12">
        <v>13.189573099289344</v>
      </c>
      <c r="K182" s="12">
        <v>0.20884826794476219</v>
      </c>
      <c r="L182" s="12">
        <v>12.699714513344802</v>
      </c>
      <c r="M182" s="12">
        <v>13.5290607769399</v>
      </c>
    </row>
    <row r="183" spans="2:13" x14ac:dyDescent="0.35">
      <c r="B183" s="3" t="s">
        <v>142</v>
      </c>
      <c r="C183" s="9">
        <v>1</v>
      </c>
      <c r="D183" s="12">
        <v>13.0199</v>
      </c>
      <c r="E183" s="12">
        <v>13.213033687792766</v>
      </c>
      <c r="F183" s="12">
        <v>-0.1931336877927663</v>
      </c>
      <c r="G183" s="12">
        <v>-0.94034167095243792</v>
      </c>
      <c r="H183" s="12">
        <v>4.7413758815665133E-2</v>
      </c>
      <c r="I183" s="12">
        <v>13.118892558197256</v>
      </c>
      <c r="J183" s="12">
        <v>13.307174817388276</v>
      </c>
      <c r="K183" s="12">
        <v>0.21078844291924739</v>
      </c>
      <c r="L183" s="12">
        <v>12.794508293102053</v>
      </c>
      <c r="M183" s="12">
        <v>13.631559082483479</v>
      </c>
    </row>
    <row r="184" spans="2:13" x14ac:dyDescent="0.35">
      <c r="B184" s="3" t="s">
        <v>143</v>
      </c>
      <c r="C184" s="9">
        <v>1</v>
      </c>
      <c r="D184" s="12">
        <v>13.3223</v>
      </c>
      <c r="E184" s="12">
        <v>13.081578244678445</v>
      </c>
      <c r="F184" s="12">
        <v>0.24072175532155526</v>
      </c>
      <c r="G184" s="12">
        <v>1.1720415025500972</v>
      </c>
      <c r="H184" s="12">
        <v>6.286749993968474E-2</v>
      </c>
      <c r="I184" s="12">
        <v>12.956753349816658</v>
      </c>
      <c r="J184" s="12">
        <v>13.206403139540232</v>
      </c>
      <c r="K184" s="12">
        <v>0.21479298333967295</v>
      </c>
      <c r="L184" s="12">
        <v>12.655101741109076</v>
      </c>
      <c r="M184" s="12">
        <v>13.508054748247813</v>
      </c>
    </row>
    <row r="185" spans="2:13" x14ac:dyDescent="0.35">
      <c r="B185" s="3" t="s">
        <v>144</v>
      </c>
      <c r="C185" s="9">
        <v>1</v>
      </c>
      <c r="D185" s="12">
        <v>13.0664</v>
      </c>
      <c r="E185" s="12">
        <v>13.276082809572685</v>
      </c>
      <c r="F185" s="12">
        <v>-0.20968280957268526</v>
      </c>
      <c r="G185" s="12">
        <v>-1.0209170951840838</v>
      </c>
      <c r="H185" s="12">
        <v>5.7310153684180368E-2</v>
      </c>
      <c r="I185" s="12">
        <v>13.162292155975772</v>
      </c>
      <c r="J185" s="12">
        <v>13.389873463169598</v>
      </c>
      <c r="K185" s="12">
        <v>0.21323263553826635</v>
      </c>
      <c r="L185" s="12">
        <v>12.852704413140474</v>
      </c>
      <c r="M185" s="12">
        <v>13.699461206004896</v>
      </c>
    </row>
    <row r="186" spans="2:13" x14ac:dyDescent="0.35">
      <c r="B186" s="3" t="s">
        <v>145</v>
      </c>
      <c r="C186" s="9">
        <v>1</v>
      </c>
      <c r="D186" s="12">
        <v>13.0106</v>
      </c>
      <c r="E186" s="12">
        <v>13.219350484185187</v>
      </c>
      <c r="F186" s="12">
        <v>-0.20875048418518638</v>
      </c>
      <c r="G186" s="12">
        <v>-1.0163777296141951</v>
      </c>
      <c r="H186" s="12">
        <v>3.4123820654317009E-2</v>
      </c>
      <c r="I186" s="12">
        <v>13.15159683834999</v>
      </c>
      <c r="J186" s="12">
        <v>13.287104130020383</v>
      </c>
      <c r="K186" s="12">
        <v>0.20820215723987767</v>
      </c>
      <c r="L186" s="12">
        <v>12.805960220338227</v>
      </c>
      <c r="M186" s="12">
        <v>13.632740748032147</v>
      </c>
    </row>
    <row r="187" spans="2:13" x14ac:dyDescent="0.35">
      <c r="B187" s="3" t="s">
        <v>146</v>
      </c>
      <c r="C187" s="9">
        <v>1</v>
      </c>
      <c r="D187" s="12">
        <v>13.0213</v>
      </c>
      <c r="E187" s="12">
        <v>13.254301110424638</v>
      </c>
      <c r="F187" s="12">
        <v>-0.23300111042463811</v>
      </c>
      <c r="G187" s="12">
        <v>-1.1344507321041482</v>
      </c>
      <c r="H187" s="12">
        <v>4.1594691330212097E-2</v>
      </c>
      <c r="I187" s="12">
        <v>13.171713875731299</v>
      </c>
      <c r="J187" s="12">
        <v>13.336888345117977</v>
      </c>
      <c r="K187" s="12">
        <v>0.20955624898853858</v>
      </c>
      <c r="L187" s="12">
        <v>12.838222265668273</v>
      </c>
      <c r="M187" s="12">
        <v>13.670379955181003</v>
      </c>
    </row>
    <row r="188" spans="2:13" x14ac:dyDescent="0.35">
      <c r="B188" s="3" t="s">
        <v>147</v>
      </c>
      <c r="C188" s="9">
        <v>1</v>
      </c>
      <c r="D188" s="12">
        <v>12.904199999999999</v>
      </c>
      <c r="E188" s="12">
        <v>13.128115079794517</v>
      </c>
      <c r="F188" s="12">
        <v>-0.22391507979451752</v>
      </c>
      <c r="G188" s="12">
        <v>-1.0902120841360092</v>
      </c>
      <c r="H188" s="12">
        <v>4.1742305738332174E-2</v>
      </c>
      <c r="I188" s="12">
        <v>13.045234753233498</v>
      </c>
      <c r="J188" s="12">
        <v>13.210995406355536</v>
      </c>
      <c r="K188" s="12">
        <v>0.20958559881738811</v>
      </c>
      <c r="L188" s="12">
        <v>12.711977960264957</v>
      </c>
      <c r="M188" s="12">
        <v>13.544252199324077</v>
      </c>
    </row>
    <row r="189" spans="2:13" x14ac:dyDescent="0.35">
      <c r="B189" s="3" t="s">
        <v>148</v>
      </c>
      <c r="C189" s="9">
        <v>1</v>
      </c>
      <c r="D189" s="12">
        <v>12.8941</v>
      </c>
      <c r="E189" s="12">
        <v>13.12353438301966</v>
      </c>
      <c r="F189" s="12">
        <v>-0.2294343830196599</v>
      </c>
      <c r="G189" s="12">
        <v>-1.1170848212360873</v>
      </c>
      <c r="H189" s="12">
        <v>3.0519460146751984E-2</v>
      </c>
      <c r="I189" s="12">
        <v>13.062937279465173</v>
      </c>
      <c r="J189" s="12">
        <v>13.184131486574147</v>
      </c>
      <c r="K189" s="12">
        <v>0.20764185654857725</v>
      </c>
      <c r="L189" s="12">
        <v>12.711256609329771</v>
      </c>
      <c r="M189" s="12">
        <v>13.535812156709548</v>
      </c>
    </row>
    <row r="190" spans="2:13" x14ac:dyDescent="0.35">
      <c r="B190" s="3" t="s">
        <v>149</v>
      </c>
      <c r="C190" s="9">
        <v>1</v>
      </c>
      <c r="D190" s="12">
        <v>13.3544</v>
      </c>
      <c r="E190" s="12">
        <v>13.451086120422787</v>
      </c>
      <c r="F190" s="12">
        <v>-9.6686120422786459E-2</v>
      </c>
      <c r="G190" s="12">
        <v>-0.47075157666862988</v>
      </c>
      <c r="H190" s="12">
        <v>8.2084846193631864E-2</v>
      </c>
      <c r="I190" s="12">
        <v>13.288104734083321</v>
      </c>
      <c r="J190" s="12">
        <v>13.614067506762252</v>
      </c>
      <c r="K190" s="12">
        <v>0.22118233455211328</v>
      </c>
      <c r="L190" s="12">
        <v>13.011923410242799</v>
      </c>
      <c r="M190" s="12">
        <v>13.890248830602774</v>
      </c>
    </row>
    <row r="191" spans="2:13" x14ac:dyDescent="0.35">
      <c r="B191" s="3" t="s">
        <v>150</v>
      </c>
      <c r="C191" s="9">
        <v>1</v>
      </c>
      <c r="D191" s="12">
        <v>13.3226</v>
      </c>
      <c r="E191" s="12">
        <v>13.347091726623805</v>
      </c>
      <c r="F191" s="12">
        <v>-2.4491726623805832E-2</v>
      </c>
      <c r="G191" s="12">
        <v>-0.11924688748579099</v>
      </c>
      <c r="H191" s="12">
        <v>8.7361134041269189E-2</v>
      </c>
      <c r="I191" s="12">
        <v>13.17363414707682</v>
      </c>
      <c r="J191" s="12">
        <v>13.520549306170791</v>
      </c>
      <c r="K191" s="12">
        <v>0.22319424473822652</v>
      </c>
      <c r="L191" s="12">
        <v>12.903934321606359</v>
      </c>
      <c r="M191" s="12">
        <v>13.790249131641252</v>
      </c>
    </row>
    <row r="192" spans="2:13" x14ac:dyDescent="0.35">
      <c r="B192" s="3" t="s">
        <v>151</v>
      </c>
      <c r="C192" s="9">
        <v>1</v>
      </c>
      <c r="D192" s="12">
        <v>13.3559</v>
      </c>
      <c r="E192" s="12">
        <v>13.12378425711819</v>
      </c>
      <c r="F192" s="12">
        <v>0.23211574288180969</v>
      </c>
      <c r="G192" s="12">
        <v>1.1301399978964337</v>
      </c>
      <c r="H192" s="12">
        <v>5.6992705624345372E-2</v>
      </c>
      <c r="I192" s="12">
        <v>13.010623904085653</v>
      </c>
      <c r="J192" s="12">
        <v>13.236944610150728</v>
      </c>
      <c r="K192" s="12">
        <v>0.21314753490874352</v>
      </c>
      <c r="L192" s="12">
        <v>12.700574829980814</v>
      </c>
      <c r="M192" s="12">
        <v>13.546993684255566</v>
      </c>
    </row>
    <row r="193" spans="2:13" x14ac:dyDescent="0.35">
      <c r="B193" s="3" t="s">
        <v>152</v>
      </c>
      <c r="C193" s="9">
        <v>1</v>
      </c>
      <c r="D193" s="12">
        <v>12.8475</v>
      </c>
      <c r="E193" s="12">
        <v>12.949188542149765</v>
      </c>
      <c r="F193" s="12">
        <v>-0.10168854214976442</v>
      </c>
      <c r="G193" s="12">
        <v>-0.49510768801986466</v>
      </c>
      <c r="H193" s="12">
        <v>5.9110900716349821E-2</v>
      </c>
      <c r="I193" s="12">
        <v>12.831822463107606</v>
      </c>
      <c r="J193" s="12">
        <v>13.066554621191923</v>
      </c>
      <c r="K193" s="12">
        <v>0.21372365738679686</v>
      </c>
      <c r="L193" s="12">
        <v>12.524835210326827</v>
      </c>
      <c r="M193" s="12">
        <v>13.373541873972702</v>
      </c>
    </row>
    <row r="194" spans="2:13" x14ac:dyDescent="0.35">
      <c r="B194" s="3" t="s">
        <v>153</v>
      </c>
      <c r="C194" s="9">
        <v>1</v>
      </c>
      <c r="D194" s="12">
        <v>12.935600000000001</v>
      </c>
      <c r="E194" s="12">
        <v>12.943605610283555</v>
      </c>
      <c r="F194" s="12">
        <v>-8.0056102835541765E-3</v>
      </c>
      <c r="G194" s="12">
        <v>-3.8978228174822389E-2</v>
      </c>
      <c r="H194" s="12">
        <v>5.6382479909293994E-2</v>
      </c>
      <c r="I194" s="12">
        <v>12.831656874713083</v>
      </c>
      <c r="J194" s="12">
        <v>13.055554345854027</v>
      </c>
      <c r="K194" s="12">
        <v>0.21298518066760583</v>
      </c>
      <c r="L194" s="12">
        <v>12.520718541297844</v>
      </c>
      <c r="M194" s="12">
        <v>13.366492679269266</v>
      </c>
    </row>
    <row r="195" spans="2:13" x14ac:dyDescent="0.35">
      <c r="B195" s="3" t="s">
        <v>154</v>
      </c>
      <c r="C195" s="9">
        <v>1</v>
      </c>
      <c r="D195" s="12">
        <v>13.376799999999999</v>
      </c>
      <c r="E195" s="12">
        <v>13.351813889269158</v>
      </c>
      <c r="F195" s="12">
        <v>2.498611073084156E-2</v>
      </c>
      <c r="G195" s="12">
        <v>0.12165397649556092</v>
      </c>
      <c r="H195" s="12">
        <v>7.8776754422837658E-2</v>
      </c>
      <c r="I195" s="12">
        <v>13.19540079668845</v>
      </c>
      <c r="J195" s="12">
        <v>13.508226981849866</v>
      </c>
      <c r="K195" s="12">
        <v>0.21997609002045387</v>
      </c>
      <c r="L195" s="12">
        <v>12.915046205883403</v>
      </c>
      <c r="M195" s="12">
        <v>13.788581572654913</v>
      </c>
    </row>
    <row r="196" spans="2:13" x14ac:dyDescent="0.35">
      <c r="B196" s="3" t="s">
        <v>155</v>
      </c>
      <c r="C196" s="9">
        <v>1</v>
      </c>
      <c r="D196" s="12">
        <v>13.053800000000001</v>
      </c>
      <c r="E196" s="12">
        <v>13.254979934569393</v>
      </c>
      <c r="F196" s="12">
        <v>-0.20117993456939232</v>
      </c>
      <c r="G196" s="12">
        <v>-0.97951775268783547</v>
      </c>
      <c r="H196" s="12">
        <v>8.9722151209206832E-2</v>
      </c>
      <c r="I196" s="12">
        <v>13.076834500088818</v>
      </c>
      <c r="J196" s="12">
        <v>13.433125369049968</v>
      </c>
      <c r="K196" s="12">
        <v>0.22412890835610327</v>
      </c>
      <c r="L196" s="12">
        <v>12.809966733028393</v>
      </c>
      <c r="M196" s="12">
        <v>13.699993136110393</v>
      </c>
    </row>
    <row r="197" spans="2:13" x14ac:dyDescent="0.35">
      <c r="B197" s="3" t="s">
        <v>156</v>
      </c>
      <c r="C197" s="9">
        <v>1</v>
      </c>
      <c r="D197" s="12">
        <v>12.9945</v>
      </c>
      <c r="E197" s="12">
        <v>12.98975995372437</v>
      </c>
      <c r="F197" s="12">
        <v>4.7400462756304051E-3</v>
      </c>
      <c r="G197" s="12">
        <v>2.3078640946373102E-2</v>
      </c>
      <c r="H197" s="12">
        <v>4.6130702854111104E-2</v>
      </c>
      <c r="I197" s="12">
        <v>12.898166361817752</v>
      </c>
      <c r="J197" s="12">
        <v>13.081353545630988</v>
      </c>
      <c r="K197" s="12">
        <v>0.21050355077552743</v>
      </c>
      <c r="L197" s="12">
        <v>12.571800219063418</v>
      </c>
      <c r="M197" s="12">
        <v>13.407719688385322</v>
      </c>
    </row>
    <row r="198" spans="2:13" x14ac:dyDescent="0.35">
      <c r="B198" s="3" t="s">
        <v>157</v>
      </c>
      <c r="C198" s="9">
        <v>1</v>
      </c>
      <c r="D198" s="12">
        <v>13.161</v>
      </c>
      <c r="E198" s="12">
        <v>13.101468427819166</v>
      </c>
      <c r="F198" s="12">
        <v>5.9531572180834047E-2</v>
      </c>
      <c r="G198" s="12">
        <v>0.28985113212883956</v>
      </c>
      <c r="H198" s="12">
        <v>3.2121784008899222E-2</v>
      </c>
      <c r="I198" s="12">
        <v>13.037689872674923</v>
      </c>
      <c r="J198" s="12">
        <v>13.165246982963408</v>
      </c>
      <c r="K198" s="12">
        <v>0.20788340999513436</v>
      </c>
      <c r="L198" s="12">
        <v>12.688711044098675</v>
      </c>
      <c r="M198" s="12">
        <v>13.514225811539657</v>
      </c>
    </row>
    <row r="199" spans="2:13" x14ac:dyDescent="0.35">
      <c r="B199" s="3" t="s">
        <v>158</v>
      </c>
      <c r="C199" s="9">
        <v>1</v>
      </c>
      <c r="D199" s="12">
        <v>13.1921</v>
      </c>
      <c r="E199" s="12">
        <v>13.150843400640534</v>
      </c>
      <c r="F199" s="12">
        <v>4.1256599359465795E-2</v>
      </c>
      <c r="G199" s="12">
        <v>0.20087277379140067</v>
      </c>
      <c r="H199" s="12">
        <v>3.8026747888498268E-2</v>
      </c>
      <c r="I199" s="12">
        <v>13.075340401289973</v>
      </c>
      <c r="J199" s="12">
        <v>13.226346399991096</v>
      </c>
      <c r="K199" s="12">
        <v>0.20887732451912094</v>
      </c>
      <c r="L199" s="12">
        <v>12.736112576333456</v>
      </c>
      <c r="M199" s="12">
        <v>13.565574224947612</v>
      </c>
    </row>
    <row r="200" spans="2:13" x14ac:dyDescent="0.35">
      <c r="B200" s="3" t="s">
        <v>159</v>
      </c>
      <c r="C200" s="9">
        <v>1</v>
      </c>
      <c r="D200" s="12">
        <v>12.8131</v>
      </c>
      <c r="E200" s="12">
        <v>13.158231217905147</v>
      </c>
      <c r="F200" s="12">
        <v>-0.34513121790514667</v>
      </c>
      <c r="G200" s="12">
        <v>-1.6803969822758755</v>
      </c>
      <c r="H200" s="12">
        <v>3.0265780839416351E-2</v>
      </c>
      <c r="I200" s="12">
        <v>13.098137800562091</v>
      </c>
      <c r="J200" s="12">
        <v>13.218324635248203</v>
      </c>
      <c r="K200" s="12">
        <v>0.20760472208769803</v>
      </c>
      <c r="L200" s="12">
        <v>12.746027175557835</v>
      </c>
      <c r="M200" s="12">
        <v>13.570435260252459</v>
      </c>
    </row>
    <row r="201" spans="2:13" x14ac:dyDescent="0.35">
      <c r="B201" s="3" t="s">
        <v>160</v>
      </c>
      <c r="C201" s="9">
        <v>1</v>
      </c>
      <c r="D201" s="12">
        <v>13.4498</v>
      </c>
      <c r="E201" s="12">
        <v>13.285704037974304</v>
      </c>
      <c r="F201" s="12">
        <v>0.1640959620256961</v>
      </c>
      <c r="G201" s="12">
        <v>0.79896093162867832</v>
      </c>
      <c r="H201" s="12">
        <v>5.3813350994756412E-2</v>
      </c>
      <c r="I201" s="12">
        <v>13.178856368088823</v>
      </c>
      <c r="J201" s="12">
        <v>13.392551707859784</v>
      </c>
      <c r="K201" s="12">
        <v>0.21231952309803168</v>
      </c>
      <c r="L201" s="12">
        <v>12.864138647697239</v>
      </c>
      <c r="M201" s="12">
        <v>13.707269428251369</v>
      </c>
    </row>
    <row r="202" spans="2:13" x14ac:dyDescent="0.35">
      <c r="B202" s="3" t="s">
        <v>161</v>
      </c>
      <c r="C202" s="9">
        <v>1</v>
      </c>
      <c r="D202" s="12">
        <v>13.759</v>
      </c>
      <c r="E202" s="12">
        <v>13.251414001390968</v>
      </c>
      <c r="F202" s="12">
        <v>0.50758599860903253</v>
      </c>
      <c r="G202" s="12">
        <v>2.4713672251535428</v>
      </c>
      <c r="H202" s="12">
        <v>4.7113757932999184E-2</v>
      </c>
      <c r="I202" s="12">
        <v>13.157868530580572</v>
      </c>
      <c r="J202" s="12">
        <v>13.344959472201364</v>
      </c>
      <c r="K202" s="12">
        <v>0.2107211648835019</v>
      </c>
      <c r="L202" s="12">
        <v>12.833022188817351</v>
      </c>
      <c r="M202" s="12">
        <v>13.669805813964585</v>
      </c>
    </row>
    <row r="203" spans="2:13" x14ac:dyDescent="0.35">
      <c r="B203" s="3" t="s">
        <v>162</v>
      </c>
      <c r="C203" s="9">
        <v>1</v>
      </c>
      <c r="D203" s="12">
        <v>12.754</v>
      </c>
      <c r="E203" s="12">
        <v>12.877024876455275</v>
      </c>
      <c r="F203" s="12">
        <v>-0.12302487645527549</v>
      </c>
      <c r="G203" s="12">
        <v>-0.59899139925708966</v>
      </c>
      <c r="H203" s="12">
        <v>7.2738315788153152E-2</v>
      </c>
      <c r="I203" s="12">
        <v>12.732601245336006</v>
      </c>
      <c r="J203" s="12">
        <v>13.021448507574544</v>
      </c>
      <c r="K203" s="12">
        <v>0.21788658913982717</v>
      </c>
      <c r="L203" s="12">
        <v>12.444405946049805</v>
      </c>
      <c r="M203" s="12">
        <v>13.309643806860745</v>
      </c>
    </row>
    <row r="204" spans="2:13" x14ac:dyDescent="0.35">
      <c r="B204" s="3" t="s">
        <v>163</v>
      </c>
      <c r="C204" s="9">
        <v>1</v>
      </c>
      <c r="D204" s="12">
        <v>13.2477</v>
      </c>
      <c r="E204" s="12">
        <v>13.204645370309171</v>
      </c>
      <c r="F204" s="12">
        <v>4.3054629690828961E-2</v>
      </c>
      <c r="G204" s="12">
        <v>0.20962713904761326</v>
      </c>
      <c r="H204" s="12">
        <v>3.5738128933226358E-2</v>
      </c>
      <c r="I204" s="12">
        <v>13.133686477543801</v>
      </c>
      <c r="J204" s="12">
        <v>13.275604263074541</v>
      </c>
      <c r="K204" s="12">
        <v>0.20847282077752646</v>
      </c>
      <c r="L204" s="12">
        <v>12.79071769766335</v>
      </c>
      <c r="M204" s="12">
        <v>13.618573042954992</v>
      </c>
    </row>
    <row r="205" spans="2:13" x14ac:dyDescent="0.35">
      <c r="B205" s="3" t="s">
        <v>164</v>
      </c>
      <c r="C205" s="9">
        <v>1</v>
      </c>
      <c r="D205" s="12">
        <v>13.0747</v>
      </c>
      <c r="E205" s="12">
        <v>13.14812168393836</v>
      </c>
      <c r="F205" s="12">
        <v>-7.3421683938359905E-2</v>
      </c>
      <c r="G205" s="12">
        <v>-0.35748019803164049</v>
      </c>
      <c r="H205" s="12">
        <v>3.4722061199282908E-2</v>
      </c>
      <c r="I205" s="12">
        <v>13.079180217477258</v>
      </c>
      <c r="J205" s="12">
        <v>13.217063150399461</v>
      </c>
      <c r="K205" s="12">
        <v>0.20830104338965155</v>
      </c>
      <c r="L205" s="12">
        <v>12.734535079322947</v>
      </c>
      <c r="M205" s="12">
        <v>13.561708288553772</v>
      </c>
    </row>
    <row r="206" spans="2:13" x14ac:dyDescent="0.35">
      <c r="B206" s="3" t="s">
        <v>165</v>
      </c>
      <c r="C206" s="9">
        <v>1</v>
      </c>
      <c r="D206" s="12">
        <v>13.446099999999999</v>
      </c>
      <c r="E206" s="12">
        <v>13.09885761802575</v>
      </c>
      <c r="F206" s="12">
        <v>0.34724238197424917</v>
      </c>
      <c r="G206" s="12">
        <v>1.6906759531332265</v>
      </c>
      <c r="H206" s="12">
        <v>3.7068907216569962E-2</v>
      </c>
      <c r="I206" s="12">
        <v>13.025256433782875</v>
      </c>
      <c r="J206" s="12">
        <v>13.172458802268626</v>
      </c>
      <c r="K206" s="12">
        <v>0.20870507187301757</v>
      </c>
      <c r="L206" s="12">
        <v>12.684468805385434</v>
      </c>
      <c r="M206" s="12">
        <v>13.513246430666067</v>
      </c>
    </row>
    <row r="207" spans="2:13" x14ac:dyDescent="0.35">
      <c r="B207" s="3" t="s">
        <v>166</v>
      </c>
      <c r="C207" s="9">
        <v>1</v>
      </c>
      <c r="D207" s="12">
        <v>13.3315</v>
      </c>
      <c r="E207" s="12">
        <v>13.212196057579156</v>
      </c>
      <c r="F207" s="12">
        <v>0.11930394242084397</v>
      </c>
      <c r="G207" s="12">
        <v>0.58087467727332309</v>
      </c>
      <c r="H207" s="12">
        <v>3.251022728260064E-2</v>
      </c>
      <c r="I207" s="12">
        <v>13.147646239209143</v>
      </c>
      <c r="J207" s="12">
        <v>13.276745875949169</v>
      </c>
      <c r="K207" s="12">
        <v>0.20794378572406799</v>
      </c>
      <c r="L207" s="12">
        <v>12.799318796433546</v>
      </c>
      <c r="M207" s="12">
        <v>13.625073318724766</v>
      </c>
    </row>
    <row r="208" spans="2:13" ht="15" thickBot="1" x14ac:dyDescent="0.4">
      <c r="B208" s="7" t="s">
        <v>167</v>
      </c>
      <c r="C208" s="10">
        <v>1</v>
      </c>
      <c r="D208" s="13">
        <v>13.0114</v>
      </c>
      <c r="E208" s="13">
        <v>13.223190054401073</v>
      </c>
      <c r="F208" s="13">
        <v>-0.21179005440107268</v>
      </c>
      <c r="G208" s="13">
        <v>-1.0311769837911811</v>
      </c>
      <c r="H208" s="13">
        <v>3.4317597847693379E-2</v>
      </c>
      <c r="I208" s="13">
        <v>13.155051659405929</v>
      </c>
      <c r="J208" s="13">
        <v>13.291328449396216</v>
      </c>
      <c r="K208" s="13">
        <v>0.20823400458457011</v>
      </c>
      <c r="L208" s="13">
        <v>12.809736556904666</v>
      </c>
      <c r="M208" s="13">
        <v>13.63664355189748</v>
      </c>
    </row>
    <row r="228" spans="7:7" x14ac:dyDescent="0.35">
      <c r="G228" t="s">
        <v>64</v>
      </c>
    </row>
    <row r="248" spans="7:7" x14ac:dyDescent="0.35">
      <c r="G248" t="s">
        <v>64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D851296">
              <controlPr defaultSize="0" autoFill="0" autoPict="0" macro="[0]!GoToResultsNew110220210944404">
                <anchor moveWithCells="1">
                  <from>
                    <xdr:col>1</xdr:col>
                    <xdr:colOff>6350</xdr:colOff>
                    <xdr:row>5</xdr:row>
                    <xdr:rowOff>476250</xdr:rowOff>
                  </from>
                  <to>
                    <xdr:col>5</xdr:col>
                    <xdr:colOff>6350</xdr:colOff>
                    <xdr:row>6</xdr:row>
                    <xdr:rowOff>196850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7DB1-B821-44B3-9B42-70E5907134E2}">
  <sheetPr codeName="Sheet8"/>
  <dimension ref="A1:O101"/>
  <sheetViews>
    <sheetView workbookViewId="0">
      <selection activeCell="J25" sqref="J25"/>
    </sheetView>
  </sheetViews>
  <sheetFormatPr defaultRowHeight="14.5" x14ac:dyDescent="0.35"/>
  <cols>
    <col min="5" max="5" width="11.1796875" customWidth="1"/>
    <col min="6" max="6" width="15.36328125" customWidth="1"/>
    <col min="7" max="7" width="10.08984375" customWidth="1"/>
    <col min="9" max="9" width="15.1796875" customWidth="1"/>
    <col min="10" max="10" width="26.90625" customWidth="1"/>
    <col min="13" max="13" width="28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4</v>
      </c>
      <c r="E1" t="s">
        <v>6</v>
      </c>
      <c r="F1" t="s">
        <v>7</v>
      </c>
      <c r="G1" t="s">
        <v>3</v>
      </c>
      <c r="H1" t="s">
        <v>5</v>
      </c>
      <c r="I1" t="s">
        <v>178</v>
      </c>
      <c r="J1" t="s">
        <v>183</v>
      </c>
      <c r="M1" t="s">
        <v>11</v>
      </c>
      <c r="N1" t="s">
        <v>9</v>
      </c>
      <c r="O1">
        <v>12.683954704502563</v>
      </c>
    </row>
    <row r="2" spans="1:15" x14ac:dyDescent="0.35">
      <c r="A2">
        <v>1</v>
      </c>
      <c r="B2">
        <v>586952.98388138576</v>
      </c>
      <c r="C2">
        <v>0.88807418305752517</v>
      </c>
      <c r="D2">
        <v>0.87057618929716052</v>
      </c>
      <c r="E2">
        <v>13.2827</v>
      </c>
      <c r="F2">
        <v>-0.11869999999999994</v>
      </c>
      <c r="G2">
        <v>0</v>
      </c>
      <c r="H2">
        <v>0</v>
      </c>
      <c r="I2">
        <v>0.87057618929716052</v>
      </c>
      <c r="J2">
        <f>F2*G2</f>
        <v>0</v>
      </c>
      <c r="M2" t="s">
        <v>12</v>
      </c>
      <c r="N2" t="s">
        <v>8</v>
      </c>
      <c r="O2">
        <v>1.4609612099573104</v>
      </c>
    </row>
    <row r="3" spans="1:15" x14ac:dyDescent="0.35">
      <c r="A3">
        <v>2</v>
      </c>
      <c r="B3">
        <v>838022.3083059116</v>
      </c>
      <c r="C3">
        <v>1.075192806090155</v>
      </c>
      <c r="D3">
        <v>0.83752848828395754</v>
      </c>
      <c r="E3">
        <v>13.6388</v>
      </c>
      <c r="F3">
        <v>7.2500000000000009E-2</v>
      </c>
      <c r="G3">
        <v>0</v>
      </c>
      <c r="H3">
        <v>0</v>
      </c>
      <c r="I3">
        <v>0.83752848828395754</v>
      </c>
      <c r="J3">
        <f t="shared" ref="J3:J66" si="0">F3*G3</f>
        <v>0</v>
      </c>
      <c r="M3" t="s">
        <v>13</v>
      </c>
      <c r="N3" t="s">
        <v>10</v>
      </c>
      <c r="O3">
        <v>-0.29965293144249783</v>
      </c>
    </row>
    <row r="4" spans="1:15" x14ac:dyDescent="0.35">
      <c r="A4">
        <v>3</v>
      </c>
      <c r="B4">
        <v>861990.90625326219</v>
      </c>
      <c r="C4">
        <v>0.95399199362089004</v>
      </c>
      <c r="D4">
        <v>1.1154969492338747</v>
      </c>
      <c r="E4">
        <v>13.667</v>
      </c>
      <c r="F4">
        <v>-4.7100000000000038E-2</v>
      </c>
      <c r="G4">
        <v>0</v>
      </c>
      <c r="H4">
        <v>0</v>
      </c>
      <c r="I4">
        <v>1.1154969492338747</v>
      </c>
      <c r="J4">
        <f t="shared" si="0"/>
        <v>0</v>
      </c>
      <c r="M4" t="s">
        <v>179</v>
      </c>
      <c r="N4" t="s">
        <v>181</v>
      </c>
      <c r="O4">
        <v>0.23174272686460504</v>
      </c>
    </row>
    <row r="5" spans="1:15" x14ac:dyDescent="0.35">
      <c r="A5">
        <v>4</v>
      </c>
      <c r="B5">
        <v>767197.84988560493</v>
      </c>
      <c r="C5">
        <v>1.0579150106383874</v>
      </c>
      <c r="D5">
        <v>0.95427823415290935</v>
      </c>
      <c r="E5">
        <v>13.5505</v>
      </c>
      <c r="F5">
        <v>5.6299999999999899E-2</v>
      </c>
      <c r="G5">
        <v>0</v>
      </c>
      <c r="H5">
        <v>0</v>
      </c>
      <c r="I5">
        <v>0.95427823415290935</v>
      </c>
      <c r="J5">
        <f t="shared" si="0"/>
        <v>0</v>
      </c>
      <c r="M5" t="s">
        <v>180</v>
      </c>
      <c r="N5" t="s">
        <v>182</v>
      </c>
      <c r="O5">
        <v>0.76119423551890952</v>
      </c>
    </row>
    <row r="6" spans="1:15" x14ac:dyDescent="0.35">
      <c r="A6">
        <v>5</v>
      </c>
      <c r="B6">
        <v>777391.99484225479</v>
      </c>
      <c r="C6">
        <v>1.0119710866973839</v>
      </c>
      <c r="D6">
        <v>1.059609029509115</v>
      </c>
      <c r="E6">
        <v>13.563700000000001</v>
      </c>
      <c r="F6">
        <v>1.1899999999999977E-2</v>
      </c>
      <c r="G6">
        <v>0</v>
      </c>
      <c r="H6">
        <v>0</v>
      </c>
      <c r="I6">
        <v>1.059609029509115</v>
      </c>
      <c r="J6">
        <f t="shared" si="0"/>
        <v>0</v>
      </c>
      <c r="M6" t="s">
        <v>184</v>
      </c>
      <c r="N6" t="s">
        <v>185</v>
      </c>
      <c r="O6">
        <v>-0.8564749997052451</v>
      </c>
    </row>
    <row r="7" spans="1:15" x14ac:dyDescent="0.35">
      <c r="A7">
        <v>6</v>
      </c>
      <c r="B7">
        <v>725923.56072052894</v>
      </c>
      <c r="C7">
        <v>1.0675859733780524</v>
      </c>
      <c r="D7">
        <v>1.0890437308155758</v>
      </c>
      <c r="E7">
        <v>13.495200000000001</v>
      </c>
      <c r="F7">
        <v>6.5399999999999972E-2</v>
      </c>
      <c r="G7">
        <v>0</v>
      </c>
      <c r="H7">
        <v>0</v>
      </c>
      <c r="I7">
        <v>1.0890437308155758</v>
      </c>
      <c r="J7">
        <f t="shared" si="0"/>
        <v>0</v>
      </c>
    </row>
    <row r="8" spans="1:15" x14ac:dyDescent="0.35">
      <c r="A8">
        <v>7</v>
      </c>
      <c r="B8">
        <v>701516.71096399543</v>
      </c>
      <c r="C8">
        <v>1.2181094187220822</v>
      </c>
      <c r="D8">
        <v>1.0253151205244289</v>
      </c>
      <c r="E8">
        <v>13.461</v>
      </c>
      <c r="F8">
        <v>0.19729999999999998</v>
      </c>
      <c r="G8">
        <v>0</v>
      </c>
      <c r="H8">
        <v>0</v>
      </c>
      <c r="I8">
        <v>1.0253151205244289</v>
      </c>
      <c r="J8">
        <f t="shared" si="0"/>
        <v>0</v>
      </c>
    </row>
    <row r="9" spans="1:15" x14ac:dyDescent="0.35">
      <c r="A9">
        <v>8</v>
      </c>
      <c r="B9">
        <v>1027151.5050627794</v>
      </c>
      <c r="C9">
        <v>1.0550624927417287</v>
      </c>
      <c r="D9">
        <v>1.08177152690629</v>
      </c>
      <c r="E9">
        <v>13.8423</v>
      </c>
      <c r="F9">
        <v>5.3599999999999898E-2</v>
      </c>
      <c r="G9">
        <v>0</v>
      </c>
      <c r="H9">
        <v>0</v>
      </c>
      <c r="I9">
        <v>1.08177152690629</v>
      </c>
      <c r="J9">
        <f t="shared" si="0"/>
        <v>0</v>
      </c>
    </row>
    <row r="10" spans="1:15" x14ac:dyDescent="0.35">
      <c r="A10">
        <v>9</v>
      </c>
      <c r="B10">
        <v>755624.62192222301</v>
      </c>
      <c r="C10">
        <v>1.0822043220703148</v>
      </c>
      <c r="D10">
        <v>0.99401796405393528</v>
      </c>
      <c r="E10">
        <v>13.535299999999999</v>
      </c>
      <c r="F10">
        <v>7.9000000000000084E-2</v>
      </c>
      <c r="G10">
        <v>0</v>
      </c>
      <c r="H10">
        <v>0</v>
      </c>
      <c r="I10">
        <v>0.99401796405393528</v>
      </c>
      <c r="J10">
        <f t="shared" si="0"/>
        <v>0</v>
      </c>
    </row>
    <row r="11" spans="1:15" x14ac:dyDescent="0.35">
      <c r="A11">
        <v>10</v>
      </c>
      <c r="B11">
        <v>445966.89420177141</v>
      </c>
      <c r="C11">
        <v>0.80179685596694128</v>
      </c>
      <c r="D11">
        <v>0.88311486667860395</v>
      </c>
      <c r="E11">
        <v>13.007999999999999</v>
      </c>
      <c r="F11">
        <v>-0.22090000000000007</v>
      </c>
      <c r="G11">
        <v>0</v>
      </c>
      <c r="H11">
        <v>0</v>
      </c>
      <c r="I11">
        <v>0.88311486667860395</v>
      </c>
      <c r="J11">
        <f t="shared" si="0"/>
        <v>0</v>
      </c>
    </row>
    <row r="12" spans="1:15" x14ac:dyDescent="0.35">
      <c r="A12">
        <v>11</v>
      </c>
      <c r="B12">
        <v>659739.27626946848</v>
      </c>
      <c r="C12">
        <v>1.049695371820325</v>
      </c>
      <c r="D12">
        <v>1.0021022065443106</v>
      </c>
      <c r="E12">
        <v>13.3996</v>
      </c>
      <c r="F12">
        <v>4.8499999999999904E-2</v>
      </c>
      <c r="G12">
        <v>0</v>
      </c>
      <c r="H12">
        <v>0</v>
      </c>
      <c r="I12">
        <v>1.0021022065443106</v>
      </c>
      <c r="J12">
        <f t="shared" si="0"/>
        <v>0</v>
      </c>
    </row>
    <row r="13" spans="1:15" x14ac:dyDescent="0.35">
      <c r="A13">
        <v>12</v>
      </c>
      <c r="B13">
        <v>568183.66539265378</v>
      </c>
      <c r="C13">
        <v>0.97199948923522461</v>
      </c>
      <c r="D13">
        <v>0.97794680699710346</v>
      </c>
      <c r="E13">
        <v>13.2502</v>
      </c>
      <c r="F13">
        <v>-2.8400000000000019E-2</v>
      </c>
      <c r="G13">
        <v>0</v>
      </c>
      <c r="H13">
        <v>0</v>
      </c>
      <c r="I13">
        <v>0.97794680699710346</v>
      </c>
      <c r="J13">
        <f t="shared" si="0"/>
        <v>0</v>
      </c>
    </row>
    <row r="14" spans="1:15" x14ac:dyDescent="0.35">
      <c r="A14">
        <v>13</v>
      </c>
      <c r="B14">
        <v>599469.27434430632</v>
      </c>
      <c r="C14">
        <v>0.95647560009362076</v>
      </c>
      <c r="D14">
        <v>0.9222859154248747</v>
      </c>
      <c r="E14">
        <v>13.303800000000001</v>
      </c>
      <c r="F14">
        <v>-4.4500000000000033E-2</v>
      </c>
      <c r="G14">
        <v>0</v>
      </c>
      <c r="H14">
        <v>0</v>
      </c>
      <c r="I14">
        <v>0.9222859154248747</v>
      </c>
      <c r="J14">
        <f t="shared" si="0"/>
        <v>0</v>
      </c>
    </row>
    <row r="15" spans="1:15" x14ac:dyDescent="0.35">
      <c r="A15">
        <v>14</v>
      </c>
      <c r="B15">
        <v>729416.36984770128</v>
      </c>
      <c r="C15">
        <v>1.0890437308155758</v>
      </c>
      <c r="D15">
        <v>1.0519020483004984</v>
      </c>
      <c r="E15">
        <v>13.5</v>
      </c>
      <c r="F15">
        <v>8.5300000000000001E-2</v>
      </c>
      <c r="G15">
        <v>0</v>
      </c>
      <c r="H15">
        <v>0</v>
      </c>
      <c r="I15">
        <v>1.0519020483004984</v>
      </c>
      <c r="J15">
        <f t="shared" si="0"/>
        <v>0</v>
      </c>
    </row>
    <row r="16" spans="1:15" x14ac:dyDescent="0.35">
      <c r="A16">
        <v>15</v>
      </c>
      <c r="B16">
        <v>553490.57334935991</v>
      </c>
      <c r="C16">
        <v>0.92598244722145961</v>
      </c>
      <c r="D16">
        <v>1.1134908607465361</v>
      </c>
      <c r="E16">
        <v>13.224</v>
      </c>
      <c r="F16">
        <v>-7.6899999999999996E-2</v>
      </c>
      <c r="G16">
        <v>0</v>
      </c>
      <c r="H16">
        <v>0</v>
      </c>
      <c r="I16">
        <v>1.1134908607465361</v>
      </c>
      <c r="J16">
        <f t="shared" si="0"/>
        <v>0</v>
      </c>
    </row>
    <row r="17" spans="1:10" x14ac:dyDescent="0.35">
      <c r="A17">
        <v>16</v>
      </c>
      <c r="B17">
        <v>602293.41145717585</v>
      </c>
      <c r="C17">
        <v>1.1762130523123986</v>
      </c>
      <c r="D17">
        <v>0.99381918034015848</v>
      </c>
      <c r="E17">
        <v>13.3085</v>
      </c>
      <c r="F17">
        <v>0.1623</v>
      </c>
      <c r="G17">
        <v>0</v>
      </c>
      <c r="H17">
        <v>0</v>
      </c>
      <c r="I17">
        <v>0.99381918034015848</v>
      </c>
      <c r="J17">
        <f t="shared" si="0"/>
        <v>0</v>
      </c>
    </row>
    <row r="18" spans="1:10" x14ac:dyDescent="0.35">
      <c r="A18">
        <v>17</v>
      </c>
      <c r="B18">
        <v>586073.21439763322</v>
      </c>
      <c r="C18">
        <v>0.98728157159029051</v>
      </c>
      <c r="D18">
        <v>1.1376901241657316</v>
      </c>
      <c r="E18">
        <v>13.2812</v>
      </c>
      <c r="F18">
        <v>-1.2800000000000011E-2</v>
      </c>
      <c r="G18">
        <v>0</v>
      </c>
      <c r="H18">
        <v>0</v>
      </c>
      <c r="I18">
        <v>1.1376901241657316</v>
      </c>
      <c r="J18">
        <f t="shared" si="0"/>
        <v>0</v>
      </c>
    </row>
    <row r="19" spans="1:10" x14ac:dyDescent="0.35">
      <c r="A19">
        <v>18</v>
      </c>
      <c r="B19">
        <v>698856.00600347144</v>
      </c>
      <c r="C19">
        <v>0.98777533580685306</v>
      </c>
      <c r="D19">
        <v>1.0824207845802583</v>
      </c>
      <c r="E19">
        <v>13.4572</v>
      </c>
      <c r="F19">
        <v>-1.229999999999999E-2</v>
      </c>
      <c r="G19">
        <v>0</v>
      </c>
      <c r="H19">
        <v>0</v>
      </c>
      <c r="I19">
        <v>1.0824207845802583</v>
      </c>
      <c r="J19">
        <f t="shared" si="0"/>
        <v>0</v>
      </c>
    </row>
    <row r="20" spans="1:10" x14ac:dyDescent="0.35">
      <c r="A20">
        <v>19</v>
      </c>
      <c r="B20">
        <v>683922.57790443616</v>
      </c>
      <c r="C20">
        <v>1.0588675627321069</v>
      </c>
      <c r="D20">
        <v>1.0458186752558978</v>
      </c>
      <c r="E20">
        <v>13.435600000000001</v>
      </c>
      <c r="F20">
        <v>5.7199999999999911E-2</v>
      </c>
      <c r="G20">
        <v>0</v>
      </c>
      <c r="H20">
        <v>0</v>
      </c>
      <c r="I20">
        <v>1.0458186752558978</v>
      </c>
      <c r="J20">
        <f t="shared" si="0"/>
        <v>0</v>
      </c>
    </row>
    <row r="21" spans="1:10" x14ac:dyDescent="0.35">
      <c r="A21">
        <v>20</v>
      </c>
      <c r="B21">
        <v>718269.40964582085</v>
      </c>
      <c r="C21">
        <v>0.96782886470049811</v>
      </c>
      <c r="D21">
        <v>0.98501343333449787</v>
      </c>
      <c r="E21">
        <v>13.4846</v>
      </c>
      <c r="F21">
        <v>-3.2700000000000035E-2</v>
      </c>
      <c r="G21">
        <v>0</v>
      </c>
      <c r="H21">
        <v>0</v>
      </c>
      <c r="I21">
        <v>0.98501343333449787</v>
      </c>
      <c r="J21">
        <f t="shared" si="0"/>
        <v>0</v>
      </c>
    </row>
    <row r="22" spans="1:10" x14ac:dyDescent="0.35">
      <c r="A22">
        <v>21</v>
      </c>
      <c r="B22">
        <v>862594.5111246974</v>
      </c>
      <c r="C22">
        <v>0.99203191483706066</v>
      </c>
      <c r="D22">
        <v>1.0331372016986287</v>
      </c>
      <c r="E22">
        <v>13.6677</v>
      </c>
      <c r="F22">
        <v>-7.9999999999999724E-3</v>
      </c>
      <c r="G22">
        <v>0</v>
      </c>
      <c r="H22">
        <v>0</v>
      </c>
      <c r="I22">
        <v>1.0331372016986287</v>
      </c>
      <c r="J22">
        <f t="shared" si="0"/>
        <v>0</v>
      </c>
    </row>
    <row r="23" spans="1:10" x14ac:dyDescent="0.35">
      <c r="A23">
        <v>22</v>
      </c>
      <c r="B23">
        <v>651543.8633576273</v>
      </c>
      <c r="C23">
        <v>1.0631115152294282</v>
      </c>
      <c r="D23">
        <v>1.049485453738469</v>
      </c>
      <c r="E23">
        <v>13.3871</v>
      </c>
      <c r="F23">
        <v>6.11999999999999E-2</v>
      </c>
      <c r="G23">
        <v>0</v>
      </c>
      <c r="H23">
        <v>0</v>
      </c>
      <c r="I23">
        <v>1.049485453738469</v>
      </c>
      <c r="J23">
        <f t="shared" si="0"/>
        <v>0</v>
      </c>
    </row>
    <row r="24" spans="1:10" x14ac:dyDescent="0.35">
      <c r="A24">
        <v>23</v>
      </c>
      <c r="B24">
        <v>593623.1681642757</v>
      </c>
      <c r="C24">
        <v>0.9415761995115669</v>
      </c>
      <c r="D24">
        <v>1.0512710963760241</v>
      </c>
      <c r="E24">
        <v>13.294</v>
      </c>
      <c r="F24">
        <v>-6.0200000000000004E-2</v>
      </c>
      <c r="G24">
        <v>0</v>
      </c>
      <c r="H24">
        <v>0</v>
      </c>
      <c r="I24">
        <v>1.0512710963760241</v>
      </c>
      <c r="J24">
        <f t="shared" si="0"/>
        <v>0</v>
      </c>
    </row>
    <row r="25" spans="1:10" x14ac:dyDescent="0.35">
      <c r="A25">
        <v>24</v>
      </c>
      <c r="B25">
        <v>515864.80277134763</v>
      </c>
      <c r="C25">
        <v>1.0491706553244706</v>
      </c>
      <c r="D25">
        <v>0.99830144418151456</v>
      </c>
      <c r="E25">
        <v>13.153600000000001</v>
      </c>
      <c r="F25">
        <v>4.8000000000000105E-2</v>
      </c>
      <c r="G25">
        <v>0</v>
      </c>
      <c r="H25">
        <v>0</v>
      </c>
      <c r="I25">
        <v>0.99830144418151456</v>
      </c>
      <c r="J25">
        <f t="shared" si="0"/>
        <v>0</v>
      </c>
    </row>
    <row r="26" spans="1:10" x14ac:dyDescent="0.35">
      <c r="A26">
        <v>25</v>
      </c>
      <c r="B26">
        <v>862077.10965398559</v>
      </c>
      <c r="C26">
        <v>1.0213241789489729</v>
      </c>
      <c r="D26">
        <v>1.0785310754331192</v>
      </c>
      <c r="E26">
        <v>13.6671</v>
      </c>
      <c r="F26">
        <v>2.1100000000000001E-2</v>
      </c>
      <c r="G26">
        <v>0</v>
      </c>
      <c r="H26">
        <v>0</v>
      </c>
      <c r="I26">
        <v>1.0785310754331192</v>
      </c>
      <c r="J26">
        <f t="shared" si="0"/>
        <v>0</v>
      </c>
    </row>
    <row r="27" spans="1:10" x14ac:dyDescent="0.35">
      <c r="A27">
        <v>26</v>
      </c>
      <c r="B27">
        <v>670715.27731968556</v>
      </c>
      <c r="C27">
        <v>0.98985184358209488</v>
      </c>
      <c r="D27">
        <v>1.080798370518137</v>
      </c>
      <c r="E27">
        <v>13.4161</v>
      </c>
      <c r="F27">
        <v>-1.0200000000000013E-2</v>
      </c>
      <c r="G27">
        <v>0</v>
      </c>
      <c r="H27">
        <v>0</v>
      </c>
      <c r="I27">
        <v>1.080798370518137</v>
      </c>
      <c r="J27">
        <f t="shared" si="0"/>
        <v>0</v>
      </c>
    </row>
    <row r="28" spans="1:10" x14ac:dyDescent="0.35">
      <c r="A28">
        <v>27</v>
      </c>
      <c r="B28">
        <v>732559.61336840352</v>
      </c>
      <c r="C28">
        <v>0.95084900881912227</v>
      </c>
      <c r="D28">
        <v>0.99491298291965957</v>
      </c>
      <c r="E28">
        <v>13.504300000000001</v>
      </c>
      <c r="F28">
        <v>-5.0399999999999986E-2</v>
      </c>
      <c r="G28">
        <v>0</v>
      </c>
      <c r="H28">
        <v>0</v>
      </c>
      <c r="I28">
        <v>0.99491298291965957</v>
      </c>
      <c r="J28">
        <f t="shared" si="0"/>
        <v>0</v>
      </c>
    </row>
    <row r="29" spans="1:10" x14ac:dyDescent="0.35">
      <c r="A29">
        <v>28</v>
      </c>
      <c r="B29">
        <v>1203807.489951567</v>
      </c>
      <c r="C29">
        <v>1.0652398659011086</v>
      </c>
      <c r="D29">
        <v>1.1071620171797807</v>
      </c>
      <c r="E29">
        <v>14.000999999999999</v>
      </c>
      <c r="F29">
        <v>6.320000000000002E-2</v>
      </c>
      <c r="G29">
        <v>0</v>
      </c>
      <c r="H29">
        <v>0</v>
      </c>
      <c r="I29">
        <v>1.1071620171797807</v>
      </c>
      <c r="J29">
        <f t="shared" si="0"/>
        <v>0</v>
      </c>
    </row>
    <row r="30" spans="1:10" x14ac:dyDescent="0.35">
      <c r="A30">
        <v>29</v>
      </c>
      <c r="B30">
        <v>882928.93938497978</v>
      </c>
      <c r="C30">
        <v>1.0440422938599612</v>
      </c>
      <c r="D30">
        <v>1.11137723668982</v>
      </c>
      <c r="E30">
        <v>13.691000000000001</v>
      </c>
      <c r="F30">
        <v>4.3100000000000048E-2</v>
      </c>
      <c r="G30">
        <v>0</v>
      </c>
      <c r="H30">
        <v>0</v>
      </c>
      <c r="I30">
        <v>1.11137723668982</v>
      </c>
      <c r="J30">
        <f t="shared" si="0"/>
        <v>0</v>
      </c>
    </row>
    <row r="31" spans="1:10" x14ac:dyDescent="0.35">
      <c r="A31">
        <v>30</v>
      </c>
      <c r="B31">
        <v>1267300.9998111869</v>
      </c>
      <c r="C31">
        <v>1.2409782749680767</v>
      </c>
      <c r="D31">
        <v>1.0479124056388824</v>
      </c>
      <c r="E31">
        <v>14.0524</v>
      </c>
      <c r="F31">
        <v>0.21589999999999995</v>
      </c>
      <c r="G31">
        <v>0</v>
      </c>
      <c r="H31">
        <v>1</v>
      </c>
      <c r="I31">
        <v>1.0479124056388824</v>
      </c>
      <c r="J31">
        <f t="shared" si="0"/>
        <v>0</v>
      </c>
    </row>
    <row r="32" spans="1:10" x14ac:dyDescent="0.35">
      <c r="A32">
        <v>31</v>
      </c>
      <c r="B32">
        <v>1056635.1180451214</v>
      </c>
      <c r="C32">
        <v>1.1212005154062326</v>
      </c>
      <c r="D32">
        <v>0.89065333615282394</v>
      </c>
      <c r="E32">
        <v>13.8706</v>
      </c>
      <c r="F32">
        <v>0.11439999999999999</v>
      </c>
      <c r="G32">
        <v>0</v>
      </c>
      <c r="H32">
        <v>1</v>
      </c>
      <c r="I32">
        <v>0.89065333615282394</v>
      </c>
      <c r="J32">
        <f t="shared" si="0"/>
        <v>0</v>
      </c>
    </row>
    <row r="33" spans="1:10" x14ac:dyDescent="0.35">
      <c r="A33">
        <v>32</v>
      </c>
      <c r="B33">
        <v>656514.4610653139</v>
      </c>
      <c r="C33">
        <v>1.0377967953288789</v>
      </c>
      <c r="D33">
        <v>1.0839372349462399</v>
      </c>
      <c r="E33">
        <v>13.3947</v>
      </c>
      <c r="F33">
        <v>3.7099999999999973E-2</v>
      </c>
      <c r="G33">
        <v>0</v>
      </c>
      <c r="H33">
        <v>0</v>
      </c>
      <c r="I33">
        <v>1.0839372349462399</v>
      </c>
      <c r="J33">
        <f t="shared" si="0"/>
        <v>0</v>
      </c>
    </row>
    <row r="34" spans="1:10" x14ac:dyDescent="0.35">
      <c r="A34">
        <v>33</v>
      </c>
      <c r="B34">
        <v>751104.44827215257</v>
      </c>
      <c r="C34">
        <v>1.0915514141267892</v>
      </c>
      <c r="D34">
        <v>0.80767138897317392</v>
      </c>
      <c r="E34">
        <v>13.529299999999999</v>
      </c>
      <c r="F34">
        <v>8.7600000000000011E-2</v>
      </c>
      <c r="G34">
        <v>0</v>
      </c>
      <c r="H34">
        <v>0</v>
      </c>
      <c r="I34">
        <v>0.80767138897317392</v>
      </c>
      <c r="J34">
        <f t="shared" si="0"/>
        <v>0</v>
      </c>
    </row>
    <row r="35" spans="1:10" x14ac:dyDescent="0.35">
      <c r="A35">
        <v>34</v>
      </c>
      <c r="B35">
        <v>514473.84643991786</v>
      </c>
      <c r="C35">
        <v>1.0449823548884438</v>
      </c>
      <c r="D35">
        <v>0.90176619485265996</v>
      </c>
      <c r="E35">
        <v>13.1509</v>
      </c>
      <c r="F35">
        <v>4.4000000000000039E-2</v>
      </c>
      <c r="G35">
        <v>0</v>
      </c>
      <c r="H35">
        <v>0</v>
      </c>
      <c r="I35">
        <v>0.90176619485265996</v>
      </c>
      <c r="J35">
        <f t="shared" si="0"/>
        <v>0</v>
      </c>
    </row>
    <row r="36" spans="1:10" x14ac:dyDescent="0.35">
      <c r="A36">
        <v>35</v>
      </c>
      <c r="B36">
        <v>1101297.9536179644</v>
      </c>
      <c r="C36">
        <v>1.1179537440055307</v>
      </c>
      <c r="D36">
        <v>0.94072916215599156</v>
      </c>
      <c r="E36">
        <v>13.912000000000001</v>
      </c>
      <c r="F36">
        <v>0.1114999999999999</v>
      </c>
      <c r="G36">
        <v>0</v>
      </c>
      <c r="H36">
        <v>1</v>
      </c>
      <c r="I36">
        <v>0.94072916215599156</v>
      </c>
      <c r="J36">
        <f t="shared" si="0"/>
        <v>0</v>
      </c>
    </row>
    <row r="37" spans="1:10" x14ac:dyDescent="0.35">
      <c r="A37">
        <v>36</v>
      </c>
      <c r="B37">
        <v>722303.00185691251</v>
      </c>
      <c r="C37">
        <v>0.91037379506855653</v>
      </c>
      <c r="D37">
        <v>0.87371591168803442</v>
      </c>
      <c r="E37">
        <v>13.4902</v>
      </c>
      <c r="F37">
        <v>-9.3900000000000011E-2</v>
      </c>
      <c r="G37">
        <v>0</v>
      </c>
      <c r="H37">
        <v>1</v>
      </c>
      <c r="I37">
        <v>0.87371591168803442</v>
      </c>
      <c r="J37">
        <f t="shared" si="0"/>
        <v>0</v>
      </c>
    </row>
    <row r="38" spans="1:10" x14ac:dyDescent="0.35">
      <c r="A38">
        <v>37</v>
      </c>
      <c r="B38">
        <v>1069070.3531972694</v>
      </c>
      <c r="C38">
        <v>1.1605569277133361</v>
      </c>
      <c r="D38">
        <v>0.89270419641118504</v>
      </c>
      <c r="E38">
        <v>13.882300000000001</v>
      </c>
      <c r="F38">
        <v>0.14889999999999992</v>
      </c>
      <c r="G38">
        <v>0</v>
      </c>
      <c r="H38">
        <v>0</v>
      </c>
      <c r="I38">
        <v>0.89270419641118504</v>
      </c>
      <c r="J38">
        <f t="shared" si="0"/>
        <v>0</v>
      </c>
    </row>
    <row r="39" spans="1:10" x14ac:dyDescent="0.35">
      <c r="A39">
        <v>38</v>
      </c>
      <c r="B39">
        <v>786147.72575119475</v>
      </c>
      <c r="C39">
        <v>0.99930024494284331</v>
      </c>
      <c r="D39">
        <v>1.0362412670737384</v>
      </c>
      <c r="E39">
        <v>13.5749</v>
      </c>
      <c r="F39">
        <v>-7.0000000000002851E-4</v>
      </c>
      <c r="G39">
        <v>0</v>
      </c>
      <c r="H39">
        <v>0</v>
      </c>
      <c r="I39">
        <v>1.0362412670737384</v>
      </c>
      <c r="J39">
        <f t="shared" si="0"/>
        <v>0</v>
      </c>
    </row>
    <row r="40" spans="1:10" x14ac:dyDescent="0.35">
      <c r="A40">
        <v>39</v>
      </c>
      <c r="B40">
        <v>892337.76481945801</v>
      </c>
      <c r="C40">
        <v>0.97141646446660479</v>
      </c>
      <c r="D40">
        <v>1.0611996357097904</v>
      </c>
      <c r="E40">
        <v>13.701599999999999</v>
      </c>
      <c r="F40">
        <v>-2.9000000000000036E-2</v>
      </c>
      <c r="G40">
        <v>0</v>
      </c>
      <c r="H40">
        <v>0</v>
      </c>
      <c r="I40">
        <v>1.0611996357097904</v>
      </c>
      <c r="J40">
        <f t="shared" si="0"/>
        <v>0</v>
      </c>
    </row>
    <row r="41" spans="1:10" x14ac:dyDescent="0.35">
      <c r="A41">
        <v>40</v>
      </c>
      <c r="B41">
        <v>1229846.5949283238</v>
      </c>
      <c r="C41">
        <v>1.0330338931439726</v>
      </c>
      <c r="D41">
        <v>1.1254691826959984</v>
      </c>
      <c r="E41">
        <v>14.022399999999999</v>
      </c>
      <c r="F41">
        <v>3.2500000000000036E-2</v>
      </c>
      <c r="G41">
        <v>0</v>
      </c>
      <c r="H41">
        <v>0</v>
      </c>
      <c r="I41">
        <v>1.1254691826959984</v>
      </c>
      <c r="J41">
        <f t="shared" si="0"/>
        <v>0</v>
      </c>
    </row>
    <row r="42" spans="1:10" x14ac:dyDescent="0.35">
      <c r="A42">
        <v>41</v>
      </c>
      <c r="B42">
        <v>581112.70411034417</v>
      </c>
      <c r="C42">
        <v>0.87590293410620312</v>
      </c>
      <c r="D42">
        <v>1.056646274019841</v>
      </c>
      <c r="E42">
        <v>13.2727</v>
      </c>
      <c r="F42">
        <v>-0.13250000000000006</v>
      </c>
      <c r="G42">
        <v>0</v>
      </c>
      <c r="H42">
        <v>0</v>
      </c>
      <c r="I42">
        <v>1.056646274019841</v>
      </c>
      <c r="J42">
        <f t="shared" si="0"/>
        <v>0</v>
      </c>
    </row>
    <row r="43" spans="1:10" x14ac:dyDescent="0.35">
      <c r="A43">
        <v>42</v>
      </c>
      <c r="B43">
        <v>544269.60472965799</v>
      </c>
      <c r="C43">
        <v>1.028498529132017</v>
      </c>
      <c r="D43">
        <v>0.84814811035817472</v>
      </c>
      <c r="E43">
        <v>13.2072</v>
      </c>
      <c r="F43">
        <v>2.809999999999999E-2</v>
      </c>
      <c r="G43">
        <v>0</v>
      </c>
      <c r="H43">
        <v>0</v>
      </c>
      <c r="I43">
        <v>0.84814811035817472</v>
      </c>
      <c r="J43">
        <f t="shared" si="0"/>
        <v>0</v>
      </c>
    </row>
    <row r="44" spans="1:10" x14ac:dyDescent="0.35">
      <c r="A44">
        <v>43</v>
      </c>
      <c r="B44">
        <v>648099.8156701416</v>
      </c>
      <c r="C44">
        <v>1.0630052093932858</v>
      </c>
      <c r="D44">
        <v>0.83535374260890338</v>
      </c>
      <c r="E44">
        <v>13.3818</v>
      </c>
      <c r="F44">
        <v>6.1100000000000085E-2</v>
      </c>
      <c r="G44">
        <v>0</v>
      </c>
      <c r="H44">
        <v>0</v>
      </c>
      <c r="I44">
        <v>0.83535374260890338</v>
      </c>
      <c r="J44">
        <f t="shared" si="0"/>
        <v>0</v>
      </c>
    </row>
    <row r="45" spans="1:10" x14ac:dyDescent="0.35">
      <c r="A45">
        <v>44</v>
      </c>
      <c r="B45">
        <v>525392.03697522415</v>
      </c>
      <c r="C45">
        <v>0.93566291585633077</v>
      </c>
      <c r="D45">
        <v>1.1152738721524795</v>
      </c>
      <c r="E45">
        <v>13.171900000000001</v>
      </c>
      <c r="F45">
        <v>-6.6500000000000017E-2</v>
      </c>
      <c r="G45">
        <v>0</v>
      </c>
      <c r="H45">
        <v>0</v>
      </c>
      <c r="I45">
        <v>1.1152738721524795</v>
      </c>
      <c r="J45">
        <f t="shared" si="0"/>
        <v>0</v>
      </c>
    </row>
    <row r="46" spans="1:10" x14ac:dyDescent="0.35">
      <c r="A46">
        <v>45</v>
      </c>
      <c r="B46">
        <v>644738.44376988523</v>
      </c>
      <c r="C46">
        <v>1.0173487717339684</v>
      </c>
      <c r="D46">
        <v>0.96715162155796175</v>
      </c>
      <c r="E46">
        <v>13.3766</v>
      </c>
      <c r="F46">
        <v>1.7199999999999924E-2</v>
      </c>
      <c r="G46">
        <v>0</v>
      </c>
      <c r="H46">
        <v>0</v>
      </c>
      <c r="I46">
        <v>0.96715162155796175</v>
      </c>
      <c r="J46">
        <f t="shared" si="0"/>
        <v>0</v>
      </c>
    </row>
    <row r="47" spans="1:10" x14ac:dyDescent="0.35">
      <c r="A47">
        <v>46</v>
      </c>
      <c r="B47">
        <v>721581.05988620326</v>
      </c>
      <c r="C47">
        <v>1.022755034164446</v>
      </c>
      <c r="D47">
        <v>0.86355300446165839</v>
      </c>
      <c r="E47">
        <v>13.4892</v>
      </c>
      <c r="F47">
        <v>2.2500000000000096E-2</v>
      </c>
      <c r="G47">
        <v>0</v>
      </c>
      <c r="H47">
        <v>0</v>
      </c>
      <c r="I47">
        <v>0.86355300446165839</v>
      </c>
      <c r="J47">
        <f t="shared" si="0"/>
        <v>0</v>
      </c>
    </row>
    <row r="48" spans="1:10" x14ac:dyDescent="0.35">
      <c r="A48">
        <v>47</v>
      </c>
      <c r="B48">
        <v>557880.46612420329</v>
      </c>
      <c r="C48">
        <v>0.9545645605699703</v>
      </c>
      <c r="D48">
        <v>0.94544458670434528</v>
      </c>
      <c r="E48">
        <v>13.2319</v>
      </c>
      <c r="F48">
        <v>-4.6500000000000034E-2</v>
      </c>
      <c r="G48">
        <v>0</v>
      </c>
      <c r="H48">
        <v>0</v>
      </c>
      <c r="I48">
        <v>0.94544458670434528</v>
      </c>
      <c r="J48">
        <f t="shared" si="0"/>
        <v>0</v>
      </c>
    </row>
    <row r="49" spans="1:10" x14ac:dyDescent="0.35">
      <c r="A49">
        <v>48</v>
      </c>
      <c r="B49">
        <v>1064909.0985407673</v>
      </c>
      <c r="C49">
        <v>1.0985597459171736</v>
      </c>
      <c r="D49">
        <v>1.0218349687252499</v>
      </c>
      <c r="E49">
        <v>13.878399999999999</v>
      </c>
      <c r="F49">
        <v>9.3999999999999917E-2</v>
      </c>
      <c r="G49">
        <v>0</v>
      </c>
      <c r="H49">
        <v>0</v>
      </c>
      <c r="I49">
        <v>1.0218349687252499</v>
      </c>
      <c r="J49">
        <f t="shared" si="0"/>
        <v>0</v>
      </c>
    </row>
    <row r="50" spans="1:10" x14ac:dyDescent="0.35">
      <c r="A50">
        <v>49</v>
      </c>
      <c r="B50">
        <v>724328.28433439648</v>
      </c>
      <c r="C50">
        <v>1.0358268534551582</v>
      </c>
      <c r="D50">
        <v>1.2291218852559347</v>
      </c>
      <c r="E50">
        <v>13.493</v>
      </c>
      <c r="F50">
        <v>3.5199999999999981E-2</v>
      </c>
      <c r="G50">
        <v>0</v>
      </c>
      <c r="H50">
        <v>0</v>
      </c>
      <c r="I50">
        <v>1.2291218852559347</v>
      </c>
      <c r="J50">
        <f t="shared" si="0"/>
        <v>0</v>
      </c>
    </row>
    <row r="51" spans="1:10" x14ac:dyDescent="0.35">
      <c r="A51">
        <v>50</v>
      </c>
      <c r="B51">
        <v>541176.09286718536</v>
      </c>
      <c r="C51">
        <v>0.87835889906808362</v>
      </c>
      <c r="D51">
        <v>0.9616545388840454</v>
      </c>
      <c r="E51">
        <v>13.201499999999999</v>
      </c>
      <c r="F51">
        <v>-0.12969999999999998</v>
      </c>
      <c r="G51">
        <v>0</v>
      </c>
      <c r="H51">
        <v>0</v>
      </c>
      <c r="I51">
        <v>0.9616545388840454</v>
      </c>
      <c r="J51">
        <f t="shared" si="0"/>
        <v>0</v>
      </c>
    </row>
    <row r="52" spans="1:10" x14ac:dyDescent="0.35">
      <c r="A52">
        <v>51</v>
      </c>
      <c r="B52">
        <v>464678.01320570166</v>
      </c>
      <c r="C52">
        <v>1.2509459185815661</v>
      </c>
      <c r="D52">
        <v>1.026135700809198</v>
      </c>
      <c r="E52">
        <v>13.049099999999999</v>
      </c>
      <c r="F52">
        <v>0.22390000000000004</v>
      </c>
      <c r="G52">
        <v>1</v>
      </c>
      <c r="H52">
        <v>0</v>
      </c>
      <c r="I52">
        <v>1.026135700809198</v>
      </c>
      <c r="J52">
        <f t="shared" si="0"/>
        <v>0.22390000000000004</v>
      </c>
    </row>
    <row r="53" spans="1:10" x14ac:dyDescent="0.35">
      <c r="A53">
        <v>52</v>
      </c>
      <c r="B53">
        <v>701797.37377720093</v>
      </c>
      <c r="C53">
        <v>0.96425451452666477</v>
      </c>
      <c r="D53">
        <v>1.1840017328304804</v>
      </c>
      <c r="E53">
        <v>13.461399999999999</v>
      </c>
      <c r="F53">
        <v>-3.6400000000000016E-2</v>
      </c>
      <c r="G53">
        <v>1</v>
      </c>
      <c r="H53">
        <v>0</v>
      </c>
      <c r="I53">
        <v>1.1840017328304804</v>
      </c>
      <c r="J53">
        <f t="shared" si="0"/>
        <v>-3.6400000000000016E-2</v>
      </c>
    </row>
    <row r="54" spans="1:10" x14ac:dyDescent="0.35">
      <c r="A54">
        <v>53</v>
      </c>
      <c r="B54">
        <v>561574.65461274097</v>
      </c>
      <c r="C54">
        <v>0.90710234155580172</v>
      </c>
      <c r="D54">
        <v>1.1099333849890713</v>
      </c>
      <c r="E54">
        <v>13.2385</v>
      </c>
      <c r="F54">
        <v>-9.7500000000000017E-2</v>
      </c>
      <c r="G54">
        <v>1</v>
      </c>
      <c r="H54">
        <v>0</v>
      </c>
      <c r="I54">
        <v>1.1099333849890713</v>
      </c>
      <c r="J54">
        <f t="shared" si="0"/>
        <v>-9.7500000000000017E-2</v>
      </c>
    </row>
    <row r="55" spans="1:10" x14ac:dyDescent="0.35">
      <c r="A55">
        <v>54</v>
      </c>
      <c r="B55">
        <v>548366.97268858226</v>
      </c>
      <c r="C55">
        <v>1.0125784515406344</v>
      </c>
      <c r="D55">
        <v>1.0176540221507617</v>
      </c>
      <c r="E55">
        <v>13.214700000000001</v>
      </c>
      <c r="F55">
        <v>1.2500000000000039E-2</v>
      </c>
      <c r="G55">
        <v>1</v>
      </c>
      <c r="H55">
        <v>0</v>
      </c>
      <c r="I55">
        <v>1.0176540221507617</v>
      </c>
      <c r="J55">
        <f t="shared" si="0"/>
        <v>1.2500000000000039E-2</v>
      </c>
    </row>
    <row r="56" spans="1:10" x14ac:dyDescent="0.35">
      <c r="A56">
        <v>55</v>
      </c>
      <c r="B56">
        <v>490754.85249191959</v>
      </c>
      <c r="C56">
        <v>1.0121735011554944</v>
      </c>
      <c r="D56">
        <v>0.96136608579250726</v>
      </c>
      <c r="E56">
        <v>13.1037</v>
      </c>
      <c r="F56">
        <v>1.2099999999999937E-2</v>
      </c>
      <c r="G56">
        <v>1</v>
      </c>
      <c r="H56">
        <v>0</v>
      </c>
      <c r="I56">
        <v>0.96136608579250726</v>
      </c>
      <c r="J56">
        <f t="shared" si="0"/>
        <v>1.2099999999999937E-2</v>
      </c>
    </row>
    <row r="57" spans="1:10" x14ac:dyDescent="0.35">
      <c r="A57">
        <v>56</v>
      </c>
      <c r="B57">
        <v>358398.22231069312</v>
      </c>
      <c r="C57">
        <v>0.89906495016107268</v>
      </c>
      <c r="D57">
        <v>0.93884958403632524</v>
      </c>
      <c r="E57">
        <v>12.789400000000001</v>
      </c>
      <c r="F57">
        <v>-0.10639999999999994</v>
      </c>
      <c r="G57">
        <v>1</v>
      </c>
      <c r="H57">
        <v>0</v>
      </c>
      <c r="I57">
        <v>0.93884958403632524</v>
      </c>
      <c r="J57">
        <f t="shared" si="0"/>
        <v>-0.10639999999999994</v>
      </c>
    </row>
    <row r="58" spans="1:10" x14ac:dyDescent="0.35">
      <c r="A58">
        <v>57</v>
      </c>
      <c r="B58">
        <v>567275.2984153924</v>
      </c>
      <c r="C58">
        <v>1.0960359619656765</v>
      </c>
      <c r="D58">
        <v>0.95695395747304668</v>
      </c>
      <c r="E58">
        <v>13.2486</v>
      </c>
      <c r="F58">
        <v>9.1700000000000087E-2</v>
      </c>
      <c r="G58">
        <v>1</v>
      </c>
      <c r="H58">
        <v>0</v>
      </c>
      <c r="I58">
        <v>0.95695395747304668</v>
      </c>
      <c r="J58">
        <f t="shared" si="0"/>
        <v>9.1700000000000087E-2</v>
      </c>
    </row>
    <row r="59" spans="1:10" x14ac:dyDescent="0.35">
      <c r="A59">
        <v>58</v>
      </c>
      <c r="B59">
        <v>551225.9077355545</v>
      </c>
      <c r="C59">
        <v>1.0372780266341959</v>
      </c>
      <c r="D59">
        <v>0.96550886054380691</v>
      </c>
      <c r="E59">
        <v>13.219900000000001</v>
      </c>
      <c r="F59">
        <v>3.6600000000000021E-2</v>
      </c>
      <c r="G59">
        <v>1</v>
      </c>
      <c r="H59">
        <v>0</v>
      </c>
      <c r="I59">
        <v>0.96550886054380691</v>
      </c>
      <c r="J59">
        <f t="shared" si="0"/>
        <v>3.6600000000000021E-2</v>
      </c>
    </row>
    <row r="60" spans="1:10" x14ac:dyDescent="0.35">
      <c r="A60">
        <v>59</v>
      </c>
      <c r="B60">
        <v>513343.24809194065</v>
      </c>
      <c r="C60">
        <v>1.3268397673251275</v>
      </c>
      <c r="D60">
        <v>1.0818797094680186</v>
      </c>
      <c r="E60">
        <v>13.1487</v>
      </c>
      <c r="F60">
        <v>0.28279999999999994</v>
      </c>
      <c r="G60">
        <v>1</v>
      </c>
      <c r="H60">
        <v>0</v>
      </c>
      <c r="I60">
        <v>1.0818797094680186</v>
      </c>
      <c r="J60">
        <f t="shared" si="0"/>
        <v>0.28279999999999994</v>
      </c>
    </row>
    <row r="61" spans="1:10" x14ac:dyDescent="0.35">
      <c r="A61">
        <v>60</v>
      </c>
      <c r="B61">
        <v>510476.5601205533</v>
      </c>
      <c r="C61">
        <v>1.0414354480403178</v>
      </c>
      <c r="D61">
        <v>0.88170301267631557</v>
      </c>
      <c r="E61">
        <v>13.1431</v>
      </c>
      <c r="F61">
        <v>4.0600000000000025E-2</v>
      </c>
      <c r="G61">
        <v>1</v>
      </c>
      <c r="H61">
        <v>0</v>
      </c>
      <c r="I61">
        <v>0.88170301267631557</v>
      </c>
      <c r="J61">
        <f t="shared" si="0"/>
        <v>4.0600000000000025E-2</v>
      </c>
    </row>
    <row r="62" spans="1:10" x14ac:dyDescent="0.35">
      <c r="A62">
        <v>61</v>
      </c>
      <c r="B62">
        <v>389570.44966832007</v>
      </c>
      <c r="C62">
        <v>0.97902314035961946</v>
      </c>
      <c r="D62">
        <v>0.96107771922391749</v>
      </c>
      <c r="E62">
        <v>12.8728</v>
      </c>
      <c r="F62">
        <v>-2.1199999999999969E-2</v>
      </c>
      <c r="G62">
        <v>1</v>
      </c>
      <c r="H62">
        <v>0</v>
      </c>
      <c r="I62">
        <v>0.96107771922391749</v>
      </c>
      <c r="J62">
        <f t="shared" si="0"/>
        <v>-2.1199999999999969E-2</v>
      </c>
    </row>
    <row r="63" spans="1:10" x14ac:dyDescent="0.35">
      <c r="A63">
        <v>62</v>
      </c>
      <c r="B63">
        <v>557992.05337578198</v>
      </c>
      <c r="C63">
        <v>0.95599748183309996</v>
      </c>
      <c r="D63">
        <v>0.89323997964792923</v>
      </c>
      <c r="E63">
        <v>13.232100000000001</v>
      </c>
      <c r="F63">
        <v>-4.4999999999999943E-2</v>
      </c>
      <c r="G63">
        <v>1</v>
      </c>
      <c r="H63">
        <v>0</v>
      </c>
      <c r="I63">
        <v>0.89323997964792923</v>
      </c>
      <c r="J63">
        <f t="shared" si="0"/>
        <v>-4.4999999999999943E-2</v>
      </c>
    </row>
    <row r="64" spans="1:10" x14ac:dyDescent="0.35">
      <c r="A64">
        <v>63</v>
      </c>
      <c r="B64">
        <v>386969.05206888786</v>
      </c>
      <c r="C64">
        <v>1.1558083854732182</v>
      </c>
      <c r="D64">
        <v>1.0551680042664913</v>
      </c>
      <c r="E64">
        <v>12.866099999999999</v>
      </c>
      <c r="F64">
        <v>0.14480000000000007</v>
      </c>
      <c r="G64">
        <v>1</v>
      </c>
      <c r="H64">
        <v>0</v>
      </c>
      <c r="I64">
        <v>1.0551680042664913</v>
      </c>
      <c r="J64">
        <f t="shared" si="0"/>
        <v>0.14480000000000007</v>
      </c>
    </row>
    <row r="65" spans="1:10" x14ac:dyDescent="0.35">
      <c r="A65">
        <v>64</v>
      </c>
      <c r="B65">
        <v>715115.9669049615</v>
      </c>
      <c r="C65">
        <v>1.0533757425133647</v>
      </c>
      <c r="D65">
        <v>1.1381452912427443</v>
      </c>
      <c r="E65">
        <v>13.4802</v>
      </c>
      <c r="F65">
        <v>5.1999999999999984E-2</v>
      </c>
      <c r="G65">
        <v>1</v>
      </c>
      <c r="H65">
        <v>0</v>
      </c>
      <c r="I65">
        <v>1.1381452912427443</v>
      </c>
      <c r="J65">
        <f t="shared" si="0"/>
        <v>5.1999999999999984E-2</v>
      </c>
    </row>
    <row r="66" spans="1:10" x14ac:dyDescent="0.35">
      <c r="A66">
        <v>65</v>
      </c>
      <c r="B66">
        <v>625433.31969428575</v>
      </c>
      <c r="C66">
        <v>1.2621290282773423</v>
      </c>
      <c r="D66">
        <v>0.98925811061364821</v>
      </c>
      <c r="E66">
        <v>13.3462</v>
      </c>
      <c r="F66">
        <v>0.23279999999999992</v>
      </c>
      <c r="G66">
        <v>1</v>
      </c>
      <c r="H66">
        <v>0</v>
      </c>
      <c r="I66">
        <v>0.98925811061364821</v>
      </c>
      <c r="J66">
        <f t="shared" si="0"/>
        <v>0.23279999999999992</v>
      </c>
    </row>
    <row r="67" spans="1:10" x14ac:dyDescent="0.35">
      <c r="A67">
        <v>66</v>
      </c>
      <c r="B67">
        <v>586131.82464953663</v>
      </c>
      <c r="C67">
        <v>1.1887472244176562</v>
      </c>
      <c r="D67">
        <v>1.0768068054962199</v>
      </c>
      <c r="E67">
        <v>13.2813</v>
      </c>
      <c r="F67">
        <v>0.17290000000000005</v>
      </c>
      <c r="G67">
        <v>1</v>
      </c>
      <c r="H67">
        <v>0</v>
      </c>
      <c r="I67">
        <v>1.0768068054962199</v>
      </c>
      <c r="J67">
        <f t="shared" ref="J67:J101" si="1">F67*G67</f>
        <v>0.17290000000000005</v>
      </c>
    </row>
    <row r="68" spans="1:10" x14ac:dyDescent="0.35">
      <c r="A68">
        <v>67</v>
      </c>
      <c r="B68">
        <v>657171.30389305588</v>
      </c>
      <c r="C68">
        <v>0.98896137769262771</v>
      </c>
      <c r="D68">
        <v>0.9449719825718722</v>
      </c>
      <c r="E68">
        <v>13.3957</v>
      </c>
      <c r="F68">
        <v>-1.1100000000000009E-2</v>
      </c>
      <c r="G68">
        <v>1</v>
      </c>
      <c r="H68">
        <v>0</v>
      </c>
      <c r="I68">
        <v>0.9449719825718722</v>
      </c>
      <c r="J68">
        <f t="shared" si="1"/>
        <v>-1.1100000000000009E-2</v>
      </c>
    </row>
    <row r="69" spans="1:10" x14ac:dyDescent="0.35">
      <c r="A69">
        <v>68</v>
      </c>
      <c r="B69">
        <v>455886.88567734644</v>
      </c>
      <c r="C69">
        <v>0.85752924119885987</v>
      </c>
      <c r="D69">
        <v>0.99690480003867898</v>
      </c>
      <c r="E69">
        <v>13.03</v>
      </c>
      <c r="F69">
        <v>-0.15369999999999995</v>
      </c>
      <c r="G69">
        <v>1</v>
      </c>
      <c r="H69">
        <v>0</v>
      </c>
      <c r="I69">
        <v>0.99690480003867898</v>
      </c>
      <c r="J69">
        <f t="shared" si="1"/>
        <v>-0.15369999999999995</v>
      </c>
    </row>
    <row r="70" spans="1:10" x14ac:dyDescent="0.35">
      <c r="A70">
        <v>69</v>
      </c>
      <c r="B70">
        <v>504993.07737741311</v>
      </c>
      <c r="C70">
        <v>1.0563293276819627</v>
      </c>
      <c r="D70">
        <v>0.9283002994475813</v>
      </c>
      <c r="E70">
        <v>13.132300000000001</v>
      </c>
      <c r="F70">
        <v>5.4799999999999925E-2</v>
      </c>
      <c r="G70">
        <v>1</v>
      </c>
      <c r="H70">
        <v>0</v>
      </c>
      <c r="I70">
        <v>0.9283002994475813</v>
      </c>
      <c r="J70">
        <f t="shared" si="1"/>
        <v>5.4799999999999925E-2</v>
      </c>
    </row>
    <row r="71" spans="1:10" x14ac:dyDescent="0.35">
      <c r="A71">
        <v>70</v>
      </c>
      <c r="B71">
        <v>632477.54691177874</v>
      </c>
      <c r="C71">
        <v>0.9359436568401297</v>
      </c>
      <c r="D71">
        <v>0.85778653856389453</v>
      </c>
      <c r="E71">
        <v>13.3574</v>
      </c>
      <c r="F71">
        <v>-6.6199999999999995E-2</v>
      </c>
      <c r="G71">
        <v>1</v>
      </c>
      <c r="H71">
        <v>0</v>
      </c>
      <c r="I71">
        <v>0.85778653856389453</v>
      </c>
      <c r="J71">
        <f t="shared" si="1"/>
        <v>-6.6199999999999995E-2</v>
      </c>
    </row>
    <row r="72" spans="1:10" x14ac:dyDescent="0.35">
      <c r="A72">
        <v>71</v>
      </c>
      <c r="B72">
        <v>1027048.7950478598</v>
      </c>
      <c r="C72">
        <v>1.0864331597999113</v>
      </c>
      <c r="D72">
        <v>1.2617504463589864</v>
      </c>
      <c r="E72">
        <v>13.8422</v>
      </c>
      <c r="F72">
        <v>8.2900000000000085E-2</v>
      </c>
      <c r="G72">
        <v>1</v>
      </c>
      <c r="H72">
        <v>0</v>
      </c>
      <c r="I72">
        <v>1.2617504463589864</v>
      </c>
      <c r="J72">
        <f t="shared" si="1"/>
        <v>8.2900000000000085E-2</v>
      </c>
    </row>
    <row r="73" spans="1:10" x14ac:dyDescent="0.35">
      <c r="A73">
        <v>72</v>
      </c>
      <c r="B73">
        <v>299359.35891887679</v>
      </c>
      <c r="C73">
        <v>0.86019170653565769</v>
      </c>
      <c r="D73">
        <v>0.82960964172266172</v>
      </c>
      <c r="E73">
        <v>12.609400000000001</v>
      </c>
      <c r="F73">
        <v>-0.15060000000000001</v>
      </c>
      <c r="G73">
        <v>1</v>
      </c>
      <c r="H73">
        <v>0</v>
      </c>
      <c r="I73">
        <v>0.82960964172266172</v>
      </c>
      <c r="J73">
        <f t="shared" si="1"/>
        <v>-0.15060000000000001</v>
      </c>
    </row>
    <row r="74" spans="1:10" x14ac:dyDescent="0.35">
      <c r="A74">
        <v>73</v>
      </c>
      <c r="B74">
        <v>675899.71944177791</v>
      </c>
      <c r="C74">
        <v>0.95265733930583485</v>
      </c>
      <c r="D74">
        <v>0.9765786394080872</v>
      </c>
      <c r="E74">
        <v>13.4238</v>
      </c>
      <c r="F74">
        <v>-4.8500000000000057E-2</v>
      </c>
      <c r="G74">
        <v>1</v>
      </c>
      <c r="H74">
        <v>0</v>
      </c>
      <c r="I74">
        <v>0.9765786394080872</v>
      </c>
      <c r="J74">
        <f t="shared" si="1"/>
        <v>-4.8500000000000057E-2</v>
      </c>
    </row>
    <row r="75" spans="1:10" x14ac:dyDescent="0.35">
      <c r="A75">
        <v>74</v>
      </c>
      <c r="B75">
        <v>500768.90190255985</v>
      </c>
      <c r="C75">
        <v>0.91137575722128483</v>
      </c>
      <c r="D75">
        <v>1.0328273070246443</v>
      </c>
      <c r="E75">
        <v>13.123900000000001</v>
      </c>
      <c r="F75">
        <v>-9.2799999999999938E-2</v>
      </c>
      <c r="G75">
        <v>1</v>
      </c>
      <c r="H75">
        <v>0</v>
      </c>
      <c r="I75">
        <v>1.0328273070246443</v>
      </c>
      <c r="J75">
        <f t="shared" si="1"/>
        <v>-9.2799999999999938E-2</v>
      </c>
    </row>
    <row r="76" spans="1:10" x14ac:dyDescent="0.35">
      <c r="A76">
        <v>75</v>
      </c>
      <c r="B76">
        <v>451305.60255642416</v>
      </c>
      <c r="C76">
        <v>0.91979910216187144</v>
      </c>
      <c r="D76">
        <v>1.1551151084458406</v>
      </c>
      <c r="E76">
        <v>13.0199</v>
      </c>
      <c r="F76">
        <v>-8.3600000000000022E-2</v>
      </c>
      <c r="G76">
        <v>1</v>
      </c>
      <c r="H76">
        <v>0</v>
      </c>
      <c r="I76">
        <v>1.1551151084458406</v>
      </c>
      <c r="J76">
        <f t="shared" si="1"/>
        <v>-8.3600000000000022E-2</v>
      </c>
    </row>
    <row r="77" spans="1:10" x14ac:dyDescent="0.35">
      <c r="A77">
        <v>76</v>
      </c>
      <c r="B77">
        <v>610662.67563833378</v>
      </c>
      <c r="C77">
        <v>1.1378038988667885</v>
      </c>
      <c r="D77">
        <v>0.8135076081503736</v>
      </c>
      <c r="E77">
        <v>13.3223</v>
      </c>
      <c r="F77">
        <v>0.12910000000000005</v>
      </c>
      <c r="G77">
        <v>1</v>
      </c>
      <c r="H77">
        <v>0</v>
      </c>
      <c r="I77">
        <v>0.8135076081503736</v>
      </c>
      <c r="J77">
        <f t="shared" si="1"/>
        <v>0.12910000000000005</v>
      </c>
    </row>
    <row r="78" spans="1:10" x14ac:dyDescent="0.35">
      <c r="A78">
        <v>77</v>
      </c>
      <c r="B78">
        <v>472786.88231097709</v>
      </c>
      <c r="C78">
        <v>0.92978676878505395</v>
      </c>
      <c r="D78">
        <v>1.2293677342170624</v>
      </c>
      <c r="E78">
        <v>13.0664</v>
      </c>
      <c r="F78">
        <v>-7.2800000000000059E-2</v>
      </c>
      <c r="G78">
        <v>1</v>
      </c>
      <c r="H78">
        <v>0</v>
      </c>
      <c r="I78">
        <v>1.2293677342170624</v>
      </c>
      <c r="J78">
        <f t="shared" si="1"/>
        <v>-7.2800000000000059E-2</v>
      </c>
    </row>
    <row r="79" spans="1:10" x14ac:dyDescent="0.35">
      <c r="A79">
        <v>78</v>
      </c>
      <c r="B79">
        <v>447127.91680203413</v>
      </c>
      <c r="C79">
        <v>1.002904209067782</v>
      </c>
      <c r="D79">
        <v>1.0947215076416466</v>
      </c>
      <c r="E79">
        <v>13.0106</v>
      </c>
      <c r="F79">
        <v>2.8999999999999456E-3</v>
      </c>
      <c r="G79">
        <v>1</v>
      </c>
      <c r="H79">
        <v>0</v>
      </c>
      <c r="I79">
        <v>1.0947215076416466</v>
      </c>
      <c r="J79">
        <f t="shared" si="1"/>
        <v>2.8999999999999456E-3</v>
      </c>
    </row>
    <row r="80" spans="1:10" x14ac:dyDescent="0.35">
      <c r="A80">
        <v>79</v>
      </c>
      <c r="B80">
        <v>451937.87288596312</v>
      </c>
      <c r="C80">
        <v>1.1100443838774221</v>
      </c>
      <c r="D80">
        <v>1.0600329579009444</v>
      </c>
      <c r="E80">
        <v>13.0213</v>
      </c>
      <c r="F80">
        <v>0.10440000000000001</v>
      </c>
      <c r="G80">
        <v>1</v>
      </c>
      <c r="H80">
        <v>0</v>
      </c>
      <c r="I80">
        <v>1.0600329579009444</v>
      </c>
      <c r="J80">
        <f t="shared" si="1"/>
        <v>0.10440000000000001</v>
      </c>
    </row>
    <row r="81" spans="1:10" x14ac:dyDescent="0.35">
      <c r="A81">
        <v>80</v>
      </c>
      <c r="B81">
        <v>401997.03823524481</v>
      </c>
      <c r="C81">
        <v>1.0777763678587842</v>
      </c>
      <c r="D81">
        <v>0.91768599523139704</v>
      </c>
      <c r="E81">
        <v>12.904199999999999</v>
      </c>
      <c r="F81">
        <v>7.489999999999998E-2</v>
      </c>
      <c r="G81">
        <v>1</v>
      </c>
      <c r="H81">
        <v>0</v>
      </c>
      <c r="I81">
        <v>0.91768599523139704</v>
      </c>
      <c r="J81">
        <f t="shared" si="1"/>
        <v>7.489999999999998E-2</v>
      </c>
    </row>
    <row r="82" spans="1:10" x14ac:dyDescent="0.35">
      <c r="A82">
        <v>81</v>
      </c>
      <c r="B82">
        <v>397957.30315229413</v>
      </c>
      <c r="C82">
        <v>0.97063964206542253</v>
      </c>
      <c r="D82">
        <v>0.99481349659576679</v>
      </c>
      <c r="E82">
        <v>12.8941</v>
      </c>
      <c r="F82">
        <v>-2.9800000000000017E-2</v>
      </c>
      <c r="G82">
        <v>1</v>
      </c>
      <c r="H82">
        <v>0</v>
      </c>
      <c r="I82">
        <v>0.99481349659576679</v>
      </c>
      <c r="J82">
        <f t="shared" si="1"/>
        <v>-2.9800000000000017E-2</v>
      </c>
    </row>
    <row r="83" spans="1:10" x14ac:dyDescent="0.35">
      <c r="A83">
        <v>82</v>
      </c>
      <c r="B83">
        <v>630582.95757598884</v>
      </c>
      <c r="C83">
        <v>1.0694024130690734</v>
      </c>
      <c r="D83">
        <v>1.0437291281490084</v>
      </c>
      <c r="E83">
        <v>13.3544</v>
      </c>
      <c r="F83">
        <v>6.7100000000000076E-2</v>
      </c>
      <c r="G83">
        <v>1</v>
      </c>
      <c r="H83">
        <v>1</v>
      </c>
      <c r="I83">
        <v>1.0437291281490084</v>
      </c>
      <c r="J83">
        <f t="shared" si="1"/>
        <v>6.7100000000000076E-2</v>
      </c>
    </row>
    <row r="84" spans="1:10" x14ac:dyDescent="0.35">
      <c r="A84">
        <v>83</v>
      </c>
      <c r="B84">
        <v>610845.90192359337</v>
      </c>
      <c r="C84">
        <v>0.84147413719054331</v>
      </c>
      <c r="D84">
        <v>1.097461735268082</v>
      </c>
      <c r="E84">
        <v>13.3226</v>
      </c>
      <c r="F84">
        <v>-0.17259999999999995</v>
      </c>
      <c r="G84">
        <v>1</v>
      </c>
      <c r="H84">
        <v>1</v>
      </c>
      <c r="I84">
        <v>1.097461735268082</v>
      </c>
      <c r="J84">
        <f t="shared" si="1"/>
        <v>-0.17259999999999995</v>
      </c>
    </row>
    <row r="85" spans="1:10" x14ac:dyDescent="0.35">
      <c r="A85">
        <v>84</v>
      </c>
      <c r="B85">
        <v>631529.5417730161</v>
      </c>
      <c r="C85">
        <v>0.8428215734716199</v>
      </c>
      <c r="D85">
        <v>1.1072727389174934</v>
      </c>
      <c r="E85">
        <v>13.3559</v>
      </c>
      <c r="F85">
        <v>-0.17100000000000004</v>
      </c>
      <c r="G85">
        <v>1</v>
      </c>
      <c r="H85">
        <v>0</v>
      </c>
      <c r="I85">
        <v>1.1072727389174934</v>
      </c>
      <c r="J85">
        <f t="shared" si="1"/>
        <v>-0.17100000000000004</v>
      </c>
    </row>
    <row r="86" spans="1:10" x14ac:dyDescent="0.35">
      <c r="A86">
        <v>85</v>
      </c>
      <c r="B86">
        <v>379837.95251467568</v>
      </c>
      <c r="C86">
        <v>0.83060577085067022</v>
      </c>
      <c r="D86">
        <v>0.8894962390918727</v>
      </c>
      <c r="E86">
        <v>12.8475</v>
      </c>
      <c r="F86">
        <v>-0.18559999999999999</v>
      </c>
      <c r="G86">
        <v>1</v>
      </c>
      <c r="H86">
        <v>0</v>
      </c>
      <c r="I86">
        <v>0.8894962390918727</v>
      </c>
      <c r="J86">
        <f t="shared" si="1"/>
        <v>-0.18559999999999999</v>
      </c>
    </row>
    <row r="87" spans="1:10" x14ac:dyDescent="0.35">
      <c r="A87">
        <v>86</v>
      </c>
      <c r="B87">
        <v>414820.01236874261</v>
      </c>
      <c r="C87">
        <v>0.94383869630054307</v>
      </c>
      <c r="D87">
        <v>0.78067214969246568</v>
      </c>
      <c r="E87">
        <v>12.935600000000001</v>
      </c>
      <c r="F87">
        <v>-5.7800000000000018E-2</v>
      </c>
      <c r="G87">
        <v>1</v>
      </c>
      <c r="H87">
        <v>0</v>
      </c>
      <c r="I87">
        <v>0.78067214969246568</v>
      </c>
      <c r="J87">
        <f t="shared" si="1"/>
        <v>-5.7800000000000018E-2</v>
      </c>
    </row>
    <row r="88" spans="1:10" x14ac:dyDescent="0.35">
      <c r="A88">
        <v>87</v>
      </c>
      <c r="B88">
        <v>644867.4043542674</v>
      </c>
      <c r="C88">
        <v>1.023573565560681</v>
      </c>
      <c r="D88">
        <v>0.94809554115138661</v>
      </c>
      <c r="E88">
        <v>13.376799999999999</v>
      </c>
      <c r="F88">
        <v>2.3300000000000053E-2</v>
      </c>
      <c r="G88">
        <v>1</v>
      </c>
      <c r="H88">
        <v>1</v>
      </c>
      <c r="I88">
        <v>0.94809554115138661</v>
      </c>
      <c r="J88">
        <f t="shared" si="1"/>
        <v>2.3300000000000053E-2</v>
      </c>
    </row>
    <row r="89" spans="1:10" x14ac:dyDescent="0.35">
      <c r="A89">
        <v>88</v>
      </c>
      <c r="B89">
        <v>466867.14028659265</v>
      </c>
      <c r="C89">
        <v>0.80179685596694128</v>
      </c>
      <c r="D89">
        <v>1.0148085763718544</v>
      </c>
      <c r="E89">
        <v>13.053800000000001</v>
      </c>
      <c r="F89">
        <v>-0.22090000000000007</v>
      </c>
      <c r="G89">
        <v>1</v>
      </c>
      <c r="H89">
        <v>1</v>
      </c>
      <c r="I89">
        <v>1.0148085763718544</v>
      </c>
      <c r="J89">
        <f t="shared" si="1"/>
        <v>-0.22090000000000007</v>
      </c>
    </row>
    <row r="90" spans="1:10" x14ac:dyDescent="0.35">
      <c r="A90">
        <v>89</v>
      </c>
      <c r="B90">
        <v>439986.79760452069</v>
      </c>
      <c r="C90">
        <v>0.91566930521430501</v>
      </c>
      <c r="D90">
        <v>0.8653683712389969</v>
      </c>
      <c r="E90">
        <v>12.9945</v>
      </c>
      <c r="F90">
        <v>-8.8100000000000053E-2</v>
      </c>
      <c r="G90">
        <v>1</v>
      </c>
      <c r="H90">
        <v>0</v>
      </c>
      <c r="I90">
        <v>0.8653683712389969</v>
      </c>
      <c r="J90">
        <f t="shared" si="1"/>
        <v>-8.8100000000000053E-2</v>
      </c>
    </row>
    <row r="91" spans="1:10" x14ac:dyDescent="0.35">
      <c r="A91">
        <v>90</v>
      </c>
      <c r="B91">
        <v>519696.36159483774</v>
      </c>
      <c r="C91">
        <v>0.98817052497374003</v>
      </c>
      <c r="D91">
        <v>0.95160999237901567</v>
      </c>
      <c r="E91">
        <v>13.161</v>
      </c>
      <c r="F91">
        <v>-1.1899999999999952E-2</v>
      </c>
      <c r="G91">
        <v>1</v>
      </c>
      <c r="H91">
        <v>0</v>
      </c>
      <c r="I91">
        <v>0.95160999237901567</v>
      </c>
      <c r="J91">
        <f t="shared" si="1"/>
        <v>-1.1899999999999952E-2</v>
      </c>
    </row>
    <row r="92" spans="1:10" x14ac:dyDescent="0.35">
      <c r="A92">
        <v>91</v>
      </c>
      <c r="B92">
        <v>536112.87201437028</v>
      </c>
      <c r="C92">
        <v>0.92283945301880166</v>
      </c>
      <c r="D92">
        <v>1.070793540242809</v>
      </c>
      <c r="E92">
        <v>13.1921</v>
      </c>
      <c r="F92">
        <v>-8.030000000000001E-2</v>
      </c>
      <c r="G92">
        <v>1</v>
      </c>
      <c r="H92">
        <v>0</v>
      </c>
      <c r="I92">
        <v>1.070793540242809</v>
      </c>
      <c r="J92">
        <f t="shared" si="1"/>
        <v>-8.030000000000001E-2</v>
      </c>
    </row>
    <row r="93" spans="1:10" x14ac:dyDescent="0.35">
      <c r="A93">
        <v>92</v>
      </c>
      <c r="B93">
        <v>366993.7144313553</v>
      </c>
      <c r="C93">
        <v>1.0165352181813918</v>
      </c>
      <c r="D93">
        <v>1.0037068534499816</v>
      </c>
      <c r="E93">
        <v>12.8131</v>
      </c>
      <c r="F93">
        <v>1.6399999999999929E-2</v>
      </c>
      <c r="G93">
        <v>1</v>
      </c>
      <c r="H93">
        <v>0</v>
      </c>
      <c r="I93">
        <v>1.0037068534499816</v>
      </c>
      <c r="J93">
        <f t="shared" si="1"/>
        <v>1.6399999999999929E-2</v>
      </c>
    </row>
    <row r="94" spans="1:10" x14ac:dyDescent="0.35">
      <c r="A94">
        <v>93</v>
      </c>
      <c r="B94">
        <v>693703.55912480759</v>
      </c>
      <c r="C94">
        <v>0.95437366674787483</v>
      </c>
      <c r="D94">
        <v>1.221280623991164</v>
      </c>
      <c r="E94">
        <v>13.4498</v>
      </c>
      <c r="F94">
        <v>-4.6700000000000033E-2</v>
      </c>
      <c r="G94">
        <v>1</v>
      </c>
      <c r="H94">
        <v>0</v>
      </c>
      <c r="I94">
        <v>1.221280623991164</v>
      </c>
      <c r="J94">
        <f t="shared" si="1"/>
        <v>-4.6700000000000033E-2</v>
      </c>
    </row>
    <row r="95" spans="1:10" x14ac:dyDescent="0.35">
      <c r="A95">
        <v>94</v>
      </c>
      <c r="B95">
        <v>945056.50656964059</v>
      </c>
      <c r="C95">
        <v>1.1468281485203982</v>
      </c>
      <c r="D95">
        <v>1.0303514936522224</v>
      </c>
      <c r="E95">
        <v>13.759</v>
      </c>
      <c r="F95">
        <v>0.13699999999999998</v>
      </c>
      <c r="G95">
        <v>1</v>
      </c>
      <c r="H95">
        <v>0</v>
      </c>
      <c r="I95">
        <v>1.0303514936522224</v>
      </c>
      <c r="J95">
        <f t="shared" si="1"/>
        <v>0.13699999999999998</v>
      </c>
    </row>
    <row r="96" spans="1:10" x14ac:dyDescent="0.35">
      <c r="A96">
        <v>95</v>
      </c>
      <c r="B96">
        <v>345932.86381644232</v>
      </c>
      <c r="C96">
        <v>0.79429527817302004</v>
      </c>
      <c r="D96">
        <v>0.83019057177366407</v>
      </c>
      <c r="E96">
        <v>12.754</v>
      </c>
      <c r="F96">
        <v>-0.23029999999999995</v>
      </c>
      <c r="G96">
        <v>1</v>
      </c>
      <c r="H96">
        <v>0</v>
      </c>
      <c r="I96">
        <v>0.83019057177366407</v>
      </c>
      <c r="J96">
        <f t="shared" si="1"/>
        <v>-0.23029999999999995</v>
      </c>
    </row>
    <row r="97" spans="1:10" x14ac:dyDescent="0.35">
      <c r="A97">
        <v>96</v>
      </c>
      <c r="B97">
        <v>566764.98032440618</v>
      </c>
      <c r="C97">
        <v>0.97044553354850815</v>
      </c>
      <c r="D97">
        <v>1.101529865087683</v>
      </c>
      <c r="E97">
        <v>13.2477</v>
      </c>
      <c r="F97">
        <v>-3.0000000000000023E-2</v>
      </c>
      <c r="G97">
        <v>1</v>
      </c>
      <c r="H97">
        <v>0</v>
      </c>
      <c r="I97">
        <v>1.101529865087683</v>
      </c>
      <c r="J97">
        <f t="shared" si="1"/>
        <v>-3.0000000000000023E-2</v>
      </c>
    </row>
    <row r="98" spans="1:10" x14ac:dyDescent="0.35">
      <c r="A98">
        <v>97</v>
      </c>
      <c r="B98">
        <v>476727.34372753074</v>
      </c>
      <c r="C98">
        <v>0.93856797140512105</v>
      </c>
      <c r="D98">
        <v>1.0537971770916665</v>
      </c>
      <c r="E98">
        <v>13.0747</v>
      </c>
      <c r="F98">
        <v>-6.340000000000004E-2</v>
      </c>
      <c r="G98">
        <v>1</v>
      </c>
      <c r="H98">
        <v>0</v>
      </c>
      <c r="I98">
        <v>1.0537971770916665</v>
      </c>
      <c r="J98">
        <f t="shared" si="1"/>
        <v>-6.340000000000004E-2</v>
      </c>
    </row>
    <row r="99" spans="1:10" x14ac:dyDescent="0.35">
      <c r="A99">
        <v>98</v>
      </c>
      <c r="B99">
        <v>691141.59850595996</v>
      </c>
      <c r="C99">
        <v>0.91329165730244144</v>
      </c>
      <c r="D99">
        <v>1.0107574497211693</v>
      </c>
      <c r="E99">
        <v>13.446099999999999</v>
      </c>
      <c r="F99">
        <v>-9.0700000000000017E-2</v>
      </c>
      <c r="G99">
        <v>1</v>
      </c>
      <c r="H99">
        <v>0</v>
      </c>
      <c r="I99">
        <v>1.0107574497211693</v>
      </c>
      <c r="J99">
        <f t="shared" si="1"/>
        <v>-9.0700000000000017E-2</v>
      </c>
    </row>
    <row r="100" spans="1:10" x14ac:dyDescent="0.35">
      <c r="A100">
        <v>99</v>
      </c>
      <c r="B100">
        <v>616306.69493387255</v>
      </c>
      <c r="C100">
        <v>1.0218349687252499</v>
      </c>
      <c r="D100">
        <v>1.0704723503616271</v>
      </c>
      <c r="E100">
        <v>13.3315</v>
      </c>
      <c r="F100">
        <v>2.1599999999999953E-2</v>
      </c>
      <c r="G100">
        <v>1</v>
      </c>
      <c r="H100">
        <v>0</v>
      </c>
      <c r="I100">
        <v>1.0704723503616271</v>
      </c>
      <c r="J100">
        <f t="shared" si="1"/>
        <v>2.1599999999999953E-2</v>
      </c>
    </row>
    <row r="101" spans="1:10" x14ac:dyDescent="0.35">
      <c r="A101">
        <v>100</v>
      </c>
      <c r="B101">
        <v>447485.76225457166</v>
      </c>
      <c r="C101">
        <v>1.0546405521383786</v>
      </c>
      <c r="D101">
        <v>1.0598209725086101</v>
      </c>
      <c r="E101">
        <v>13.0114</v>
      </c>
      <c r="F101">
        <v>5.3199999999999942E-2</v>
      </c>
      <c r="G101">
        <v>1</v>
      </c>
      <c r="H101">
        <v>0</v>
      </c>
      <c r="I101">
        <v>1.0598209725086101</v>
      </c>
      <c r="J101">
        <f t="shared" si="1"/>
        <v>5.3199999999999942E-2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AB77-FFAE-42B9-9F7D-AA5DFBE11020}">
  <sheetPr codeName="Sheet11"/>
  <dimension ref="A1:M157"/>
  <sheetViews>
    <sheetView workbookViewId="0">
      <selection activeCell="E139" sqref="E139"/>
    </sheetView>
  </sheetViews>
  <sheetFormatPr defaultRowHeight="14.5" x14ac:dyDescent="0.35"/>
  <sheetData>
    <row r="1" spans="1:13" x14ac:dyDescent="0.35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</row>
    <row r="2" spans="1:13" x14ac:dyDescent="0.35">
      <c r="A2" t="s">
        <v>203</v>
      </c>
      <c r="B2">
        <v>7394</v>
      </c>
      <c r="C2">
        <v>4.99</v>
      </c>
      <c r="D2">
        <v>2483</v>
      </c>
      <c r="E2">
        <v>4.99</v>
      </c>
      <c r="F2">
        <v>36815</v>
      </c>
      <c r="G2">
        <v>2.5</v>
      </c>
      <c r="H2">
        <v>6702</v>
      </c>
      <c r="I2">
        <v>4</v>
      </c>
      <c r="J2">
        <v>9486</v>
      </c>
      <c r="K2">
        <v>3.98</v>
      </c>
      <c r="L2">
        <v>11380</v>
      </c>
      <c r="M2">
        <v>2.2599999999999998</v>
      </c>
    </row>
    <row r="3" spans="1:13" x14ac:dyDescent="0.35">
      <c r="A3" t="s">
        <v>204</v>
      </c>
      <c r="B3">
        <v>5721</v>
      </c>
      <c r="C3">
        <v>5</v>
      </c>
      <c r="D3">
        <v>4054</v>
      </c>
      <c r="E3">
        <v>4.83</v>
      </c>
      <c r="F3">
        <v>29019</v>
      </c>
      <c r="G3">
        <v>2.5</v>
      </c>
      <c r="H3">
        <v>4990</v>
      </c>
      <c r="I3">
        <v>4</v>
      </c>
      <c r="J3">
        <v>7450</v>
      </c>
      <c r="K3">
        <v>4</v>
      </c>
      <c r="L3">
        <v>8460</v>
      </c>
      <c r="M3">
        <v>2.29</v>
      </c>
    </row>
    <row r="4" spans="1:13" x14ac:dyDescent="0.35">
      <c r="A4" t="s">
        <v>205</v>
      </c>
      <c r="B4">
        <v>6084</v>
      </c>
      <c r="C4">
        <v>5.0999999999999996</v>
      </c>
      <c r="D4">
        <v>16585</v>
      </c>
      <c r="E4">
        <v>4.4800000000000004</v>
      </c>
      <c r="F4">
        <v>79794</v>
      </c>
      <c r="G4">
        <v>2</v>
      </c>
      <c r="H4">
        <v>5681</v>
      </c>
      <c r="I4">
        <v>4</v>
      </c>
      <c r="J4">
        <v>8102</v>
      </c>
      <c r="K4">
        <v>4</v>
      </c>
      <c r="L4">
        <v>6521</v>
      </c>
      <c r="M4">
        <v>2.34</v>
      </c>
    </row>
    <row r="5" spans="1:13" x14ac:dyDescent="0.35">
      <c r="A5" t="s">
        <v>206</v>
      </c>
      <c r="B5">
        <v>5965</v>
      </c>
      <c r="C5">
        <v>4.99</v>
      </c>
      <c r="D5">
        <v>11527</v>
      </c>
      <c r="E5">
        <v>4.49</v>
      </c>
      <c r="F5">
        <v>32075</v>
      </c>
      <c r="G5">
        <v>2.5</v>
      </c>
      <c r="H5">
        <v>23893</v>
      </c>
      <c r="I5">
        <v>3.33</v>
      </c>
      <c r="J5">
        <v>8970</v>
      </c>
      <c r="K5">
        <v>4</v>
      </c>
      <c r="L5">
        <v>9384</v>
      </c>
      <c r="M5">
        <v>2.23</v>
      </c>
    </row>
    <row r="6" spans="1:13" x14ac:dyDescent="0.35">
      <c r="A6" t="s">
        <v>207</v>
      </c>
      <c r="B6">
        <v>7002</v>
      </c>
      <c r="C6">
        <v>4.99</v>
      </c>
      <c r="D6">
        <v>2693</v>
      </c>
      <c r="E6">
        <v>4.99</v>
      </c>
      <c r="F6">
        <v>37042</v>
      </c>
      <c r="G6">
        <v>2.33</v>
      </c>
      <c r="H6">
        <v>6294</v>
      </c>
      <c r="I6">
        <v>3.99</v>
      </c>
      <c r="J6">
        <v>9146</v>
      </c>
      <c r="K6">
        <v>4</v>
      </c>
      <c r="L6">
        <v>9276</v>
      </c>
      <c r="M6">
        <v>2.25</v>
      </c>
    </row>
    <row r="7" spans="1:13" x14ac:dyDescent="0.35">
      <c r="A7" t="s">
        <v>208</v>
      </c>
      <c r="B7">
        <v>6237</v>
      </c>
      <c r="C7">
        <v>4.99</v>
      </c>
      <c r="D7">
        <v>1916</v>
      </c>
      <c r="E7">
        <v>4.99</v>
      </c>
      <c r="F7">
        <v>32268</v>
      </c>
      <c r="G7">
        <v>2.4300000000000002</v>
      </c>
      <c r="H7">
        <v>26025</v>
      </c>
      <c r="I7">
        <v>3</v>
      </c>
      <c r="J7">
        <v>9100</v>
      </c>
      <c r="K7">
        <v>3.89</v>
      </c>
      <c r="L7">
        <v>6469</v>
      </c>
      <c r="M7">
        <v>2.2599999999999998</v>
      </c>
    </row>
    <row r="8" spans="1:13" x14ac:dyDescent="0.35">
      <c r="A8" t="s">
        <v>209</v>
      </c>
      <c r="B8">
        <v>9945</v>
      </c>
      <c r="C8">
        <v>4.8899999999999997</v>
      </c>
      <c r="D8">
        <v>2483</v>
      </c>
      <c r="E8">
        <v>4.99</v>
      </c>
      <c r="F8">
        <v>30771</v>
      </c>
      <c r="G8">
        <v>2.48</v>
      </c>
      <c r="H8">
        <v>9786</v>
      </c>
      <c r="I8">
        <v>3.17</v>
      </c>
      <c r="J8">
        <v>71703</v>
      </c>
      <c r="K8">
        <v>2.38</v>
      </c>
      <c r="L8">
        <v>7428</v>
      </c>
      <c r="M8">
        <v>2.31</v>
      </c>
    </row>
    <row r="9" spans="1:13" x14ac:dyDescent="0.35">
      <c r="A9" t="s">
        <v>210</v>
      </c>
      <c r="B9">
        <v>22657</v>
      </c>
      <c r="C9">
        <v>4.53</v>
      </c>
      <c r="D9">
        <v>2211</v>
      </c>
      <c r="E9">
        <v>4.92</v>
      </c>
      <c r="F9">
        <v>74850</v>
      </c>
      <c r="G9">
        <v>2.2200000000000002</v>
      </c>
      <c r="H9">
        <v>7048</v>
      </c>
      <c r="I9">
        <v>3.77</v>
      </c>
      <c r="J9">
        <v>12678</v>
      </c>
      <c r="K9">
        <v>3.92</v>
      </c>
      <c r="L9">
        <v>9117</v>
      </c>
      <c r="M9">
        <v>2.2999999999999998</v>
      </c>
    </row>
    <row r="10" spans="1:13" x14ac:dyDescent="0.35">
      <c r="A10" t="s">
        <v>211</v>
      </c>
      <c r="B10">
        <v>17702</v>
      </c>
      <c r="C10">
        <v>4.54</v>
      </c>
      <c r="D10">
        <v>3249</v>
      </c>
      <c r="E10">
        <v>4.99</v>
      </c>
      <c r="F10">
        <v>33033</v>
      </c>
      <c r="G10">
        <v>2.5</v>
      </c>
      <c r="H10">
        <v>5608</v>
      </c>
      <c r="I10">
        <v>4</v>
      </c>
      <c r="J10">
        <v>9667</v>
      </c>
      <c r="K10">
        <v>4</v>
      </c>
      <c r="L10">
        <v>11816</v>
      </c>
      <c r="M10">
        <v>2.23</v>
      </c>
    </row>
    <row r="11" spans="1:13" x14ac:dyDescent="0.35">
      <c r="A11" t="s">
        <v>212</v>
      </c>
      <c r="B11">
        <v>6736</v>
      </c>
      <c r="C11">
        <v>4.99</v>
      </c>
      <c r="D11">
        <v>2432</v>
      </c>
      <c r="E11">
        <v>4.99</v>
      </c>
      <c r="F11">
        <v>27851</v>
      </c>
      <c r="G11">
        <v>2.5</v>
      </c>
      <c r="H11">
        <v>6543</v>
      </c>
      <c r="I11">
        <v>3.99</v>
      </c>
      <c r="J11">
        <v>10682</v>
      </c>
      <c r="K11">
        <v>4</v>
      </c>
      <c r="L11">
        <v>7530</v>
      </c>
      <c r="M11">
        <v>2.33</v>
      </c>
    </row>
    <row r="12" spans="1:13" x14ac:dyDescent="0.35">
      <c r="A12" t="s">
        <v>213</v>
      </c>
      <c r="B12">
        <v>9605</v>
      </c>
      <c r="C12">
        <v>4.54</v>
      </c>
      <c r="D12">
        <v>3759</v>
      </c>
      <c r="E12">
        <v>4.75</v>
      </c>
      <c r="F12">
        <v>21211</v>
      </c>
      <c r="G12">
        <v>2.5</v>
      </c>
      <c r="H12">
        <v>40325</v>
      </c>
      <c r="I12">
        <v>2.46</v>
      </c>
      <c r="J12">
        <v>63895</v>
      </c>
      <c r="K12">
        <v>2.48</v>
      </c>
      <c r="L12">
        <v>3827</v>
      </c>
      <c r="M12">
        <v>2.36</v>
      </c>
    </row>
    <row r="13" spans="1:13" x14ac:dyDescent="0.35">
      <c r="A13" t="s">
        <v>214</v>
      </c>
      <c r="B13">
        <v>5494</v>
      </c>
      <c r="C13">
        <v>4.96</v>
      </c>
      <c r="D13">
        <v>10954</v>
      </c>
      <c r="E13">
        <v>4.5199999999999996</v>
      </c>
      <c r="F13">
        <v>28537</v>
      </c>
      <c r="G13">
        <v>2.5</v>
      </c>
      <c r="H13">
        <v>5897</v>
      </c>
      <c r="I13">
        <v>3.68</v>
      </c>
      <c r="J13">
        <v>8318</v>
      </c>
      <c r="K13">
        <v>3.93</v>
      </c>
      <c r="L13">
        <v>28288</v>
      </c>
      <c r="M13">
        <v>1.95</v>
      </c>
    </row>
    <row r="14" spans="1:13" x14ac:dyDescent="0.35">
      <c r="A14" t="s">
        <v>215</v>
      </c>
      <c r="B14">
        <v>5443</v>
      </c>
      <c r="C14">
        <v>4.9800000000000004</v>
      </c>
      <c r="D14">
        <v>8545</v>
      </c>
      <c r="E14">
        <v>4.53</v>
      </c>
      <c r="F14">
        <v>31440</v>
      </c>
      <c r="G14">
        <v>2.5</v>
      </c>
      <c r="H14">
        <v>6645</v>
      </c>
      <c r="I14">
        <v>3.57</v>
      </c>
      <c r="J14">
        <v>8380</v>
      </c>
      <c r="K14">
        <v>4</v>
      </c>
      <c r="L14">
        <v>8726</v>
      </c>
      <c r="M14">
        <v>2.5</v>
      </c>
    </row>
    <row r="15" spans="1:13" x14ac:dyDescent="0.35">
      <c r="A15" t="s">
        <v>216</v>
      </c>
      <c r="B15">
        <v>5381</v>
      </c>
      <c r="C15">
        <v>4.99</v>
      </c>
      <c r="D15">
        <v>2149</v>
      </c>
      <c r="E15">
        <v>4.99</v>
      </c>
      <c r="F15">
        <v>61979</v>
      </c>
      <c r="G15">
        <v>2.2200000000000002</v>
      </c>
      <c r="H15">
        <v>11062</v>
      </c>
      <c r="I15">
        <v>3.33</v>
      </c>
      <c r="J15">
        <v>7161</v>
      </c>
      <c r="K15">
        <v>4</v>
      </c>
      <c r="L15">
        <v>7320</v>
      </c>
      <c r="M15">
        <v>2.5</v>
      </c>
    </row>
    <row r="16" spans="1:13" x14ac:dyDescent="0.35">
      <c r="A16" t="s">
        <v>217</v>
      </c>
      <c r="B16">
        <v>5415</v>
      </c>
      <c r="C16">
        <v>4.99</v>
      </c>
      <c r="D16">
        <v>2897</v>
      </c>
      <c r="E16">
        <v>4.9800000000000004</v>
      </c>
      <c r="F16">
        <v>27534</v>
      </c>
      <c r="G16">
        <v>2.5</v>
      </c>
      <c r="H16">
        <v>11941</v>
      </c>
      <c r="I16">
        <v>3.33</v>
      </c>
      <c r="J16">
        <v>7354</v>
      </c>
      <c r="K16">
        <v>4</v>
      </c>
      <c r="L16">
        <v>6107</v>
      </c>
      <c r="M16">
        <v>2.5</v>
      </c>
    </row>
    <row r="17" spans="1:13" x14ac:dyDescent="0.35">
      <c r="A17" t="s">
        <v>218</v>
      </c>
      <c r="B17">
        <v>13954</v>
      </c>
      <c r="C17">
        <v>4.58</v>
      </c>
      <c r="D17">
        <v>3181</v>
      </c>
      <c r="E17">
        <v>4.59</v>
      </c>
      <c r="F17">
        <v>39100</v>
      </c>
      <c r="G17">
        <v>2.29</v>
      </c>
      <c r="H17">
        <v>9242</v>
      </c>
      <c r="I17">
        <v>3.46</v>
      </c>
      <c r="J17">
        <v>10614</v>
      </c>
      <c r="K17">
        <v>3.69</v>
      </c>
      <c r="L17">
        <v>9458</v>
      </c>
      <c r="M17">
        <v>2.29</v>
      </c>
    </row>
    <row r="18" spans="1:13" x14ac:dyDescent="0.35">
      <c r="A18" t="s">
        <v>219</v>
      </c>
      <c r="B18">
        <v>4939</v>
      </c>
      <c r="C18">
        <v>4.99</v>
      </c>
      <c r="D18">
        <v>2104</v>
      </c>
      <c r="E18">
        <v>4.99</v>
      </c>
      <c r="F18">
        <v>27284</v>
      </c>
      <c r="G18">
        <v>2.5</v>
      </c>
      <c r="H18">
        <v>4797</v>
      </c>
      <c r="I18">
        <v>3.99</v>
      </c>
      <c r="J18">
        <v>7343</v>
      </c>
      <c r="K18">
        <v>4</v>
      </c>
      <c r="L18">
        <v>7309</v>
      </c>
      <c r="M18">
        <v>2.5</v>
      </c>
    </row>
    <row r="19" spans="1:13" x14ac:dyDescent="0.35">
      <c r="A19" t="s">
        <v>220</v>
      </c>
      <c r="B19">
        <v>5687</v>
      </c>
      <c r="C19">
        <v>4.99</v>
      </c>
      <c r="D19">
        <v>2257</v>
      </c>
      <c r="E19">
        <v>4.99</v>
      </c>
      <c r="F19">
        <v>27947</v>
      </c>
      <c r="G19">
        <v>2.5</v>
      </c>
      <c r="H19">
        <v>4888</v>
      </c>
      <c r="I19">
        <v>4</v>
      </c>
      <c r="J19">
        <v>8193</v>
      </c>
      <c r="K19">
        <v>4</v>
      </c>
      <c r="L19">
        <v>29115</v>
      </c>
      <c r="M19">
        <v>2</v>
      </c>
    </row>
    <row r="20" spans="1:13" x14ac:dyDescent="0.35">
      <c r="A20" t="s">
        <v>221</v>
      </c>
      <c r="B20">
        <v>7507</v>
      </c>
      <c r="C20">
        <v>4.8099999999999996</v>
      </c>
      <c r="D20">
        <v>2495</v>
      </c>
      <c r="E20">
        <v>4.99</v>
      </c>
      <c r="F20">
        <v>26161</v>
      </c>
      <c r="G20">
        <v>2.5</v>
      </c>
      <c r="H20">
        <v>4355</v>
      </c>
      <c r="I20">
        <v>3.98</v>
      </c>
      <c r="J20">
        <v>21002</v>
      </c>
      <c r="K20">
        <v>3.31</v>
      </c>
      <c r="L20">
        <v>5999</v>
      </c>
      <c r="M20">
        <v>2.48</v>
      </c>
    </row>
    <row r="21" spans="1:13" x14ac:dyDescent="0.35">
      <c r="A21" t="s">
        <v>222</v>
      </c>
      <c r="B21">
        <v>18530</v>
      </c>
      <c r="C21">
        <v>4.5199999999999996</v>
      </c>
      <c r="D21">
        <v>1729</v>
      </c>
      <c r="E21">
        <v>4.99</v>
      </c>
      <c r="F21">
        <v>28656</v>
      </c>
      <c r="G21">
        <v>2.5</v>
      </c>
      <c r="H21">
        <v>15309</v>
      </c>
      <c r="I21">
        <v>3.33</v>
      </c>
      <c r="J21">
        <v>7836</v>
      </c>
      <c r="K21">
        <v>3.93</v>
      </c>
      <c r="L21">
        <v>5834</v>
      </c>
      <c r="M21">
        <v>2.4700000000000002</v>
      </c>
    </row>
    <row r="22" spans="1:13" x14ac:dyDescent="0.35">
      <c r="A22" t="s">
        <v>223</v>
      </c>
      <c r="B22">
        <v>15661</v>
      </c>
      <c r="C22">
        <v>4.53</v>
      </c>
      <c r="D22">
        <v>1962</v>
      </c>
      <c r="E22">
        <v>4.99</v>
      </c>
      <c r="F22">
        <v>33856</v>
      </c>
      <c r="G22">
        <v>2.5</v>
      </c>
      <c r="H22">
        <v>6481</v>
      </c>
      <c r="I22">
        <v>3.99</v>
      </c>
      <c r="J22">
        <v>27346</v>
      </c>
      <c r="K22">
        <v>3.33</v>
      </c>
      <c r="L22">
        <v>7484</v>
      </c>
      <c r="M22">
        <v>2.48</v>
      </c>
    </row>
    <row r="23" spans="1:13" x14ac:dyDescent="0.35">
      <c r="A23" t="s">
        <v>224</v>
      </c>
      <c r="B23">
        <v>4218</v>
      </c>
      <c r="C23">
        <v>4.99</v>
      </c>
      <c r="D23">
        <v>1531</v>
      </c>
      <c r="E23">
        <v>4.99</v>
      </c>
      <c r="F23">
        <v>36039</v>
      </c>
      <c r="G23">
        <v>2.5</v>
      </c>
      <c r="H23">
        <v>4065</v>
      </c>
      <c r="I23">
        <v>3.99</v>
      </c>
      <c r="J23">
        <v>6129</v>
      </c>
      <c r="K23">
        <v>3.99</v>
      </c>
      <c r="L23">
        <v>5551</v>
      </c>
      <c r="M23">
        <v>2.5</v>
      </c>
    </row>
    <row r="24" spans="1:13" x14ac:dyDescent="0.35">
      <c r="A24" t="s">
        <v>225</v>
      </c>
      <c r="B24">
        <v>5069</v>
      </c>
      <c r="C24">
        <v>4.99</v>
      </c>
      <c r="D24">
        <v>6367</v>
      </c>
      <c r="E24">
        <v>4.34</v>
      </c>
      <c r="F24">
        <v>28032</v>
      </c>
      <c r="G24">
        <v>2.48</v>
      </c>
      <c r="H24">
        <v>50236</v>
      </c>
      <c r="I24">
        <v>2.39</v>
      </c>
      <c r="J24">
        <v>7433</v>
      </c>
      <c r="K24">
        <v>4</v>
      </c>
      <c r="L24">
        <v>4292</v>
      </c>
      <c r="M24">
        <v>2.5</v>
      </c>
    </row>
    <row r="25" spans="1:13" x14ac:dyDescent="0.35">
      <c r="A25" t="s">
        <v>226</v>
      </c>
      <c r="B25">
        <v>4474</v>
      </c>
      <c r="C25">
        <v>4.99</v>
      </c>
      <c r="D25">
        <v>15326</v>
      </c>
      <c r="E25">
        <v>4.04</v>
      </c>
      <c r="F25">
        <v>56785</v>
      </c>
      <c r="G25">
        <v>2.2200000000000002</v>
      </c>
      <c r="H25">
        <v>4372</v>
      </c>
      <c r="I25">
        <v>3.98</v>
      </c>
      <c r="J25">
        <v>8159</v>
      </c>
      <c r="K25">
        <v>4</v>
      </c>
      <c r="L25">
        <v>7088</v>
      </c>
      <c r="M25">
        <v>2.5</v>
      </c>
    </row>
    <row r="26" spans="1:13" x14ac:dyDescent="0.35">
      <c r="A26" t="s">
        <v>227</v>
      </c>
      <c r="B26">
        <v>4825</v>
      </c>
      <c r="C26">
        <v>4.9800000000000004</v>
      </c>
      <c r="D26">
        <v>11215</v>
      </c>
      <c r="E26">
        <v>4.04</v>
      </c>
      <c r="F26">
        <v>30113</v>
      </c>
      <c r="G26">
        <v>2.4900000000000002</v>
      </c>
      <c r="H26">
        <v>4791</v>
      </c>
      <c r="I26">
        <v>4</v>
      </c>
      <c r="J26">
        <v>8851</v>
      </c>
      <c r="K26">
        <v>4</v>
      </c>
      <c r="L26">
        <v>13047</v>
      </c>
      <c r="M26">
        <v>2.5</v>
      </c>
    </row>
    <row r="27" spans="1:13" x14ac:dyDescent="0.35">
      <c r="A27" t="s">
        <v>228</v>
      </c>
      <c r="B27">
        <v>10382</v>
      </c>
      <c r="C27">
        <v>4.5</v>
      </c>
      <c r="D27">
        <v>1508</v>
      </c>
      <c r="E27">
        <v>4.99</v>
      </c>
      <c r="F27">
        <v>26853</v>
      </c>
      <c r="G27">
        <v>2.5</v>
      </c>
      <c r="H27">
        <v>15388</v>
      </c>
      <c r="I27">
        <v>3.33</v>
      </c>
      <c r="J27">
        <v>7207</v>
      </c>
      <c r="K27">
        <v>4</v>
      </c>
      <c r="L27">
        <v>6265</v>
      </c>
      <c r="M27">
        <v>2.5</v>
      </c>
    </row>
    <row r="28" spans="1:13" x14ac:dyDescent="0.35">
      <c r="A28" t="s">
        <v>229</v>
      </c>
      <c r="B28">
        <v>5693</v>
      </c>
      <c r="C28">
        <v>4.97</v>
      </c>
      <c r="D28">
        <v>1996</v>
      </c>
      <c r="E28">
        <v>4.99</v>
      </c>
      <c r="F28">
        <v>16477</v>
      </c>
      <c r="G28">
        <v>2.86</v>
      </c>
      <c r="H28">
        <v>4825</v>
      </c>
      <c r="I28">
        <v>3.98</v>
      </c>
      <c r="J28">
        <v>24330</v>
      </c>
      <c r="K28">
        <v>3.33</v>
      </c>
      <c r="L28">
        <v>6407</v>
      </c>
      <c r="M28">
        <v>2.5</v>
      </c>
    </row>
    <row r="29" spans="1:13" x14ac:dyDescent="0.35">
      <c r="A29" t="s">
        <v>230</v>
      </c>
      <c r="B29">
        <v>5659</v>
      </c>
      <c r="C29">
        <v>4.9800000000000004</v>
      </c>
      <c r="D29">
        <v>1814</v>
      </c>
      <c r="E29">
        <v>4.99</v>
      </c>
      <c r="F29">
        <v>58747</v>
      </c>
      <c r="G29">
        <v>2.25</v>
      </c>
      <c r="H29">
        <v>5262</v>
      </c>
      <c r="I29">
        <v>4</v>
      </c>
      <c r="J29">
        <v>7405</v>
      </c>
      <c r="K29">
        <v>4.4000000000000004</v>
      </c>
      <c r="L29">
        <v>7178</v>
      </c>
      <c r="M29">
        <v>2.5</v>
      </c>
    </row>
    <row r="30" spans="1:13" x14ac:dyDescent="0.35">
      <c r="A30" t="s">
        <v>231</v>
      </c>
      <c r="B30">
        <v>5558</v>
      </c>
      <c r="C30">
        <v>4.99</v>
      </c>
      <c r="D30">
        <v>1996</v>
      </c>
      <c r="E30">
        <v>4.99</v>
      </c>
      <c r="F30">
        <v>21180</v>
      </c>
      <c r="G30">
        <v>2.96</v>
      </c>
      <c r="H30">
        <v>9982</v>
      </c>
      <c r="I30">
        <v>4</v>
      </c>
      <c r="J30">
        <v>8654</v>
      </c>
      <c r="K30">
        <v>4.43</v>
      </c>
      <c r="L30">
        <v>8312</v>
      </c>
      <c r="M30">
        <v>2.5</v>
      </c>
    </row>
    <row r="31" spans="1:13" x14ac:dyDescent="0.35">
      <c r="A31" t="s">
        <v>232</v>
      </c>
      <c r="B31">
        <v>8826</v>
      </c>
      <c r="C31">
        <v>4.79</v>
      </c>
      <c r="D31">
        <v>2190</v>
      </c>
      <c r="E31">
        <v>4.99</v>
      </c>
      <c r="F31">
        <v>19549</v>
      </c>
      <c r="G31">
        <v>3</v>
      </c>
      <c r="H31">
        <v>5668</v>
      </c>
      <c r="I31">
        <v>4</v>
      </c>
      <c r="J31">
        <v>29469</v>
      </c>
      <c r="K31">
        <v>3.33</v>
      </c>
      <c r="L31">
        <v>8013</v>
      </c>
      <c r="M31">
        <v>2.5</v>
      </c>
    </row>
    <row r="32" spans="1:13" x14ac:dyDescent="0.35">
      <c r="A32" t="s">
        <v>233</v>
      </c>
      <c r="B32">
        <v>14765</v>
      </c>
      <c r="C32">
        <v>4.53</v>
      </c>
      <c r="D32">
        <v>1985</v>
      </c>
      <c r="E32">
        <v>4.99</v>
      </c>
      <c r="F32">
        <v>50599</v>
      </c>
      <c r="G32">
        <v>2.25</v>
      </c>
      <c r="H32">
        <v>5032</v>
      </c>
      <c r="I32">
        <v>4.3499999999999996</v>
      </c>
      <c r="J32">
        <v>9047</v>
      </c>
      <c r="K32">
        <v>4.3499999999999996</v>
      </c>
      <c r="L32">
        <v>6802</v>
      </c>
      <c r="M32">
        <v>2.5</v>
      </c>
    </row>
    <row r="33" spans="1:13" x14ac:dyDescent="0.35">
      <c r="A33" t="s">
        <v>234</v>
      </c>
      <c r="B33">
        <v>11746</v>
      </c>
      <c r="C33">
        <v>4.54</v>
      </c>
      <c r="D33">
        <v>1803</v>
      </c>
      <c r="E33">
        <v>4.99</v>
      </c>
      <c r="F33">
        <v>19615</v>
      </c>
      <c r="G33">
        <v>2.96</v>
      </c>
      <c r="H33">
        <v>4485</v>
      </c>
      <c r="I33">
        <v>4.4400000000000004</v>
      </c>
      <c r="J33">
        <v>8052</v>
      </c>
      <c r="K33">
        <v>4.4400000000000004</v>
      </c>
      <c r="L33">
        <v>6929</v>
      </c>
      <c r="M33">
        <v>2.5</v>
      </c>
    </row>
    <row r="34" spans="1:13" x14ac:dyDescent="0.35">
      <c r="A34" t="s">
        <v>235</v>
      </c>
      <c r="B34">
        <v>5137</v>
      </c>
      <c r="C34">
        <v>4.9800000000000004</v>
      </c>
      <c r="D34">
        <v>5270</v>
      </c>
      <c r="E34">
        <v>4.1500000000000004</v>
      </c>
      <c r="F34">
        <v>23729</v>
      </c>
      <c r="G34">
        <v>3</v>
      </c>
      <c r="H34">
        <v>4623</v>
      </c>
      <c r="I34">
        <v>4.4400000000000004</v>
      </c>
      <c r="J34">
        <v>8588</v>
      </c>
      <c r="K34">
        <v>4.4400000000000004</v>
      </c>
      <c r="L34">
        <v>8240</v>
      </c>
      <c r="M34">
        <v>2.5</v>
      </c>
    </row>
    <row r="35" spans="1:13" x14ac:dyDescent="0.35">
      <c r="A35" t="s">
        <v>236</v>
      </c>
      <c r="B35">
        <v>4795</v>
      </c>
      <c r="C35">
        <v>4.99</v>
      </c>
      <c r="D35">
        <v>2002</v>
      </c>
      <c r="E35">
        <v>4.93</v>
      </c>
      <c r="F35">
        <v>121063</v>
      </c>
      <c r="G35">
        <v>2</v>
      </c>
      <c r="H35">
        <v>4684</v>
      </c>
      <c r="I35">
        <v>4.4400000000000004</v>
      </c>
      <c r="J35">
        <v>6741</v>
      </c>
      <c r="K35">
        <v>4.4400000000000004</v>
      </c>
      <c r="L35">
        <v>6254</v>
      </c>
      <c r="M35">
        <v>2.5</v>
      </c>
    </row>
    <row r="36" spans="1:13" x14ac:dyDescent="0.35">
      <c r="A36" t="s">
        <v>237</v>
      </c>
      <c r="B36">
        <v>5016</v>
      </c>
      <c r="C36">
        <v>4.99</v>
      </c>
      <c r="D36">
        <v>2085</v>
      </c>
      <c r="E36">
        <v>4.99</v>
      </c>
      <c r="F36">
        <v>22640</v>
      </c>
      <c r="G36">
        <v>2.87</v>
      </c>
      <c r="H36">
        <v>21241</v>
      </c>
      <c r="I36">
        <v>3.34</v>
      </c>
      <c r="J36">
        <v>7924</v>
      </c>
      <c r="K36">
        <v>4.4400000000000004</v>
      </c>
      <c r="L36">
        <v>7244</v>
      </c>
      <c r="M36">
        <v>2.5</v>
      </c>
    </row>
    <row r="37" spans="1:13" x14ac:dyDescent="0.35">
      <c r="A37" t="s">
        <v>238</v>
      </c>
      <c r="B37">
        <v>4927</v>
      </c>
      <c r="C37">
        <v>4.99</v>
      </c>
      <c r="D37">
        <v>9689</v>
      </c>
      <c r="E37">
        <v>4.79</v>
      </c>
      <c r="F37">
        <v>18868</v>
      </c>
      <c r="G37">
        <v>3</v>
      </c>
      <c r="H37">
        <v>4734</v>
      </c>
      <c r="I37">
        <v>4.25</v>
      </c>
      <c r="J37">
        <v>26765</v>
      </c>
      <c r="K37">
        <v>3.33</v>
      </c>
      <c r="L37">
        <v>7554</v>
      </c>
      <c r="M37">
        <v>2.5</v>
      </c>
    </row>
    <row r="38" spans="1:13" x14ac:dyDescent="0.35">
      <c r="A38" t="s">
        <v>239</v>
      </c>
      <c r="B38">
        <v>4374</v>
      </c>
      <c r="C38">
        <v>4.99</v>
      </c>
      <c r="D38">
        <v>23674</v>
      </c>
      <c r="E38">
        <v>2.91</v>
      </c>
      <c r="F38">
        <v>19808</v>
      </c>
      <c r="G38">
        <v>2.98</v>
      </c>
      <c r="H38">
        <v>13858</v>
      </c>
      <c r="I38">
        <v>3.33</v>
      </c>
      <c r="J38">
        <v>7554</v>
      </c>
      <c r="K38">
        <v>4.26</v>
      </c>
      <c r="L38">
        <v>6935</v>
      </c>
      <c r="M38">
        <v>2.5</v>
      </c>
    </row>
    <row r="39" spans="1:13" x14ac:dyDescent="0.35">
      <c r="A39" t="s">
        <v>240</v>
      </c>
      <c r="B39">
        <v>4374</v>
      </c>
      <c r="C39">
        <v>4.99</v>
      </c>
      <c r="D39">
        <v>21174</v>
      </c>
      <c r="E39">
        <v>2.6</v>
      </c>
      <c r="F39">
        <v>63036</v>
      </c>
      <c r="G39">
        <v>2.25</v>
      </c>
      <c r="H39">
        <v>5502</v>
      </c>
      <c r="I39">
        <v>4.2699999999999996</v>
      </c>
      <c r="J39">
        <v>7283</v>
      </c>
      <c r="K39">
        <v>4.42</v>
      </c>
      <c r="L39">
        <v>6077</v>
      </c>
      <c r="M39">
        <v>2.5</v>
      </c>
    </row>
    <row r="40" spans="1:13" x14ac:dyDescent="0.35">
      <c r="A40" t="s">
        <v>241</v>
      </c>
      <c r="B40">
        <v>5663</v>
      </c>
      <c r="C40">
        <v>4.99</v>
      </c>
      <c r="D40">
        <v>4142</v>
      </c>
      <c r="E40">
        <v>4.99</v>
      </c>
      <c r="F40">
        <v>22839</v>
      </c>
      <c r="G40">
        <v>2.95</v>
      </c>
      <c r="H40">
        <v>78382</v>
      </c>
      <c r="I40">
        <v>2.44</v>
      </c>
      <c r="J40">
        <v>7067</v>
      </c>
      <c r="K40">
        <v>4.42</v>
      </c>
      <c r="L40">
        <v>6221</v>
      </c>
      <c r="M40">
        <v>2.5</v>
      </c>
    </row>
    <row r="41" spans="1:13" x14ac:dyDescent="0.35">
      <c r="A41" t="s">
        <v>242</v>
      </c>
      <c r="B41">
        <v>5574</v>
      </c>
      <c r="C41">
        <v>4.99</v>
      </c>
      <c r="D41">
        <v>2975</v>
      </c>
      <c r="E41">
        <v>4.99</v>
      </c>
      <c r="F41">
        <v>17408</v>
      </c>
      <c r="G41">
        <v>3</v>
      </c>
      <c r="H41">
        <v>7963</v>
      </c>
      <c r="I41">
        <v>3.94</v>
      </c>
      <c r="J41">
        <v>7371</v>
      </c>
      <c r="K41">
        <v>4.43</v>
      </c>
      <c r="L41">
        <v>6022</v>
      </c>
      <c r="M41">
        <v>2.5</v>
      </c>
    </row>
    <row r="42" spans="1:13" x14ac:dyDescent="0.35">
      <c r="A42" t="s">
        <v>243</v>
      </c>
      <c r="B42">
        <v>4076</v>
      </c>
      <c r="C42">
        <v>5.58</v>
      </c>
      <c r="D42">
        <v>3423</v>
      </c>
      <c r="E42">
        <v>4.99</v>
      </c>
      <c r="F42">
        <v>22070</v>
      </c>
      <c r="G42">
        <v>3</v>
      </c>
      <c r="H42">
        <v>6841</v>
      </c>
      <c r="I42">
        <v>4.32</v>
      </c>
      <c r="J42">
        <v>8090</v>
      </c>
      <c r="K42">
        <v>4.43</v>
      </c>
      <c r="L42">
        <v>8002</v>
      </c>
      <c r="M42">
        <v>2.5</v>
      </c>
    </row>
    <row r="43" spans="1:13" x14ac:dyDescent="0.35">
      <c r="A43" t="s">
        <v>244</v>
      </c>
      <c r="B43">
        <v>3755</v>
      </c>
      <c r="C43">
        <v>5.85</v>
      </c>
      <c r="D43">
        <v>3932</v>
      </c>
      <c r="E43">
        <v>4.99</v>
      </c>
      <c r="F43">
        <v>23790</v>
      </c>
      <c r="G43">
        <v>3</v>
      </c>
      <c r="H43">
        <v>28574</v>
      </c>
      <c r="I43">
        <v>3.32</v>
      </c>
      <c r="J43">
        <v>7819</v>
      </c>
      <c r="K43">
        <v>4.43</v>
      </c>
      <c r="L43">
        <v>15224</v>
      </c>
      <c r="M43">
        <v>2.5</v>
      </c>
    </row>
    <row r="44" spans="1:13" x14ac:dyDescent="0.35">
      <c r="A44" t="s">
        <v>245</v>
      </c>
      <c r="B44">
        <v>6310</v>
      </c>
      <c r="C44">
        <v>5.38</v>
      </c>
      <c r="D44">
        <v>3053</v>
      </c>
      <c r="E44">
        <v>4.9800000000000004</v>
      </c>
      <c r="F44">
        <v>52762</v>
      </c>
      <c r="G44">
        <v>2.2599999999999998</v>
      </c>
      <c r="H44">
        <v>6503</v>
      </c>
      <c r="I44">
        <v>4.25</v>
      </c>
      <c r="J44">
        <v>7051</v>
      </c>
      <c r="K44">
        <v>4.43</v>
      </c>
      <c r="L44">
        <v>6774</v>
      </c>
      <c r="M44">
        <v>2.5</v>
      </c>
    </row>
    <row r="45" spans="1:13" x14ac:dyDescent="0.35">
      <c r="A45" t="s">
        <v>246</v>
      </c>
      <c r="B45">
        <v>14323</v>
      </c>
      <c r="C45">
        <v>4.21</v>
      </c>
      <c r="D45">
        <v>2212</v>
      </c>
      <c r="E45">
        <v>4.99</v>
      </c>
      <c r="F45">
        <v>19410</v>
      </c>
      <c r="G45">
        <v>2.91</v>
      </c>
      <c r="H45">
        <v>5298</v>
      </c>
      <c r="I45">
        <v>4.4400000000000004</v>
      </c>
      <c r="J45">
        <v>6780</v>
      </c>
      <c r="K45">
        <v>4.4400000000000004</v>
      </c>
      <c r="L45">
        <v>6265</v>
      </c>
      <c r="M45">
        <v>2.5</v>
      </c>
    </row>
    <row r="46" spans="1:13" x14ac:dyDescent="0.35">
      <c r="A46" t="s">
        <v>247</v>
      </c>
      <c r="B46">
        <v>11682</v>
      </c>
      <c r="C46">
        <v>4.67</v>
      </c>
      <c r="D46">
        <v>2065</v>
      </c>
      <c r="E46">
        <v>4.99</v>
      </c>
      <c r="F46">
        <v>15855</v>
      </c>
      <c r="G46">
        <v>3</v>
      </c>
      <c r="H46">
        <v>4326</v>
      </c>
      <c r="I46">
        <v>4.4400000000000004</v>
      </c>
      <c r="J46">
        <v>23206</v>
      </c>
      <c r="K46">
        <v>3.14</v>
      </c>
      <c r="L46">
        <v>5175</v>
      </c>
      <c r="M46">
        <v>2.5</v>
      </c>
    </row>
    <row r="47" spans="1:13" x14ac:dyDescent="0.35">
      <c r="A47" t="s">
        <v>248</v>
      </c>
      <c r="B47">
        <v>3458</v>
      </c>
      <c r="C47">
        <v>5.89</v>
      </c>
      <c r="D47">
        <v>2352</v>
      </c>
      <c r="E47">
        <v>4.99</v>
      </c>
      <c r="F47">
        <v>43247</v>
      </c>
      <c r="G47">
        <v>2.5</v>
      </c>
      <c r="H47">
        <v>7008</v>
      </c>
      <c r="I47">
        <v>4.01</v>
      </c>
      <c r="J47">
        <v>7686</v>
      </c>
      <c r="K47">
        <v>4.3099999999999996</v>
      </c>
      <c r="L47">
        <v>25130</v>
      </c>
      <c r="M47">
        <v>1.87</v>
      </c>
    </row>
    <row r="48" spans="1:13" x14ac:dyDescent="0.35">
      <c r="A48" t="s">
        <v>249</v>
      </c>
      <c r="B48">
        <v>21605</v>
      </c>
      <c r="C48">
        <v>4</v>
      </c>
      <c r="D48">
        <v>1546</v>
      </c>
      <c r="E48">
        <v>4.99</v>
      </c>
      <c r="F48">
        <v>96837</v>
      </c>
      <c r="G48">
        <v>2.0299999999999998</v>
      </c>
      <c r="H48">
        <v>4967</v>
      </c>
      <c r="I48">
        <v>4.41</v>
      </c>
      <c r="J48">
        <v>6984</v>
      </c>
      <c r="K48">
        <v>4.4400000000000004</v>
      </c>
      <c r="L48">
        <v>6849</v>
      </c>
      <c r="M48">
        <v>2.38</v>
      </c>
    </row>
    <row r="49" spans="1:13" x14ac:dyDescent="0.35">
      <c r="A49" t="s">
        <v>250</v>
      </c>
      <c r="B49">
        <v>4081</v>
      </c>
      <c r="C49">
        <v>5.58</v>
      </c>
      <c r="D49">
        <v>2269</v>
      </c>
      <c r="E49">
        <v>4.99</v>
      </c>
      <c r="F49">
        <v>79811</v>
      </c>
      <c r="G49">
        <v>2.0299999999999998</v>
      </c>
      <c r="H49">
        <v>32883</v>
      </c>
      <c r="I49">
        <v>3.01</v>
      </c>
      <c r="J49">
        <v>7552</v>
      </c>
      <c r="K49">
        <v>4.4400000000000004</v>
      </c>
      <c r="L49">
        <v>8567</v>
      </c>
      <c r="M49">
        <v>2.5</v>
      </c>
    </row>
    <row r="50" spans="1:13" x14ac:dyDescent="0.35">
      <c r="A50" t="s">
        <v>251</v>
      </c>
      <c r="B50">
        <v>4053</v>
      </c>
      <c r="C50">
        <v>5.99</v>
      </c>
      <c r="D50">
        <v>2679</v>
      </c>
      <c r="E50">
        <v>4.99</v>
      </c>
      <c r="F50">
        <v>20053</v>
      </c>
      <c r="G50">
        <v>2.93</v>
      </c>
      <c r="H50">
        <v>6555</v>
      </c>
      <c r="I50">
        <v>4.3499999999999996</v>
      </c>
      <c r="J50">
        <v>7712</v>
      </c>
      <c r="K50">
        <v>4.4400000000000004</v>
      </c>
      <c r="L50">
        <v>7598</v>
      </c>
      <c r="M50">
        <v>2.5</v>
      </c>
    </row>
    <row r="51" spans="1:13" x14ac:dyDescent="0.35">
      <c r="A51" t="s">
        <v>252</v>
      </c>
      <c r="B51">
        <v>3625</v>
      </c>
      <c r="C51">
        <v>5.99</v>
      </c>
      <c r="D51">
        <v>2485</v>
      </c>
      <c r="E51">
        <v>4.99</v>
      </c>
      <c r="F51">
        <v>155428</v>
      </c>
      <c r="G51">
        <v>1.67</v>
      </c>
      <c r="H51">
        <v>15954</v>
      </c>
      <c r="I51">
        <v>3.56</v>
      </c>
      <c r="J51">
        <v>6880</v>
      </c>
      <c r="K51">
        <v>4.4400000000000004</v>
      </c>
      <c r="L51">
        <v>13788</v>
      </c>
      <c r="M51">
        <v>1.93</v>
      </c>
    </row>
    <row r="52" spans="1:13" x14ac:dyDescent="0.35">
      <c r="A52" t="s">
        <v>253</v>
      </c>
      <c r="B52">
        <v>3990</v>
      </c>
      <c r="C52">
        <v>5.99</v>
      </c>
      <c r="D52">
        <v>3739</v>
      </c>
      <c r="E52">
        <v>4.99</v>
      </c>
      <c r="F52">
        <v>21324</v>
      </c>
      <c r="G52">
        <v>2.74</v>
      </c>
      <c r="H52">
        <v>49009</v>
      </c>
      <c r="I52">
        <v>3.01</v>
      </c>
      <c r="J52">
        <v>7934</v>
      </c>
      <c r="K52">
        <v>4.4400000000000004</v>
      </c>
      <c r="L52">
        <v>6806</v>
      </c>
      <c r="M52">
        <v>2.4500000000000002</v>
      </c>
    </row>
    <row r="53" spans="1:13" x14ac:dyDescent="0.35">
      <c r="A53" t="s">
        <v>254</v>
      </c>
      <c r="B53">
        <v>3540</v>
      </c>
      <c r="C53">
        <v>5.99</v>
      </c>
      <c r="D53">
        <v>14159</v>
      </c>
      <c r="E53">
        <v>4</v>
      </c>
      <c r="F53">
        <v>22247</v>
      </c>
      <c r="G53">
        <v>3</v>
      </c>
      <c r="H53">
        <v>34816</v>
      </c>
      <c r="I53">
        <v>3</v>
      </c>
      <c r="J53">
        <v>7997</v>
      </c>
      <c r="K53">
        <v>4.4400000000000004</v>
      </c>
      <c r="L53">
        <v>6834</v>
      </c>
      <c r="M53">
        <v>2.5</v>
      </c>
    </row>
    <row r="54" spans="1:13" x14ac:dyDescent="0.35">
      <c r="A54" t="s">
        <v>255</v>
      </c>
      <c r="B54">
        <v>3443</v>
      </c>
      <c r="C54">
        <v>5.99</v>
      </c>
      <c r="D54">
        <v>3084</v>
      </c>
      <c r="E54">
        <v>4.8600000000000003</v>
      </c>
      <c r="F54">
        <v>20047</v>
      </c>
      <c r="G54">
        <v>3</v>
      </c>
      <c r="H54">
        <v>6430</v>
      </c>
      <c r="I54">
        <v>4.33</v>
      </c>
      <c r="J54">
        <v>29760</v>
      </c>
      <c r="K54">
        <v>3.33</v>
      </c>
      <c r="L54">
        <v>6897</v>
      </c>
      <c r="M54">
        <v>2.5</v>
      </c>
    </row>
    <row r="55" spans="1:13" x14ac:dyDescent="0.35">
      <c r="A55" t="s">
        <v>256</v>
      </c>
      <c r="B55">
        <v>5848</v>
      </c>
      <c r="C55">
        <v>5.53</v>
      </c>
      <c r="D55">
        <v>2878</v>
      </c>
      <c r="E55">
        <v>4.99</v>
      </c>
      <c r="F55">
        <v>21899</v>
      </c>
      <c r="G55">
        <v>3</v>
      </c>
      <c r="H55">
        <v>5848</v>
      </c>
      <c r="I55">
        <v>4.4400000000000004</v>
      </c>
      <c r="J55">
        <v>7991</v>
      </c>
      <c r="K55">
        <v>4.2699999999999996</v>
      </c>
      <c r="L55">
        <v>6532</v>
      </c>
      <c r="M55">
        <v>2.5</v>
      </c>
    </row>
    <row r="56" spans="1:13" x14ac:dyDescent="0.35">
      <c r="A56" t="s">
        <v>257</v>
      </c>
      <c r="B56">
        <v>18058</v>
      </c>
      <c r="C56">
        <v>4.57</v>
      </c>
      <c r="D56">
        <v>2673</v>
      </c>
      <c r="E56">
        <v>4.99</v>
      </c>
      <c r="F56">
        <v>74140</v>
      </c>
      <c r="G56">
        <v>2.2200000000000002</v>
      </c>
      <c r="H56">
        <v>6207</v>
      </c>
      <c r="I56">
        <v>4.4400000000000004</v>
      </c>
      <c r="J56">
        <v>7330</v>
      </c>
      <c r="K56">
        <v>4.4400000000000004</v>
      </c>
      <c r="L56">
        <v>6059</v>
      </c>
      <c r="M56">
        <v>2.5</v>
      </c>
    </row>
    <row r="57" spans="1:13" x14ac:dyDescent="0.35">
      <c r="A57" t="s">
        <v>258</v>
      </c>
      <c r="B57">
        <v>12774</v>
      </c>
      <c r="C57">
        <v>4.6900000000000004</v>
      </c>
      <c r="D57">
        <v>2462</v>
      </c>
      <c r="E57">
        <v>4.99</v>
      </c>
      <c r="F57">
        <v>20594</v>
      </c>
      <c r="G57">
        <v>2.92</v>
      </c>
      <c r="H57">
        <v>27941</v>
      </c>
      <c r="I57">
        <v>3.01</v>
      </c>
      <c r="J57">
        <v>28380</v>
      </c>
      <c r="K57">
        <v>3.33</v>
      </c>
      <c r="L57">
        <v>6589</v>
      </c>
      <c r="M57">
        <v>2.5</v>
      </c>
    </row>
    <row r="58" spans="1:13" x14ac:dyDescent="0.35">
      <c r="A58" t="s">
        <v>259</v>
      </c>
      <c r="B58">
        <v>3990</v>
      </c>
      <c r="C58">
        <v>5.96</v>
      </c>
      <c r="D58">
        <v>6241</v>
      </c>
      <c r="E58">
        <v>4.5</v>
      </c>
      <c r="F58">
        <v>17356</v>
      </c>
      <c r="G58">
        <v>3</v>
      </c>
      <c r="H58">
        <v>5945</v>
      </c>
      <c r="I58">
        <v>4.34</v>
      </c>
      <c r="J58">
        <v>8903</v>
      </c>
      <c r="K58">
        <v>4.34</v>
      </c>
      <c r="L58">
        <v>6441</v>
      </c>
      <c r="M58">
        <v>2.5</v>
      </c>
    </row>
    <row r="59" spans="1:13" x14ac:dyDescent="0.35">
      <c r="A59" t="s">
        <v>260</v>
      </c>
      <c r="B59">
        <v>3853</v>
      </c>
      <c r="C59">
        <v>5.99</v>
      </c>
      <c r="D59">
        <v>3095</v>
      </c>
      <c r="E59">
        <v>4.97</v>
      </c>
      <c r="F59">
        <v>17830</v>
      </c>
      <c r="G59">
        <v>2.98</v>
      </c>
      <c r="H59">
        <v>6150</v>
      </c>
      <c r="I59">
        <v>4.4400000000000004</v>
      </c>
      <c r="J59">
        <v>8368</v>
      </c>
      <c r="K59">
        <v>4.4400000000000004</v>
      </c>
      <c r="L59">
        <v>5147</v>
      </c>
      <c r="M59">
        <v>2.5</v>
      </c>
    </row>
    <row r="60" spans="1:13" x14ac:dyDescent="0.35">
      <c r="A60" t="s">
        <v>261</v>
      </c>
      <c r="B60">
        <v>4292</v>
      </c>
      <c r="C60">
        <v>5.96</v>
      </c>
      <c r="D60">
        <v>11275</v>
      </c>
      <c r="E60">
        <v>4.5999999999999996</v>
      </c>
      <c r="F60">
        <v>136840</v>
      </c>
      <c r="G60">
        <v>1.99</v>
      </c>
      <c r="H60">
        <v>7256</v>
      </c>
      <c r="I60">
        <v>4.41</v>
      </c>
      <c r="J60">
        <v>9633</v>
      </c>
      <c r="K60">
        <v>4.41</v>
      </c>
      <c r="L60">
        <v>4531</v>
      </c>
      <c r="M60">
        <v>2.9</v>
      </c>
    </row>
    <row r="61" spans="1:13" x14ac:dyDescent="0.35">
      <c r="A61" t="s">
        <v>262</v>
      </c>
      <c r="B61">
        <v>3471</v>
      </c>
      <c r="C61">
        <v>5.99</v>
      </c>
      <c r="D61">
        <v>11092</v>
      </c>
      <c r="E61">
        <v>4.53</v>
      </c>
      <c r="F61">
        <v>20383</v>
      </c>
      <c r="G61">
        <v>2.86</v>
      </c>
      <c r="H61">
        <v>6595</v>
      </c>
      <c r="I61">
        <v>4.38</v>
      </c>
      <c r="J61">
        <v>7843</v>
      </c>
      <c r="K61">
        <v>4.4400000000000004</v>
      </c>
      <c r="L61">
        <v>4674</v>
      </c>
      <c r="M61">
        <v>2.99</v>
      </c>
    </row>
    <row r="62" spans="1:13" x14ac:dyDescent="0.35">
      <c r="A62" t="s">
        <v>263</v>
      </c>
      <c r="B62">
        <v>4098</v>
      </c>
      <c r="C62">
        <v>5.99</v>
      </c>
      <c r="D62">
        <v>8140</v>
      </c>
      <c r="E62">
        <v>4.5599999999999996</v>
      </c>
      <c r="F62">
        <v>22287</v>
      </c>
      <c r="G62">
        <v>3</v>
      </c>
      <c r="H62">
        <v>22395</v>
      </c>
      <c r="I62">
        <v>3.37</v>
      </c>
      <c r="J62">
        <v>9052</v>
      </c>
      <c r="K62">
        <v>4.4400000000000004</v>
      </c>
      <c r="L62">
        <v>5917</v>
      </c>
      <c r="M62">
        <v>2.94</v>
      </c>
    </row>
    <row r="63" spans="1:13" x14ac:dyDescent="0.35">
      <c r="A63" t="s">
        <v>264</v>
      </c>
      <c r="B63">
        <v>4001</v>
      </c>
      <c r="C63">
        <v>5.99</v>
      </c>
      <c r="D63">
        <v>2023</v>
      </c>
      <c r="E63">
        <v>5.89</v>
      </c>
      <c r="F63">
        <v>70338</v>
      </c>
      <c r="G63">
        <v>2.25</v>
      </c>
      <c r="H63">
        <v>6116</v>
      </c>
      <c r="I63">
        <v>4.32</v>
      </c>
      <c r="J63">
        <v>7877</v>
      </c>
      <c r="K63">
        <v>4.4400000000000004</v>
      </c>
      <c r="L63">
        <v>5369</v>
      </c>
      <c r="M63">
        <v>2.88</v>
      </c>
    </row>
    <row r="64" spans="1:13" x14ac:dyDescent="0.35">
      <c r="A64" t="s">
        <v>265</v>
      </c>
      <c r="B64">
        <v>7581</v>
      </c>
      <c r="C64">
        <v>5.27</v>
      </c>
      <c r="D64">
        <v>1904</v>
      </c>
      <c r="E64">
        <v>5.99</v>
      </c>
      <c r="F64">
        <v>19830</v>
      </c>
      <c r="G64">
        <v>2.9</v>
      </c>
      <c r="H64">
        <v>8977</v>
      </c>
      <c r="I64">
        <v>4.4400000000000004</v>
      </c>
      <c r="J64">
        <v>8749</v>
      </c>
      <c r="K64">
        <v>4.4400000000000004</v>
      </c>
      <c r="L64">
        <v>4828</v>
      </c>
      <c r="M64">
        <v>2.87</v>
      </c>
    </row>
    <row r="65" spans="1:13" x14ac:dyDescent="0.35">
      <c r="A65" t="s">
        <v>266</v>
      </c>
      <c r="B65">
        <v>15002</v>
      </c>
      <c r="C65">
        <v>4.5</v>
      </c>
      <c r="D65">
        <v>1345</v>
      </c>
      <c r="E65">
        <v>5.99</v>
      </c>
      <c r="F65">
        <v>14763</v>
      </c>
      <c r="G65">
        <v>2.99</v>
      </c>
      <c r="H65">
        <v>35938</v>
      </c>
      <c r="I65">
        <v>2.52</v>
      </c>
      <c r="J65">
        <v>54264</v>
      </c>
      <c r="K65">
        <v>2.54</v>
      </c>
      <c r="L65">
        <v>2901</v>
      </c>
      <c r="M65">
        <v>2.93</v>
      </c>
    </row>
    <row r="66" spans="1:13" x14ac:dyDescent="0.35">
      <c r="A66" t="s">
        <v>267</v>
      </c>
      <c r="B66">
        <v>10767</v>
      </c>
      <c r="C66">
        <v>4.51</v>
      </c>
      <c r="D66">
        <v>1516</v>
      </c>
      <c r="E66">
        <v>5.99</v>
      </c>
      <c r="F66">
        <v>17168</v>
      </c>
      <c r="G66">
        <v>3</v>
      </c>
      <c r="H66">
        <v>12871</v>
      </c>
      <c r="I66">
        <v>3.08</v>
      </c>
      <c r="J66">
        <v>9034</v>
      </c>
      <c r="K66">
        <v>4</v>
      </c>
      <c r="L66">
        <v>3283</v>
      </c>
      <c r="M66">
        <v>2.92</v>
      </c>
    </row>
    <row r="67" spans="1:13" x14ac:dyDescent="0.35">
      <c r="A67" t="s">
        <v>268</v>
      </c>
      <c r="B67">
        <v>3089</v>
      </c>
      <c r="C67">
        <v>5.88</v>
      </c>
      <c r="D67">
        <v>1442</v>
      </c>
      <c r="E67">
        <v>5.99</v>
      </c>
      <c r="F67">
        <v>112512</v>
      </c>
      <c r="G67">
        <v>2</v>
      </c>
      <c r="H67">
        <v>7524</v>
      </c>
      <c r="I67">
        <v>4</v>
      </c>
      <c r="J67">
        <v>7410</v>
      </c>
      <c r="K67">
        <v>4.4400000000000004</v>
      </c>
      <c r="L67">
        <v>3517</v>
      </c>
      <c r="M67">
        <v>2.97</v>
      </c>
    </row>
    <row r="68" spans="1:13" x14ac:dyDescent="0.35">
      <c r="A68" t="s">
        <v>269</v>
      </c>
      <c r="B68">
        <v>3260</v>
      </c>
      <c r="C68">
        <v>5.99</v>
      </c>
      <c r="D68">
        <v>1659</v>
      </c>
      <c r="E68">
        <v>5.99</v>
      </c>
      <c r="F68">
        <v>18075</v>
      </c>
      <c r="G68">
        <v>2.82</v>
      </c>
      <c r="H68">
        <v>6407</v>
      </c>
      <c r="I68">
        <v>4.3</v>
      </c>
      <c r="J68">
        <v>7045</v>
      </c>
      <c r="K68">
        <v>4.4400000000000004</v>
      </c>
      <c r="L68">
        <v>3665</v>
      </c>
      <c r="M68">
        <v>2.95</v>
      </c>
    </row>
    <row r="69" spans="1:13" x14ac:dyDescent="0.35">
      <c r="A69" t="s">
        <v>270</v>
      </c>
      <c r="B69">
        <v>2833</v>
      </c>
      <c r="C69">
        <v>5.99</v>
      </c>
      <c r="D69">
        <v>4691</v>
      </c>
      <c r="E69">
        <v>4.51</v>
      </c>
      <c r="F69">
        <v>15909</v>
      </c>
      <c r="G69">
        <v>3</v>
      </c>
      <c r="H69">
        <v>18263</v>
      </c>
      <c r="I69">
        <v>3.32</v>
      </c>
      <c r="J69">
        <v>7017</v>
      </c>
      <c r="K69">
        <v>4.4400000000000004</v>
      </c>
      <c r="L69">
        <v>3562</v>
      </c>
      <c r="M69">
        <v>2.98</v>
      </c>
    </row>
    <row r="70" spans="1:13" x14ac:dyDescent="0.35">
      <c r="A70" t="s">
        <v>271</v>
      </c>
      <c r="B70">
        <v>3965</v>
      </c>
      <c r="C70">
        <v>5.5</v>
      </c>
      <c r="D70">
        <v>2044</v>
      </c>
      <c r="E70">
        <v>5.43</v>
      </c>
      <c r="F70">
        <v>65221</v>
      </c>
      <c r="G70">
        <v>2.27</v>
      </c>
      <c r="H70">
        <v>11376</v>
      </c>
      <c r="I70">
        <v>3.65</v>
      </c>
      <c r="J70">
        <v>9034</v>
      </c>
      <c r="K70">
        <v>4.07</v>
      </c>
      <c r="L70">
        <v>4310</v>
      </c>
      <c r="M70">
        <v>2.76</v>
      </c>
    </row>
    <row r="71" spans="1:13" x14ac:dyDescent="0.35">
      <c r="A71" t="s">
        <v>272</v>
      </c>
      <c r="B71">
        <v>7680</v>
      </c>
      <c r="C71">
        <v>5.99</v>
      </c>
      <c r="D71">
        <v>1238</v>
      </c>
      <c r="E71">
        <v>5.96</v>
      </c>
      <c r="F71">
        <v>18378</v>
      </c>
      <c r="G71">
        <v>2.94</v>
      </c>
      <c r="H71">
        <v>32056</v>
      </c>
      <c r="I71">
        <v>2.2200000000000002</v>
      </c>
      <c r="J71">
        <v>6623</v>
      </c>
      <c r="K71">
        <v>4.43</v>
      </c>
      <c r="L71">
        <v>3340</v>
      </c>
      <c r="M71">
        <v>2.99</v>
      </c>
    </row>
    <row r="72" spans="1:13" x14ac:dyDescent="0.35">
      <c r="A72" t="s">
        <v>273</v>
      </c>
      <c r="B72">
        <v>3364</v>
      </c>
      <c r="C72">
        <v>5.99</v>
      </c>
      <c r="D72">
        <v>1805</v>
      </c>
      <c r="E72">
        <v>5.99</v>
      </c>
      <c r="F72">
        <v>19698</v>
      </c>
      <c r="G72">
        <v>3</v>
      </c>
      <c r="H72">
        <v>7201</v>
      </c>
      <c r="I72">
        <v>4.4400000000000004</v>
      </c>
      <c r="J72">
        <v>27582</v>
      </c>
      <c r="K72">
        <v>3.33</v>
      </c>
      <c r="L72">
        <v>3954</v>
      </c>
      <c r="M72">
        <v>2.92</v>
      </c>
    </row>
    <row r="73" spans="1:13" x14ac:dyDescent="0.35">
      <c r="A73" t="s">
        <v>274</v>
      </c>
      <c r="B73">
        <v>9467</v>
      </c>
      <c r="C73">
        <v>4.84</v>
      </c>
      <c r="D73">
        <v>1326</v>
      </c>
      <c r="E73">
        <v>5.99</v>
      </c>
      <c r="F73">
        <v>15756</v>
      </c>
      <c r="G73">
        <v>3</v>
      </c>
      <c r="H73">
        <v>5460</v>
      </c>
      <c r="I73">
        <v>4.4400000000000004</v>
      </c>
      <c r="J73">
        <v>6465</v>
      </c>
      <c r="K73">
        <v>4.3899999999999997</v>
      </c>
      <c r="L73">
        <v>6500</v>
      </c>
      <c r="M73">
        <v>2.4300000000000002</v>
      </c>
    </row>
    <row r="74" spans="1:13" x14ac:dyDescent="0.35">
      <c r="A74" t="s">
        <v>275</v>
      </c>
      <c r="B74">
        <v>14775</v>
      </c>
      <c r="C74">
        <v>4.51</v>
      </c>
      <c r="D74">
        <v>1810</v>
      </c>
      <c r="E74">
        <v>5.91</v>
      </c>
      <c r="F74">
        <v>51328</v>
      </c>
      <c r="G74">
        <v>2.4900000000000002</v>
      </c>
      <c r="H74">
        <v>15470</v>
      </c>
      <c r="I74">
        <v>3.31</v>
      </c>
      <c r="J74">
        <v>6354</v>
      </c>
      <c r="K74">
        <v>4.42</v>
      </c>
      <c r="L74">
        <v>7300</v>
      </c>
      <c r="M74">
        <v>2.27</v>
      </c>
    </row>
    <row r="75" spans="1:13" x14ac:dyDescent="0.35">
      <c r="A75" t="s">
        <v>276</v>
      </c>
      <c r="B75">
        <v>13467</v>
      </c>
      <c r="C75">
        <v>4.67</v>
      </c>
      <c r="D75">
        <v>1775</v>
      </c>
      <c r="E75">
        <v>5.96</v>
      </c>
      <c r="F75">
        <v>19295</v>
      </c>
      <c r="G75">
        <v>2.93</v>
      </c>
      <c r="H75">
        <v>6605</v>
      </c>
      <c r="I75">
        <v>4.32</v>
      </c>
      <c r="J75">
        <v>6827</v>
      </c>
      <c r="K75">
        <v>4.41</v>
      </c>
      <c r="L75">
        <v>8048</v>
      </c>
      <c r="M75">
        <v>2.41</v>
      </c>
    </row>
    <row r="76" spans="1:13" x14ac:dyDescent="0.35">
      <c r="A76" t="s">
        <v>277</v>
      </c>
      <c r="B76">
        <v>3037</v>
      </c>
      <c r="C76">
        <v>5.95</v>
      </c>
      <c r="D76">
        <v>10635</v>
      </c>
      <c r="E76">
        <v>5.8</v>
      </c>
      <c r="F76">
        <v>16644</v>
      </c>
      <c r="G76">
        <v>2.99</v>
      </c>
      <c r="H76">
        <v>6150</v>
      </c>
      <c r="I76">
        <v>4.4400000000000004</v>
      </c>
      <c r="J76">
        <v>7265</v>
      </c>
      <c r="K76">
        <v>4.4400000000000004</v>
      </c>
      <c r="L76">
        <v>23331</v>
      </c>
      <c r="M76">
        <v>2.0099999999999998</v>
      </c>
    </row>
    <row r="77" spans="1:13" x14ac:dyDescent="0.35">
      <c r="A77" t="s">
        <v>278</v>
      </c>
      <c r="B77">
        <v>2949</v>
      </c>
      <c r="C77">
        <v>5.99</v>
      </c>
      <c r="D77">
        <v>26350</v>
      </c>
      <c r="E77">
        <v>5.74</v>
      </c>
      <c r="F77">
        <v>77287</v>
      </c>
      <c r="G77">
        <v>2.23</v>
      </c>
      <c r="H77">
        <v>4824</v>
      </c>
      <c r="I77">
        <v>4.4400000000000004</v>
      </c>
      <c r="J77">
        <v>5898</v>
      </c>
      <c r="K77">
        <v>4.4400000000000004</v>
      </c>
      <c r="L77">
        <v>4403</v>
      </c>
      <c r="M77">
        <v>2.74</v>
      </c>
    </row>
    <row r="78" spans="1:13" x14ac:dyDescent="0.35">
      <c r="A78" t="s">
        <v>279</v>
      </c>
      <c r="B78">
        <v>2862</v>
      </c>
      <c r="C78">
        <v>5.99</v>
      </c>
      <c r="D78">
        <v>20662</v>
      </c>
      <c r="E78">
        <v>5.79</v>
      </c>
      <c r="F78">
        <v>16644</v>
      </c>
      <c r="G78">
        <v>2.9</v>
      </c>
      <c r="H78">
        <v>5601</v>
      </c>
      <c r="I78">
        <v>4.4400000000000004</v>
      </c>
      <c r="J78">
        <v>23792</v>
      </c>
      <c r="K78">
        <v>3.34</v>
      </c>
      <c r="L78">
        <v>3673</v>
      </c>
      <c r="M78">
        <v>3</v>
      </c>
    </row>
    <row r="79" spans="1:13" x14ac:dyDescent="0.35">
      <c r="A79" t="s">
        <v>280</v>
      </c>
      <c r="B79">
        <v>7493</v>
      </c>
      <c r="C79">
        <v>5.53</v>
      </c>
      <c r="D79">
        <v>2365</v>
      </c>
      <c r="E79">
        <v>5.99</v>
      </c>
      <c r="F79">
        <v>17059</v>
      </c>
      <c r="G79">
        <v>3</v>
      </c>
      <c r="H79">
        <v>52069</v>
      </c>
      <c r="I79">
        <v>2.5099999999999998</v>
      </c>
      <c r="J79">
        <v>6961</v>
      </c>
      <c r="K79">
        <v>4.32</v>
      </c>
      <c r="L79">
        <v>3732</v>
      </c>
      <c r="M79">
        <v>3</v>
      </c>
    </row>
    <row r="80" spans="1:13" x14ac:dyDescent="0.35">
      <c r="A80" t="s">
        <v>281</v>
      </c>
      <c r="B80">
        <v>12357</v>
      </c>
      <c r="C80">
        <v>5.29</v>
      </c>
      <c r="D80">
        <v>2126</v>
      </c>
      <c r="E80">
        <v>5.99</v>
      </c>
      <c r="F80">
        <v>18268</v>
      </c>
      <c r="G80">
        <v>3</v>
      </c>
      <c r="H80">
        <v>6313</v>
      </c>
      <c r="I80">
        <v>4.03</v>
      </c>
      <c r="J80">
        <v>7318</v>
      </c>
      <c r="K80">
        <v>4.4400000000000004</v>
      </c>
      <c r="L80">
        <v>15593</v>
      </c>
      <c r="M80">
        <v>2.23</v>
      </c>
    </row>
    <row r="81" spans="1:13" x14ac:dyDescent="0.35">
      <c r="A81" t="s">
        <v>282</v>
      </c>
      <c r="B81">
        <v>11032</v>
      </c>
      <c r="C81">
        <v>5.35</v>
      </c>
      <c r="D81">
        <v>2155</v>
      </c>
      <c r="E81">
        <v>5.99</v>
      </c>
      <c r="F81">
        <v>58756</v>
      </c>
      <c r="G81">
        <v>2.5</v>
      </c>
      <c r="H81">
        <v>5828</v>
      </c>
      <c r="I81">
        <v>4.4000000000000004</v>
      </c>
      <c r="J81">
        <v>7061</v>
      </c>
      <c r="K81">
        <v>4.4400000000000004</v>
      </c>
      <c r="L81">
        <v>4894</v>
      </c>
      <c r="M81">
        <v>2.91</v>
      </c>
    </row>
    <row r="82" spans="1:13" x14ac:dyDescent="0.35">
      <c r="A82" t="s">
        <v>283</v>
      </c>
      <c r="B82">
        <v>3241</v>
      </c>
      <c r="C82">
        <v>5.96</v>
      </c>
      <c r="D82">
        <v>2418</v>
      </c>
      <c r="E82">
        <v>5.99</v>
      </c>
      <c r="F82">
        <v>17719</v>
      </c>
      <c r="G82">
        <v>2.96</v>
      </c>
      <c r="H82">
        <v>17298</v>
      </c>
      <c r="I82">
        <v>3.34</v>
      </c>
      <c r="J82">
        <v>6477</v>
      </c>
      <c r="K82">
        <v>4.41</v>
      </c>
      <c r="L82">
        <v>4006</v>
      </c>
      <c r="M82">
        <v>2.99</v>
      </c>
    </row>
    <row r="83" spans="1:13" x14ac:dyDescent="0.35">
      <c r="A83" t="s">
        <v>284</v>
      </c>
      <c r="B83">
        <v>2809</v>
      </c>
      <c r="C83">
        <v>5.99</v>
      </c>
      <c r="D83">
        <v>6868</v>
      </c>
      <c r="E83">
        <v>4.45</v>
      </c>
      <c r="F83">
        <v>17853</v>
      </c>
      <c r="G83">
        <v>3</v>
      </c>
      <c r="H83">
        <v>6062</v>
      </c>
      <c r="I83">
        <v>4.38</v>
      </c>
      <c r="J83">
        <v>23979</v>
      </c>
      <c r="K83">
        <v>3.34</v>
      </c>
      <c r="L83">
        <v>14594</v>
      </c>
      <c r="M83">
        <v>2.23</v>
      </c>
    </row>
    <row r="84" spans="1:13" x14ac:dyDescent="0.35">
      <c r="A84" t="s">
        <v>285</v>
      </c>
      <c r="B84">
        <v>2862</v>
      </c>
      <c r="C84">
        <v>5.99</v>
      </c>
      <c r="D84">
        <v>3054</v>
      </c>
      <c r="E84">
        <v>4.97</v>
      </c>
      <c r="F84">
        <v>14950</v>
      </c>
      <c r="G84">
        <v>3</v>
      </c>
      <c r="H84">
        <v>51339</v>
      </c>
      <c r="I84">
        <v>2.5</v>
      </c>
      <c r="J84">
        <v>7633</v>
      </c>
      <c r="K84">
        <v>4.33</v>
      </c>
      <c r="L84">
        <v>3714</v>
      </c>
      <c r="M84">
        <v>2.87</v>
      </c>
    </row>
    <row r="85" spans="1:13" x14ac:dyDescent="0.35">
      <c r="A85" t="s">
        <v>286</v>
      </c>
      <c r="B85">
        <v>2844</v>
      </c>
      <c r="C85">
        <v>5.99</v>
      </c>
      <c r="D85">
        <v>1991</v>
      </c>
      <c r="E85">
        <v>5.95</v>
      </c>
      <c r="F85">
        <v>14863</v>
      </c>
      <c r="G85">
        <v>2.99</v>
      </c>
      <c r="H85">
        <v>5822</v>
      </c>
      <c r="I85">
        <v>4.0599999999999996</v>
      </c>
      <c r="J85">
        <v>6167</v>
      </c>
      <c r="K85">
        <v>4.4400000000000004</v>
      </c>
      <c r="L85">
        <v>3954</v>
      </c>
      <c r="M85">
        <v>3</v>
      </c>
    </row>
    <row r="86" spans="1:13" x14ac:dyDescent="0.35">
      <c r="A86" t="s">
        <v>287</v>
      </c>
      <c r="B86">
        <v>3013</v>
      </c>
      <c r="C86">
        <v>5.99</v>
      </c>
      <c r="D86">
        <v>1840</v>
      </c>
      <c r="E86">
        <v>5.99</v>
      </c>
      <c r="F86">
        <v>55906</v>
      </c>
      <c r="G86">
        <v>2.5</v>
      </c>
      <c r="H86">
        <v>5653</v>
      </c>
      <c r="I86">
        <v>4.4400000000000004</v>
      </c>
      <c r="J86">
        <v>7312</v>
      </c>
      <c r="K86">
        <v>4.4400000000000004</v>
      </c>
      <c r="L86">
        <v>3802</v>
      </c>
      <c r="M86">
        <v>3</v>
      </c>
    </row>
    <row r="87" spans="1:13" x14ac:dyDescent="0.35">
      <c r="A87" t="s">
        <v>288</v>
      </c>
      <c r="B87">
        <v>2862</v>
      </c>
      <c r="C87">
        <v>5.99</v>
      </c>
      <c r="D87">
        <v>1653</v>
      </c>
      <c r="E87">
        <v>5.92</v>
      </c>
      <c r="F87">
        <v>17240</v>
      </c>
      <c r="G87">
        <v>2.97</v>
      </c>
      <c r="H87">
        <v>4946</v>
      </c>
      <c r="I87">
        <v>4.4400000000000004</v>
      </c>
      <c r="J87">
        <v>27454</v>
      </c>
      <c r="K87">
        <v>3.33</v>
      </c>
      <c r="L87">
        <v>3615</v>
      </c>
      <c r="M87">
        <v>2.97</v>
      </c>
    </row>
    <row r="88" spans="1:13" x14ac:dyDescent="0.35">
      <c r="A88" t="s">
        <v>289</v>
      </c>
      <c r="B88">
        <v>2850</v>
      </c>
      <c r="C88">
        <v>5.99</v>
      </c>
      <c r="D88">
        <v>5209</v>
      </c>
      <c r="E88">
        <v>4.51</v>
      </c>
      <c r="F88">
        <v>17538</v>
      </c>
      <c r="G88">
        <v>2.99</v>
      </c>
      <c r="H88">
        <v>4911</v>
      </c>
      <c r="I88">
        <v>4.41</v>
      </c>
      <c r="J88">
        <v>7750</v>
      </c>
      <c r="K88">
        <v>4.3</v>
      </c>
      <c r="L88">
        <v>13765</v>
      </c>
      <c r="M88">
        <v>2.23</v>
      </c>
    </row>
    <row r="89" spans="1:13" x14ac:dyDescent="0.35">
      <c r="A89" t="s">
        <v>290</v>
      </c>
      <c r="B89">
        <v>2943</v>
      </c>
      <c r="C89">
        <v>5.99</v>
      </c>
      <c r="D89">
        <v>1816</v>
      </c>
      <c r="E89">
        <v>5.88</v>
      </c>
      <c r="F89">
        <v>45943</v>
      </c>
      <c r="G89">
        <v>2.5099999999999998</v>
      </c>
      <c r="H89">
        <v>15225</v>
      </c>
      <c r="I89">
        <v>3.34</v>
      </c>
      <c r="J89">
        <v>6909</v>
      </c>
      <c r="K89">
        <v>4.4400000000000004</v>
      </c>
      <c r="L89">
        <v>3586</v>
      </c>
      <c r="M89">
        <v>2.85</v>
      </c>
    </row>
    <row r="90" spans="1:13" x14ac:dyDescent="0.35">
      <c r="A90" t="s">
        <v>291</v>
      </c>
      <c r="B90">
        <v>7411</v>
      </c>
      <c r="C90">
        <v>4.97</v>
      </c>
      <c r="D90">
        <v>1524</v>
      </c>
      <c r="E90">
        <v>5.95</v>
      </c>
      <c r="F90">
        <v>16323</v>
      </c>
      <c r="G90">
        <v>2.96</v>
      </c>
      <c r="H90">
        <v>9326</v>
      </c>
      <c r="I90">
        <v>3.58</v>
      </c>
      <c r="J90">
        <v>6214</v>
      </c>
      <c r="K90">
        <v>4.4400000000000004</v>
      </c>
      <c r="L90">
        <v>3679</v>
      </c>
      <c r="M90">
        <v>3</v>
      </c>
    </row>
    <row r="91" spans="1:13" x14ac:dyDescent="0.35">
      <c r="A91" t="s">
        <v>292</v>
      </c>
      <c r="B91">
        <v>11984</v>
      </c>
      <c r="C91">
        <v>4.72</v>
      </c>
      <c r="D91">
        <v>1483</v>
      </c>
      <c r="E91">
        <v>5.99</v>
      </c>
      <c r="F91">
        <v>71902</v>
      </c>
      <c r="G91">
        <v>2.23</v>
      </c>
      <c r="H91">
        <v>10127</v>
      </c>
      <c r="I91">
        <v>3.49</v>
      </c>
      <c r="J91">
        <v>6231</v>
      </c>
      <c r="K91">
        <v>4.4400000000000004</v>
      </c>
      <c r="L91">
        <v>3329</v>
      </c>
      <c r="M91">
        <v>3</v>
      </c>
    </row>
    <row r="92" spans="1:13" x14ac:dyDescent="0.35">
      <c r="A92" t="s">
        <v>293</v>
      </c>
      <c r="B92">
        <v>10483</v>
      </c>
      <c r="C92">
        <v>4.76</v>
      </c>
      <c r="D92">
        <v>1478</v>
      </c>
      <c r="E92">
        <v>5.93</v>
      </c>
      <c r="F92">
        <v>17993</v>
      </c>
      <c r="G92">
        <v>2.91</v>
      </c>
      <c r="H92">
        <v>9665</v>
      </c>
      <c r="I92">
        <v>3.58</v>
      </c>
      <c r="J92">
        <v>7493</v>
      </c>
      <c r="K92">
        <v>4.42</v>
      </c>
      <c r="L92">
        <v>16761</v>
      </c>
      <c r="M92">
        <v>2.23</v>
      </c>
    </row>
    <row r="93" spans="1:13" x14ac:dyDescent="0.35">
      <c r="A93" t="s">
        <v>294</v>
      </c>
      <c r="B93">
        <v>3134</v>
      </c>
      <c r="C93">
        <v>5.96</v>
      </c>
      <c r="D93">
        <v>7787</v>
      </c>
      <c r="E93">
        <v>4.46</v>
      </c>
      <c r="F93">
        <v>19638</v>
      </c>
      <c r="G93">
        <v>2.98</v>
      </c>
      <c r="H93">
        <v>8126</v>
      </c>
      <c r="I93">
        <v>3.62</v>
      </c>
      <c r="J93">
        <v>27061</v>
      </c>
      <c r="K93">
        <v>3.34</v>
      </c>
      <c r="L93">
        <v>4785</v>
      </c>
      <c r="M93">
        <v>2.87</v>
      </c>
    </row>
    <row r="94" spans="1:13" x14ac:dyDescent="0.35">
      <c r="A94" t="s">
        <v>295</v>
      </c>
      <c r="B94">
        <v>3467</v>
      </c>
      <c r="C94">
        <v>5.99</v>
      </c>
      <c r="D94">
        <v>2267</v>
      </c>
      <c r="E94">
        <v>5.73</v>
      </c>
      <c r="F94">
        <v>56438</v>
      </c>
      <c r="G94">
        <v>2.5</v>
      </c>
      <c r="H94">
        <v>5281</v>
      </c>
      <c r="I94">
        <v>4.43</v>
      </c>
      <c r="J94">
        <v>7787</v>
      </c>
      <c r="K94">
        <v>4.28</v>
      </c>
      <c r="L94">
        <v>4139</v>
      </c>
      <c r="M94">
        <v>3</v>
      </c>
    </row>
    <row r="95" spans="1:13" x14ac:dyDescent="0.35">
      <c r="A95" t="s">
        <v>296</v>
      </c>
      <c r="B95">
        <v>3284</v>
      </c>
      <c r="C95">
        <v>5.99</v>
      </c>
      <c r="D95">
        <v>1928</v>
      </c>
      <c r="E95">
        <v>5.88</v>
      </c>
      <c r="F95">
        <v>20014</v>
      </c>
      <c r="G95">
        <v>2.94</v>
      </c>
      <c r="H95">
        <v>24542</v>
      </c>
      <c r="I95">
        <v>3.3</v>
      </c>
      <c r="J95">
        <v>7398</v>
      </c>
      <c r="K95">
        <v>4.4400000000000004</v>
      </c>
      <c r="L95">
        <v>4000</v>
      </c>
      <c r="M95">
        <v>2.89</v>
      </c>
    </row>
    <row r="96" spans="1:13" x14ac:dyDescent="0.35">
      <c r="A96" t="s">
        <v>297</v>
      </c>
      <c r="B96">
        <v>3002</v>
      </c>
      <c r="C96">
        <v>5.99</v>
      </c>
      <c r="D96">
        <v>1444</v>
      </c>
      <c r="E96">
        <v>5.86</v>
      </c>
      <c r="F96">
        <v>43696</v>
      </c>
      <c r="G96">
        <v>2.4300000000000002</v>
      </c>
      <c r="H96">
        <v>5683</v>
      </c>
      <c r="I96">
        <v>3.98</v>
      </c>
      <c r="J96">
        <v>6393</v>
      </c>
      <c r="K96">
        <v>4.4400000000000004</v>
      </c>
      <c r="L96">
        <v>4371</v>
      </c>
      <c r="M96">
        <v>2.85</v>
      </c>
    </row>
    <row r="97" spans="1:13" x14ac:dyDescent="0.35">
      <c r="A97" t="s">
        <v>298</v>
      </c>
      <c r="B97">
        <v>3159</v>
      </c>
      <c r="C97">
        <v>5.92</v>
      </c>
      <c r="D97">
        <v>5043</v>
      </c>
      <c r="E97">
        <v>5</v>
      </c>
      <c r="F97">
        <v>101070</v>
      </c>
      <c r="G97">
        <v>2.2400000000000002</v>
      </c>
      <c r="H97">
        <v>5815</v>
      </c>
      <c r="I97">
        <v>4.28</v>
      </c>
      <c r="J97">
        <v>6625</v>
      </c>
      <c r="K97">
        <v>4.4400000000000004</v>
      </c>
      <c r="L97">
        <v>4779</v>
      </c>
      <c r="M97">
        <v>2.56</v>
      </c>
    </row>
    <row r="98" spans="1:13" x14ac:dyDescent="0.35">
      <c r="A98" t="s">
        <v>299</v>
      </c>
      <c r="B98">
        <v>31174</v>
      </c>
      <c r="C98">
        <v>3.56</v>
      </c>
      <c r="D98">
        <v>2405</v>
      </c>
      <c r="E98">
        <v>5.94</v>
      </c>
      <c r="F98">
        <v>78563</v>
      </c>
      <c r="G98">
        <v>2.2999999999999998</v>
      </c>
      <c r="H98">
        <v>5357</v>
      </c>
      <c r="I98">
        <v>4.22</v>
      </c>
      <c r="J98">
        <v>5790</v>
      </c>
      <c r="K98">
        <v>4.4400000000000004</v>
      </c>
      <c r="L98">
        <v>4741</v>
      </c>
      <c r="M98">
        <v>2.5499999999999998</v>
      </c>
    </row>
    <row r="99" spans="1:13" x14ac:dyDescent="0.35">
      <c r="A99" t="s">
        <v>300</v>
      </c>
      <c r="B99">
        <v>3548</v>
      </c>
      <c r="C99">
        <v>5.68</v>
      </c>
      <c r="D99">
        <v>14513</v>
      </c>
      <c r="E99">
        <v>3.91</v>
      </c>
      <c r="F99">
        <v>15367</v>
      </c>
      <c r="G99">
        <v>3</v>
      </c>
      <c r="H99">
        <v>18790</v>
      </c>
      <c r="I99">
        <v>3.34</v>
      </c>
      <c r="J99">
        <v>6965</v>
      </c>
      <c r="K99">
        <v>4.43</v>
      </c>
      <c r="L99">
        <v>5997</v>
      </c>
      <c r="M99">
        <v>2.5</v>
      </c>
    </row>
    <row r="100" spans="1:13" x14ac:dyDescent="0.35">
      <c r="A100" t="s">
        <v>301</v>
      </c>
      <c r="B100">
        <v>3278</v>
      </c>
      <c r="C100">
        <v>5.99</v>
      </c>
      <c r="D100">
        <v>39633</v>
      </c>
      <c r="E100">
        <v>3.59</v>
      </c>
      <c r="F100">
        <v>14871</v>
      </c>
      <c r="G100">
        <v>3</v>
      </c>
      <c r="H100">
        <v>4767</v>
      </c>
      <c r="I100">
        <v>4.32</v>
      </c>
      <c r="J100">
        <v>81885</v>
      </c>
      <c r="K100">
        <v>2.73</v>
      </c>
      <c r="L100">
        <v>4980</v>
      </c>
      <c r="M100">
        <v>2.4900000000000002</v>
      </c>
    </row>
    <row r="101" spans="1:13" x14ac:dyDescent="0.35">
      <c r="A101" t="s">
        <v>302</v>
      </c>
      <c r="B101">
        <v>3171</v>
      </c>
      <c r="C101">
        <v>5.98</v>
      </c>
      <c r="D101">
        <v>26602</v>
      </c>
      <c r="E101">
        <v>3.65</v>
      </c>
      <c r="F101">
        <v>16950</v>
      </c>
      <c r="G101">
        <v>2.99</v>
      </c>
      <c r="H101">
        <v>5181</v>
      </c>
      <c r="I101">
        <v>4.43</v>
      </c>
      <c r="J101">
        <v>8032</v>
      </c>
      <c r="K101">
        <v>3.88</v>
      </c>
      <c r="L101">
        <v>19945</v>
      </c>
      <c r="M101">
        <v>2.02</v>
      </c>
    </row>
    <row r="102" spans="1:13" x14ac:dyDescent="0.35">
      <c r="A102" t="s">
        <v>303</v>
      </c>
      <c r="B102">
        <v>7863</v>
      </c>
      <c r="C102">
        <v>5</v>
      </c>
      <c r="D102">
        <v>1604</v>
      </c>
      <c r="E102">
        <v>5.98</v>
      </c>
      <c r="F102">
        <v>17555</v>
      </c>
      <c r="G102">
        <v>2.99</v>
      </c>
      <c r="H102">
        <v>42418</v>
      </c>
      <c r="I102">
        <v>4.2</v>
      </c>
      <c r="J102">
        <v>6352</v>
      </c>
      <c r="K102">
        <v>4.43</v>
      </c>
      <c r="L102">
        <v>5784</v>
      </c>
      <c r="M102">
        <v>2.39</v>
      </c>
    </row>
    <row r="103" spans="1:13" x14ac:dyDescent="0.35">
      <c r="A103" t="s">
        <v>304</v>
      </c>
      <c r="B103">
        <v>7046</v>
      </c>
      <c r="C103">
        <v>5.28</v>
      </c>
      <c r="D103">
        <v>2142</v>
      </c>
      <c r="E103">
        <v>5.94</v>
      </c>
      <c r="F103">
        <v>127363</v>
      </c>
      <c r="G103">
        <v>1.79</v>
      </c>
      <c r="H103">
        <v>6653</v>
      </c>
      <c r="I103">
        <v>4.41</v>
      </c>
      <c r="J103">
        <v>6097</v>
      </c>
      <c r="K103">
        <v>4.41</v>
      </c>
      <c r="L103">
        <v>3989</v>
      </c>
      <c r="M103">
        <v>2.4900000000000002</v>
      </c>
    </row>
    <row r="104" spans="1:13" x14ac:dyDescent="0.35">
      <c r="A104" t="s">
        <v>305</v>
      </c>
      <c r="B104">
        <v>14255</v>
      </c>
      <c r="C104">
        <v>5.19</v>
      </c>
      <c r="D104">
        <v>1801</v>
      </c>
      <c r="E104">
        <v>5.99</v>
      </c>
      <c r="F104">
        <v>21099</v>
      </c>
      <c r="G104">
        <v>2.72</v>
      </c>
      <c r="H104">
        <v>5257</v>
      </c>
      <c r="I104">
        <v>4.43</v>
      </c>
      <c r="J104">
        <v>5749</v>
      </c>
      <c r="K104">
        <v>4.43</v>
      </c>
      <c r="L104">
        <v>13566</v>
      </c>
      <c r="M104">
        <v>2.2200000000000002</v>
      </c>
    </row>
    <row r="105" spans="1:13" x14ac:dyDescent="0.35">
      <c r="A105" t="s">
        <v>306</v>
      </c>
      <c r="B105">
        <v>11412</v>
      </c>
      <c r="C105">
        <v>5.24</v>
      </c>
      <c r="D105">
        <v>1888</v>
      </c>
      <c r="E105">
        <v>5.98</v>
      </c>
      <c r="F105">
        <v>18389</v>
      </c>
      <c r="G105">
        <v>3</v>
      </c>
      <c r="H105">
        <v>15957</v>
      </c>
      <c r="I105">
        <v>3.39</v>
      </c>
      <c r="J105">
        <v>6473</v>
      </c>
      <c r="K105">
        <v>4.43</v>
      </c>
      <c r="L105">
        <v>6456</v>
      </c>
      <c r="M105">
        <v>2.48</v>
      </c>
    </row>
    <row r="106" spans="1:13" x14ac:dyDescent="0.35">
      <c r="A106" t="s">
        <v>307</v>
      </c>
      <c r="B106">
        <v>4296</v>
      </c>
      <c r="C106">
        <v>5.94</v>
      </c>
      <c r="D106">
        <v>2131</v>
      </c>
      <c r="E106">
        <v>5.99</v>
      </c>
      <c r="F106">
        <v>22604</v>
      </c>
      <c r="G106">
        <v>3</v>
      </c>
      <c r="H106">
        <v>7214</v>
      </c>
      <c r="I106">
        <v>4.2</v>
      </c>
      <c r="J106">
        <v>7730</v>
      </c>
      <c r="K106">
        <v>4.4400000000000004</v>
      </c>
      <c r="L106">
        <v>14006</v>
      </c>
      <c r="M106">
        <v>2.5</v>
      </c>
    </row>
    <row r="107" spans="1:13" x14ac:dyDescent="0.35">
      <c r="A107" t="s">
        <v>308</v>
      </c>
      <c r="B107">
        <v>9085</v>
      </c>
      <c r="C107">
        <v>5</v>
      </c>
      <c r="D107">
        <v>3347</v>
      </c>
      <c r="E107">
        <v>5.43</v>
      </c>
      <c r="F107">
        <v>19645</v>
      </c>
      <c r="G107">
        <v>2.97</v>
      </c>
      <c r="H107">
        <v>5761</v>
      </c>
      <c r="I107">
        <v>4.28</v>
      </c>
      <c r="J107">
        <v>7145</v>
      </c>
      <c r="K107">
        <v>4.4400000000000004</v>
      </c>
      <c r="L107">
        <v>6728</v>
      </c>
      <c r="M107">
        <v>2.5</v>
      </c>
    </row>
    <row r="108" spans="1:13" x14ac:dyDescent="0.35">
      <c r="A108" t="s">
        <v>309</v>
      </c>
      <c r="B108">
        <v>3711</v>
      </c>
      <c r="C108">
        <v>5.83</v>
      </c>
      <c r="D108">
        <v>13774</v>
      </c>
      <c r="E108">
        <v>4.8099999999999996</v>
      </c>
      <c r="F108">
        <v>77499</v>
      </c>
      <c r="G108">
        <v>2.2200000000000002</v>
      </c>
      <c r="H108">
        <v>6218</v>
      </c>
      <c r="I108">
        <v>4.3099999999999996</v>
      </c>
      <c r="J108">
        <v>6994</v>
      </c>
      <c r="K108">
        <v>4.4400000000000004</v>
      </c>
      <c r="L108">
        <v>5784</v>
      </c>
      <c r="M108">
        <v>2.5</v>
      </c>
    </row>
    <row r="109" spans="1:13" x14ac:dyDescent="0.35">
      <c r="A109" t="s">
        <v>310</v>
      </c>
      <c r="B109">
        <v>3833</v>
      </c>
      <c r="C109">
        <v>5.99</v>
      </c>
      <c r="D109">
        <v>11493</v>
      </c>
      <c r="E109">
        <v>4.8899999999999997</v>
      </c>
      <c r="F109">
        <v>23988</v>
      </c>
      <c r="G109">
        <v>2.93</v>
      </c>
      <c r="H109">
        <v>6195</v>
      </c>
      <c r="I109">
        <v>4.3099999999999996</v>
      </c>
      <c r="J109">
        <v>28527</v>
      </c>
      <c r="K109">
        <v>3.33</v>
      </c>
      <c r="L109">
        <v>8025</v>
      </c>
      <c r="M109">
        <v>2.5</v>
      </c>
    </row>
    <row r="110" spans="1:13" x14ac:dyDescent="0.35">
      <c r="A110" t="s">
        <v>311</v>
      </c>
      <c r="B110">
        <v>4279</v>
      </c>
      <c r="C110">
        <v>5.99</v>
      </c>
      <c r="D110">
        <v>2513</v>
      </c>
      <c r="E110">
        <v>5.99</v>
      </c>
      <c r="F110">
        <v>19066</v>
      </c>
      <c r="G110">
        <v>3</v>
      </c>
      <c r="H110">
        <v>22899</v>
      </c>
      <c r="I110">
        <v>3.35</v>
      </c>
      <c r="J110">
        <v>7747</v>
      </c>
      <c r="K110">
        <v>4.29</v>
      </c>
      <c r="L110">
        <v>6386</v>
      </c>
      <c r="M110">
        <v>2.5</v>
      </c>
    </row>
    <row r="111" spans="1:13" x14ac:dyDescent="0.35">
      <c r="A111" t="s">
        <v>312</v>
      </c>
      <c r="B111">
        <v>4794</v>
      </c>
      <c r="C111">
        <v>5.99</v>
      </c>
      <c r="D111">
        <v>2565</v>
      </c>
      <c r="E111">
        <v>5.98</v>
      </c>
      <c r="F111">
        <v>37855</v>
      </c>
      <c r="G111">
        <v>2.75</v>
      </c>
      <c r="H111">
        <v>7486</v>
      </c>
      <c r="I111">
        <v>4.24</v>
      </c>
      <c r="J111">
        <v>8783</v>
      </c>
      <c r="K111">
        <v>4.4400000000000004</v>
      </c>
      <c r="L111">
        <v>13178</v>
      </c>
      <c r="M111">
        <v>2.5</v>
      </c>
    </row>
    <row r="112" spans="1:13" x14ac:dyDescent="0.35">
      <c r="A112" t="s">
        <v>313</v>
      </c>
      <c r="B112">
        <v>4180</v>
      </c>
      <c r="C112">
        <v>5.99</v>
      </c>
      <c r="D112">
        <v>2084</v>
      </c>
      <c r="E112">
        <v>5.89</v>
      </c>
      <c r="F112">
        <v>20375</v>
      </c>
      <c r="G112">
        <v>2.99</v>
      </c>
      <c r="H112">
        <v>6242</v>
      </c>
      <c r="I112">
        <v>4.32</v>
      </c>
      <c r="J112">
        <v>7764</v>
      </c>
      <c r="K112">
        <v>4.4400000000000004</v>
      </c>
      <c r="L112">
        <v>5234</v>
      </c>
      <c r="M112">
        <v>2.95</v>
      </c>
    </row>
    <row r="113" spans="1:13" x14ac:dyDescent="0.35">
      <c r="A113" t="s">
        <v>314</v>
      </c>
      <c r="B113">
        <v>3874</v>
      </c>
      <c r="C113">
        <v>5.99</v>
      </c>
      <c r="D113">
        <v>5431</v>
      </c>
      <c r="E113">
        <v>5.01</v>
      </c>
      <c r="F113">
        <v>22407</v>
      </c>
      <c r="G113">
        <v>3</v>
      </c>
      <c r="H113">
        <v>27931</v>
      </c>
      <c r="I113">
        <v>3.01</v>
      </c>
      <c r="J113">
        <v>7568</v>
      </c>
      <c r="K113">
        <v>4.4400000000000004</v>
      </c>
      <c r="L113">
        <v>4082</v>
      </c>
      <c r="M113">
        <v>3</v>
      </c>
    </row>
    <row r="114" spans="1:13" x14ac:dyDescent="0.35">
      <c r="A114" t="s">
        <v>315</v>
      </c>
      <c r="B114">
        <v>10353</v>
      </c>
      <c r="C114">
        <v>5.01</v>
      </c>
      <c r="D114">
        <v>1343</v>
      </c>
      <c r="E114">
        <v>6.13</v>
      </c>
      <c r="F114">
        <v>58178</v>
      </c>
      <c r="G114">
        <v>2.5099999999999998</v>
      </c>
      <c r="H114">
        <v>7562</v>
      </c>
      <c r="I114">
        <v>4.3</v>
      </c>
      <c r="J114">
        <v>7261</v>
      </c>
      <c r="K114">
        <v>4.42</v>
      </c>
      <c r="L114">
        <v>3989</v>
      </c>
      <c r="M114">
        <v>3</v>
      </c>
    </row>
    <row r="115" spans="1:13" x14ac:dyDescent="0.35">
      <c r="A115" t="s">
        <v>316</v>
      </c>
      <c r="B115">
        <v>3845</v>
      </c>
      <c r="C115">
        <v>5.76</v>
      </c>
      <c r="D115">
        <v>1239</v>
      </c>
      <c r="E115">
        <v>6.29</v>
      </c>
      <c r="F115">
        <v>20120</v>
      </c>
      <c r="G115">
        <v>2.95</v>
      </c>
      <c r="H115">
        <v>6577</v>
      </c>
      <c r="I115">
        <v>4.43</v>
      </c>
      <c r="J115">
        <v>24990</v>
      </c>
      <c r="K115">
        <v>3.34</v>
      </c>
      <c r="L115">
        <v>3688</v>
      </c>
      <c r="M115">
        <v>3</v>
      </c>
    </row>
    <row r="116" spans="1:13" x14ac:dyDescent="0.35">
      <c r="A116" t="s">
        <v>317</v>
      </c>
      <c r="B116">
        <v>7423</v>
      </c>
      <c r="C116">
        <v>5.2</v>
      </c>
      <c r="D116">
        <v>1615</v>
      </c>
      <c r="E116">
        <v>6.09</v>
      </c>
      <c r="F116">
        <v>18435</v>
      </c>
      <c r="G116">
        <v>3</v>
      </c>
      <c r="H116">
        <v>40194</v>
      </c>
      <c r="I116">
        <v>4.21</v>
      </c>
      <c r="J116">
        <v>6751</v>
      </c>
      <c r="K116">
        <v>3.89</v>
      </c>
      <c r="L116">
        <v>3237</v>
      </c>
      <c r="M116">
        <v>3</v>
      </c>
    </row>
    <row r="117" spans="1:13" x14ac:dyDescent="0.35">
      <c r="A117" t="s">
        <v>318</v>
      </c>
      <c r="B117">
        <v>14793</v>
      </c>
      <c r="C117">
        <v>4.82</v>
      </c>
      <c r="D117">
        <v>3358</v>
      </c>
      <c r="E117">
        <v>5</v>
      </c>
      <c r="F117">
        <v>151999</v>
      </c>
      <c r="G117">
        <v>1.91</v>
      </c>
      <c r="H117">
        <v>5796</v>
      </c>
      <c r="I117">
        <v>4.41</v>
      </c>
      <c r="J117">
        <v>37704</v>
      </c>
      <c r="K117">
        <v>2.5099999999999998</v>
      </c>
      <c r="L117">
        <v>12634</v>
      </c>
      <c r="M117">
        <v>2.02</v>
      </c>
    </row>
    <row r="118" spans="1:13" x14ac:dyDescent="0.35">
      <c r="A118" t="s">
        <v>319</v>
      </c>
      <c r="B118">
        <v>10150</v>
      </c>
      <c r="C118">
        <v>4.9800000000000004</v>
      </c>
      <c r="D118">
        <v>2443</v>
      </c>
      <c r="E118">
        <v>5.9</v>
      </c>
      <c r="F118">
        <v>21672</v>
      </c>
      <c r="G118">
        <v>2.86</v>
      </c>
      <c r="H118">
        <v>6022</v>
      </c>
      <c r="I118">
        <v>4.4400000000000004</v>
      </c>
      <c r="J118">
        <v>8795</v>
      </c>
      <c r="K118">
        <v>3.67</v>
      </c>
      <c r="L118">
        <v>3688</v>
      </c>
      <c r="M118">
        <v>2.86</v>
      </c>
    </row>
    <row r="119" spans="1:13" x14ac:dyDescent="0.35">
      <c r="A119" t="s">
        <v>320</v>
      </c>
      <c r="B119">
        <v>3642</v>
      </c>
      <c r="C119">
        <v>5.99</v>
      </c>
      <c r="D119">
        <v>2125</v>
      </c>
      <c r="E119">
        <v>5.99</v>
      </c>
      <c r="F119">
        <v>17816</v>
      </c>
      <c r="G119">
        <v>3</v>
      </c>
      <c r="H119">
        <v>23768</v>
      </c>
      <c r="I119">
        <v>3.34</v>
      </c>
      <c r="J119">
        <v>7041</v>
      </c>
      <c r="K119">
        <v>4</v>
      </c>
      <c r="L119">
        <v>3011</v>
      </c>
      <c r="M119">
        <v>3</v>
      </c>
    </row>
    <row r="120" spans="1:13" x14ac:dyDescent="0.35">
      <c r="A120" t="s">
        <v>321</v>
      </c>
      <c r="B120">
        <v>10225</v>
      </c>
      <c r="C120">
        <v>5.0199999999999996</v>
      </c>
      <c r="D120">
        <v>1934</v>
      </c>
      <c r="E120">
        <v>5.99</v>
      </c>
      <c r="F120">
        <v>56256</v>
      </c>
      <c r="G120">
        <v>2.52</v>
      </c>
      <c r="H120">
        <v>7319</v>
      </c>
      <c r="I120">
        <v>4.3</v>
      </c>
      <c r="J120">
        <v>6404</v>
      </c>
      <c r="K120">
        <v>4.1399999999999997</v>
      </c>
      <c r="L120">
        <v>2687</v>
      </c>
      <c r="M120">
        <v>3</v>
      </c>
    </row>
    <row r="121" spans="1:13" x14ac:dyDescent="0.35">
      <c r="A121" t="s">
        <v>322</v>
      </c>
      <c r="B121">
        <v>3619</v>
      </c>
      <c r="C121">
        <v>5.86</v>
      </c>
      <c r="D121">
        <v>4893</v>
      </c>
      <c r="E121">
        <v>5.01</v>
      </c>
      <c r="F121">
        <v>20126</v>
      </c>
      <c r="G121">
        <v>2.99</v>
      </c>
      <c r="H121">
        <v>33472</v>
      </c>
      <c r="I121">
        <v>3.01</v>
      </c>
      <c r="J121">
        <v>4331</v>
      </c>
      <c r="K121">
        <v>4.99</v>
      </c>
      <c r="L121">
        <v>3005</v>
      </c>
      <c r="M121">
        <v>3</v>
      </c>
    </row>
    <row r="122" spans="1:13" x14ac:dyDescent="0.35">
      <c r="A122" t="s">
        <v>323</v>
      </c>
      <c r="B122">
        <v>12037</v>
      </c>
      <c r="C122">
        <v>4.51</v>
      </c>
      <c r="D122">
        <v>2055</v>
      </c>
      <c r="E122">
        <v>5.92</v>
      </c>
      <c r="F122">
        <v>21545</v>
      </c>
      <c r="G122">
        <v>3</v>
      </c>
      <c r="H122">
        <v>6676</v>
      </c>
      <c r="I122">
        <v>4.29</v>
      </c>
      <c r="J122">
        <v>5321</v>
      </c>
      <c r="K122">
        <v>4.97</v>
      </c>
      <c r="L122">
        <v>3405</v>
      </c>
      <c r="M122">
        <v>3</v>
      </c>
    </row>
    <row r="123" spans="1:13" x14ac:dyDescent="0.35">
      <c r="A123" t="s">
        <v>324</v>
      </c>
      <c r="B123">
        <v>3972</v>
      </c>
      <c r="C123">
        <v>5.87</v>
      </c>
      <c r="D123">
        <v>13149</v>
      </c>
      <c r="E123">
        <v>5.84</v>
      </c>
      <c r="F123">
        <v>20583</v>
      </c>
      <c r="G123">
        <v>3</v>
      </c>
      <c r="H123">
        <v>6195</v>
      </c>
      <c r="I123">
        <v>4.4400000000000004</v>
      </c>
      <c r="J123">
        <v>51994</v>
      </c>
      <c r="K123">
        <v>4.12</v>
      </c>
      <c r="L123">
        <v>2663</v>
      </c>
      <c r="M123">
        <v>3</v>
      </c>
    </row>
    <row r="124" spans="1:13" x14ac:dyDescent="0.35">
      <c r="A124" t="s">
        <v>325</v>
      </c>
      <c r="B124">
        <v>3931</v>
      </c>
      <c r="C124">
        <v>5.99</v>
      </c>
      <c r="D124">
        <v>2328</v>
      </c>
      <c r="E124">
        <v>5.99</v>
      </c>
      <c r="F124">
        <v>20798</v>
      </c>
      <c r="G124">
        <v>3</v>
      </c>
      <c r="H124">
        <v>7023</v>
      </c>
      <c r="I124">
        <v>4.38</v>
      </c>
      <c r="J124">
        <v>5946</v>
      </c>
      <c r="K124">
        <v>4.75</v>
      </c>
      <c r="L124">
        <v>5182</v>
      </c>
      <c r="M124">
        <v>3</v>
      </c>
    </row>
    <row r="125" spans="1:13" x14ac:dyDescent="0.35">
      <c r="A125" t="s">
        <v>326</v>
      </c>
      <c r="B125">
        <v>9137</v>
      </c>
      <c r="C125">
        <v>5.83</v>
      </c>
      <c r="D125">
        <v>1853</v>
      </c>
      <c r="E125">
        <v>5.98</v>
      </c>
      <c r="F125">
        <v>18349</v>
      </c>
      <c r="G125">
        <v>3</v>
      </c>
      <c r="H125">
        <v>6896</v>
      </c>
      <c r="I125">
        <v>4.1900000000000004</v>
      </c>
      <c r="J125">
        <v>6583</v>
      </c>
      <c r="K125">
        <v>4.1500000000000004</v>
      </c>
      <c r="L125">
        <v>27340</v>
      </c>
      <c r="M125">
        <v>2.0099999999999998</v>
      </c>
    </row>
    <row r="126" spans="1:13" x14ac:dyDescent="0.35">
      <c r="A126" t="s">
        <v>327</v>
      </c>
      <c r="B126">
        <v>19339</v>
      </c>
      <c r="C126">
        <v>5.77</v>
      </c>
      <c r="D126">
        <v>1830</v>
      </c>
      <c r="E126">
        <v>5.98</v>
      </c>
      <c r="F126">
        <v>19489</v>
      </c>
      <c r="G126">
        <v>3</v>
      </c>
      <c r="H126">
        <v>21168</v>
      </c>
      <c r="I126">
        <v>3</v>
      </c>
      <c r="J126">
        <v>6554</v>
      </c>
      <c r="K126">
        <v>3.99</v>
      </c>
      <c r="L126">
        <v>5431</v>
      </c>
      <c r="M126">
        <v>2.52</v>
      </c>
    </row>
    <row r="127" spans="1:13" x14ac:dyDescent="0.35">
      <c r="A127" t="s">
        <v>328</v>
      </c>
      <c r="B127">
        <v>14793</v>
      </c>
      <c r="C127">
        <v>5.74</v>
      </c>
      <c r="D127">
        <v>1766</v>
      </c>
      <c r="E127">
        <v>5.98</v>
      </c>
      <c r="F127">
        <v>20890</v>
      </c>
      <c r="G127">
        <v>3</v>
      </c>
      <c r="H127">
        <v>7486</v>
      </c>
      <c r="I127">
        <v>4</v>
      </c>
      <c r="J127">
        <v>25244</v>
      </c>
      <c r="K127">
        <v>3.33</v>
      </c>
      <c r="L127">
        <v>3474</v>
      </c>
      <c r="M127">
        <v>2.94</v>
      </c>
    </row>
    <row r="128" spans="1:13" x14ac:dyDescent="0.35">
      <c r="A128" t="s">
        <v>329</v>
      </c>
      <c r="B128">
        <v>3121</v>
      </c>
      <c r="C128">
        <v>5.99</v>
      </c>
      <c r="D128">
        <v>6404</v>
      </c>
      <c r="E128">
        <v>5.78</v>
      </c>
      <c r="F128">
        <v>45608</v>
      </c>
      <c r="G128">
        <v>2.5</v>
      </c>
      <c r="H128">
        <v>5142</v>
      </c>
      <c r="I128">
        <v>4.43</v>
      </c>
      <c r="J128">
        <v>6120</v>
      </c>
      <c r="K128">
        <v>3.95</v>
      </c>
      <c r="L128">
        <v>2513</v>
      </c>
      <c r="M128">
        <v>3</v>
      </c>
    </row>
    <row r="129" spans="1:13" x14ac:dyDescent="0.35">
      <c r="A129" t="s">
        <v>330</v>
      </c>
      <c r="B129">
        <v>3086</v>
      </c>
      <c r="C129">
        <v>5.99</v>
      </c>
      <c r="D129">
        <v>14793</v>
      </c>
      <c r="E129">
        <v>5.74</v>
      </c>
      <c r="F129">
        <v>18574</v>
      </c>
      <c r="G129">
        <v>2.95</v>
      </c>
      <c r="H129">
        <v>5964</v>
      </c>
      <c r="I129">
        <v>4.4400000000000004</v>
      </c>
      <c r="J129">
        <v>6357</v>
      </c>
      <c r="K129">
        <v>4</v>
      </c>
      <c r="L129">
        <v>2947</v>
      </c>
      <c r="M129">
        <v>3</v>
      </c>
    </row>
    <row r="130" spans="1:13" x14ac:dyDescent="0.35">
      <c r="A130" t="s">
        <v>331</v>
      </c>
      <c r="B130">
        <v>2988</v>
      </c>
      <c r="C130">
        <v>5.99</v>
      </c>
      <c r="D130">
        <v>10984</v>
      </c>
      <c r="E130">
        <v>5.78</v>
      </c>
      <c r="F130">
        <v>16328</v>
      </c>
      <c r="G130">
        <v>3</v>
      </c>
      <c r="H130">
        <v>5315</v>
      </c>
      <c r="I130">
        <v>4.43</v>
      </c>
      <c r="J130">
        <v>23675</v>
      </c>
      <c r="K130">
        <v>3.34</v>
      </c>
      <c r="L130">
        <v>2658</v>
      </c>
      <c r="M130">
        <v>3</v>
      </c>
    </row>
    <row r="131" spans="1:13" x14ac:dyDescent="0.35">
      <c r="A131" t="s">
        <v>332</v>
      </c>
      <c r="B131">
        <v>6381</v>
      </c>
      <c r="C131">
        <v>5.58</v>
      </c>
      <c r="D131">
        <v>2032</v>
      </c>
      <c r="E131">
        <v>5.98</v>
      </c>
      <c r="F131">
        <v>19449</v>
      </c>
      <c r="G131">
        <v>2.99</v>
      </c>
      <c r="H131">
        <v>36656</v>
      </c>
      <c r="I131">
        <v>2.76</v>
      </c>
      <c r="J131">
        <v>7515</v>
      </c>
      <c r="K131">
        <v>3.96</v>
      </c>
      <c r="L131">
        <v>7463</v>
      </c>
      <c r="M131">
        <v>2.5099999999999998</v>
      </c>
    </row>
    <row r="132" spans="1:13" x14ac:dyDescent="0.35">
      <c r="A132" t="s">
        <v>333</v>
      </c>
      <c r="B132">
        <v>10300</v>
      </c>
      <c r="C132">
        <v>5.38</v>
      </c>
      <c r="D132">
        <v>1303</v>
      </c>
      <c r="E132">
        <v>5.98</v>
      </c>
      <c r="F132">
        <v>113397</v>
      </c>
      <c r="G132">
        <v>2.0299999999999998</v>
      </c>
      <c r="H132">
        <v>6097</v>
      </c>
      <c r="I132">
        <v>4.24</v>
      </c>
      <c r="J132">
        <v>6514</v>
      </c>
      <c r="K132">
        <v>4</v>
      </c>
      <c r="L132">
        <v>2108</v>
      </c>
      <c r="M132">
        <v>2.93</v>
      </c>
    </row>
    <row r="133" spans="1:13" x14ac:dyDescent="0.35">
      <c r="A133" t="s">
        <v>334</v>
      </c>
      <c r="B133">
        <v>8627</v>
      </c>
      <c r="C133">
        <v>5.43</v>
      </c>
      <c r="D133">
        <v>1766</v>
      </c>
      <c r="E133">
        <v>5.99</v>
      </c>
      <c r="F133">
        <v>18731</v>
      </c>
      <c r="G133">
        <v>2.88</v>
      </c>
      <c r="H133">
        <v>5506</v>
      </c>
      <c r="I133">
        <v>4.43</v>
      </c>
      <c r="J133">
        <v>7591</v>
      </c>
      <c r="K133">
        <v>4</v>
      </c>
      <c r="L133">
        <v>23774</v>
      </c>
      <c r="M133">
        <v>2</v>
      </c>
    </row>
    <row r="134" spans="1:13" x14ac:dyDescent="0.35">
      <c r="A134" t="s">
        <v>335</v>
      </c>
      <c r="B134">
        <v>3295</v>
      </c>
      <c r="C134">
        <v>5.99</v>
      </c>
      <c r="D134">
        <v>1384</v>
      </c>
      <c r="E134">
        <v>5.99</v>
      </c>
      <c r="F134">
        <v>15396</v>
      </c>
      <c r="G134">
        <v>3</v>
      </c>
      <c r="H134">
        <v>4864</v>
      </c>
      <c r="I134">
        <v>4.43</v>
      </c>
      <c r="J134">
        <v>22894</v>
      </c>
      <c r="K134">
        <v>3.34</v>
      </c>
      <c r="L134">
        <v>2999</v>
      </c>
      <c r="M134">
        <v>2.78</v>
      </c>
    </row>
    <row r="135" spans="1:13" x14ac:dyDescent="0.35">
      <c r="A135" t="s">
        <v>336</v>
      </c>
      <c r="B135">
        <v>7613</v>
      </c>
      <c r="C135">
        <v>5.01</v>
      </c>
      <c r="D135">
        <v>8129</v>
      </c>
      <c r="E135">
        <v>4.03</v>
      </c>
      <c r="F135">
        <v>19734</v>
      </c>
      <c r="G135">
        <v>3</v>
      </c>
      <c r="H135">
        <v>51912</v>
      </c>
      <c r="I135">
        <v>2.5099999999999998</v>
      </c>
      <c r="J135">
        <v>7597</v>
      </c>
      <c r="K135">
        <v>3.91</v>
      </c>
      <c r="L135">
        <v>2104</v>
      </c>
      <c r="M135">
        <v>3</v>
      </c>
    </row>
    <row r="136" spans="1:13" x14ac:dyDescent="0.35">
      <c r="A136" t="s">
        <v>337</v>
      </c>
      <c r="B136">
        <v>3545</v>
      </c>
      <c r="C136">
        <v>5.92</v>
      </c>
      <c r="D136">
        <v>23710</v>
      </c>
      <c r="E136">
        <v>3.66</v>
      </c>
      <c r="F136">
        <v>54494</v>
      </c>
      <c r="G136">
        <v>2.5</v>
      </c>
      <c r="H136">
        <v>6596</v>
      </c>
      <c r="I136">
        <v>4</v>
      </c>
      <c r="J136">
        <v>7699</v>
      </c>
      <c r="K136">
        <v>4</v>
      </c>
      <c r="L136">
        <v>2195</v>
      </c>
      <c r="M136">
        <v>3</v>
      </c>
    </row>
    <row r="137" spans="1:13" x14ac:dyDescent="0.35">
      <c r="A137" t="s">
        <v>338</v>
      </c>
      <c r="B137">
        <v>3083</v>
      </c>
      <c r="C137">
        <v>5.94</v>
      </c>
      <c r="D137">
        <v>15962</v>
      </c>
      <c r="E137">
        <v>3.7</v>
      </c>
      <c r="F137">
        <v>18583</v>
      </c>
      <c r="G137">
        <v>2.95</v>
      </c>
      <c r="H137">
        <v>5294</v>
      </c>
      <c r="I137">
        <v>4.4400000000000004</v>
      </c>
      <c r="J137">
        <v>7554</v>
      </c>
      <c r="K137">
        <v>4</v>
      </c>
      <c r="L137">
        <v>2227</v>
      </c>
      <c r="M137">
        <v>3</v>
      </c>
    </row>
    <row r="138" spans="1:13" x14ac:dyDescent="0.35">
      <c r="A138" t="s">
        <v>339</v>
      </c>
      <c r="B138">
        <v>7936</v>
      </c>
      <c r="C138">
        <v>5.01</v>
      </c>
      <c r="D138">
        <v>1469</v>
      </c>
      <c r="E138">
        <v>6</v>
      </c>
      <c r="F138">
        <v>14967</v>
      </c>
      <c r="G138">
        <v>3</v>
      </c>
      <c r="H138">
        <v>4546</v>
      </c>
      <c r="I138">
        <v>4.4400000000000004</v>
      </c>
      <c r="J138">
        <v>66981</v>
      </c>
      <c r="K138">
        <v>2.5</v>
      </c>
      <c r="L138">
        <v>1888</v>
      </c>
      <c r="M138">
        <v>3</v>
      </c>
    </row>
    <row r="139" spans="1:13" x14ac:dyDescent="0.35">
      <c r="A139" t="s">
        <v>340</v>
      </c>
      <c r="B139">
        <v>3244</v>
      </c>
      <c r="C139">
        <v>5.94</v>
      </c>
      <c r="D139">
        <v>22133</v>
      </c>
      <c r="E139">
        <v>3.48</v>
      </c>
      <c r="F139">
        <v>52848</v>
      </c>
      <c r="G139">
        <v>2.5</v>
      </c>
      <c r="H139">
        <v>5332</v>
      </c>
      <c r="I139">
        <v>4.4400000000000004</v>
      </c>
      <c r="J139">
        <v>6456</v>
      </c>
      <c r="K139">
        <v>3.7</v>
      </c>
      <c r="L139">
        <v>2087</v>
      </c>
      <c r="M139">
        <v>3</v>
      </c>
    </row>
    <row r="140" spans="1:13" x14ac:dyDescent="0.35">
      <c r="A140" t="s">
        <v>341</v>
      </c>
      <c r="B140">
        <v>3379</v>
      </c>
      <c r="C140">
        <v>5.99</v>
      </c>
      <c r="D140">
        <v>2486</v>
      </c>
      <c r="E140">
        <v>5.47</v>
      </c>
      <c r="F140">
        <v>19433</v>
      </c>
      <c r="G140">
        <v>2.95</v>
      </c>
      <c r="H140">
        <v>22768</v>
      </c>
      <c r="I140">
        <v>3.33</v>
      </c>
      <c r="J140">
        <v>6456</v>
      </c>
      <c r="K140">
        <v>4</v>
      </c>
      <c r="L140">
        <v>19739</v>
      </c>
      <c r="M140">
        <v>2.0099999999999998</v>
      </c>
    </row>
    <row r="141" spans="1:13" x14ac:dyDescent="0.35">
      <c r="A141" t="s">
        <v>342</v>
      </c>
      <c r="B141">
        <v>3029</v>
      </c>
      <c r="C141">
        <v>5.99</v>
      </c>
      <c r="D141">
        <v>6935</v>
      </c>
      <c r="E141">
        <v>4.45</v>
      </c>
      <c r="F141">
        <v>15688</v>
      </c>
      <c r="G141">
        <v>3</v>
      </c>
      <c r="H141">
        <v>5886</v>
      </c>
      <c r="I141">
        <v>4.33</v>
      </c>
      <c r="J141">
        <v>28283</v>
      </c>
      <c r="K141">
        <v>2.76</v>
      </c>
      <c r="L141">
        <v>3357</v>
      </c>
      <c r="M141">
        <v>2.61</v>
      </c>
    </row>
    <row r="142" spans="1:13" x14ac:dyDescent="0.35">
      <c r="A142" t="s">
        <v>343</v>
      </c>
      <c r="B142">
        <v>5757</v>
      </c>
      <c r="C142">
        <v>5.7</v>
      </c>
      <c r="D142">
        <v>2114</v>
      </c>
      <c r="E142">
        <v>5.8</v>
      </c>
      <c r="F142">
        <v>19497</v>
      </c>
      <c r="G142">
        <v>3</v>
      </c>
      <c r="H142">
        <v>7274</v>
      </c>
      <c r="I142">
        <v>4.24</v>
      </c>
      <c r="J142">
        <v>6660</v>
      </c>
      <c r="K142">
        <v>3.85</v>
      </c>
      <c r="L142">
        <v>12993</v>
      </c>
      <c r="M142">
        <v>2.23</v>
      </c>
    </row>
    <row r="143" spans="1:13" x14ac:dyDescent="0.35">
      <c r="A143" t="s">
        <v>344</v>
      </c>
      <c r="B143">
        <v>9038</v>
      </c>
      <c r="C143">
        <v>5.42</v>
      </c>
      <c r="D143">
        <v>1749</v>
      </c>
      <c r="E143">
        <v>6</v>
      </c>
      <c r="F143">
        <v>106793</v>
      </c>
      <c r="G143">
        <v>2</v>
      </c>
      <c r="H143">
        <v>5509</v>
      </c>
      <c r="I143">
        <v>4.3899999999999997</v>
      </c>
      <c r="J143">
        <v>5450</v>
      </c>
      <c r="K143">
        <v>4</v>
      </c>
      <c r="L143">
        <v>2297</v>
      </c>
      <c r="M143">
        <v>2.85</v>
      </c>
    </row>
    <row r="144" spans="1:13" x14ac:dyDescent="0.35">
      <c r="A144" t="s">
        <v>345</v>
      </c>
      <c r="B144">
        <v>7957</v>
      </c>
      <c r="C144">
        <v>5.45</v>
      </c>
      <c r="D144">
        <v>1496</v>
      </c>
      <c r="E144">
        <v>5.99</v>
      </c>
      <c r="F144">
        <v>19804</v>
      </c>
      <c r="G144">
        <v>2.85</v>
      </c>
      <c r="H144">
        <v>6504</v>
      </c>
      <c r="I144">
        <v>4.42</v>
      </c>
      <c r="J144">
        <v>4121</v>
      </c>
      <c r="K144">
        <v>4.75</v>
      </c>
      <c r="L144">
        <v>2593</v>
      </c>
      <c r="M144">
        <v>3</v>
      </c>
    </row>
    <row r="145" spans="1:13" x14ac:dyDescent="0.35">
      <c r="A145" t="s">
        <v>346</v>
      </c>
      <c r="B145">
        <v>3632</v>
      </c>
      <c r="C145">
        <v>5.99</v>
      </c>
      <c r="D145">
        <v>1679</v>
      </c>
      <c r="E145">
        <v>5.99</v>
      </c>
      <c r="F145">
        <v>16129</v>
      </c>
      <c r="G145">
        <v>3</v>
      </c>
      <c r="H145">
        <v>16603</v>
      </c>
      <c r="I145">
        <v>3.34</v>
      </c>
      <c r="J145">
        <v>48070</v>
      </c>
      <c r="K145">
        <v>4.1500000000000004</v>
      </c>
      <c r="L145">
        <v>2109</v>
      </c>
      <c r="M145">
        <v>3</v>
      </c>
    </row>
    <row r="146" spans="1:13" x14ac:dyDescent="0.35">
      <c r="A146" t="s">
        <v>347</v>
      </c>
      <c r="B146">
        <v>3341</v>
      </c>
      <c r="C146">
        <v>5.99</v>
      </c>
      <c r="D146">
        <v>7005</v>
      </c>
      <c r="E146">
        <v>4.46</v>
      </c>
      <c r="F146">
        <v>52595</v>
      </c>
      <c r="G146">
        <v>2.5</v>
      </c>
      <c r="H146">
        <v>7102</v>
      </c>
      <c r="I146">
        <v>4.3600000000000003</v>
      </c>
      <c r="J146">
        <v>5660</v>
      </c>
      <c r="K146">
        <v>4.71</v>
      </c>
      <c r="L146">
        <v>2249</v>
      </c>
      <c r="M146">
        <v>3</v>
      </c>
    </row>
    <row r="147" spans="1:13" x14ac:dyDescent="0.35">
      <c r="A147" t="s">
        <v>348</v>
      </c>
      <c r="B147">
        <v>3600</v>
      </c>
      <c r="C147">
        <v>5.99</v>
      </c>
      <c r="D147">
        <v>2134</v>
      </c>
      <c r="E147">
        <v>5.84</v>
      </c>
      <c r="F147">
        <v>21067</v>
      </c>
      <c r="G147">
        <v>2.94</v>
      </c>
      <c r="H147">
        <v>7154</v>
      </c>
      <c r="I147">
        <v>4.4400000000000004</v>
      </c>
      <c r="J147">
        <v>5071</v>
      </c>
      <c r="K147">
        <v>4.6100000000000003</v>
      </c>
      <c r="L147">
        <v>4137</v>
      </c>
      <c r="M147">
        <v>3</v>
      </c>
    </row>
    <row r="148" spans="1:13" x14ac:dyDescent="0.35">
      <c r="A148" t="s">
        <v>349</v>
      </c>
      <c r="B148">
        <v>8898</v>
      </c>
      <c r="C148">
        <v>5.22</v>
      </c>
      <c r="D148">
        <v>1885</v>
      </c>
      <c r="E148">
        <v>5.98</v>
      </c>
      <c r="F148">
        <v>40582</v>
      </c>
      <c r="G148">
        <v>2.61</v>
      </c>
      <c r="H148">
        <v>6328</v>
      </c>
      <c r="I148">
        <v>4.43</v>
      </c>
      <c r="J148">
        <v>33281</v>
      </c>
      <c r="K148">
        <v>2.75</v>
      </c>
      <c r="L148">
        <v>2745</v>
      </c>
      <c r="M148">
        <v>2.99</v>
      </c>
    </row>
    <row r="149" spans="1:13" x14ac:dyDescent="0.35">
      <c r="A149" t="s">
        <v>350</v>
      </c>
      <c r="B149">
        <v>14280</v>
      </c>
      <c r="C149">
        <v>4.8600000000000003</v>
      </c>
      <c r="D149">
        <v>1466</v>
      </c>
      <c r="E149">
        <v>5.98</v>
      </c>
      <c r="F149">
        <v>73529</v>
      </c>
      <c r="G149">
        <v>2.42</v>
      </c>
      <c r="H149">
        <v>52779</v>
      </c>
      <c r="I149">
        <v>2.5099999999999998</v>
      </c>
      <c r="J149">
        <v>7188</v>
      </c>
      <c r="K149">
        <v>3.79</v>
      </c>
      <c r="L149">
        <v>2179</v>
      </c>
      <c r="M149">
        <v>3</v>
      </c>
    </row>
    <row r="150" spans="1:13" x14ac:dyDescent="0.35">
      <c r="A150" t="s">
        <v>351</v>
      </c>
      <c r="B150">
        <v>12916</v>
      </c>
      <c r="C150">
        <v>4.79</v>
      </c>
      <c r="D150">
        <v>1981</v>
      </c>
      <c r="E150">
        <v>5.99</v>
      </c>
      <c r="F150">
        <v>56221</v>
      </c>
      <c r="G150">
        <v>2.48</v>
      </c>
      <c r="H150">
        <v>7081</v>
      </c>
      <c r="I150">
        <v>4.0999999999999996</v>
      </c>
      <c r="J150">
        <v>6917</v>
      </c>
      <c r="K150">
        <v>4.01</v>
      </c>
      <c r="L150">
        <v>2745</v>
      </c>
      <c r="M150">
        <v>3</v>
      </c>
    </row>
    <row r="151" spans="1:13" x14ac:dyDescent="0.35">
      <c r="A151" t="s">
        <v>352</v>
      </c>
      <c r="B151">
        <v>3428</v>
      </c>
      <c r="C151">
        <v>5.99</v>
      </c>
      <c r="D151">
        <v>4791</v>
      </c>
      <c r="E151">
        <v>5.01</v>
      </c>
      <c r="F151">
        <v>15666</v>
      </c>
      <c r="G151">
        <v>3</v>
      </c>
      <c r="H151">
        <v>5563</v>
      </c>
      <c r="I151">
        <v>4.4400000000000004</v>
      </c>
      <c r="J151">
        <v>32017</v>
      </c>
      <c r="K151">
        <v>2.73</v>
      </c>
      <c r="L151">
        <v>1977</v>
      </c>
      <c r="M151">
        <v>2.98</v>
      </c>
    </row>
    <row r="152" spans="1:13" x14ac:dyDescent="0.35">
      <c r="A152" t="s">
        <v>353</v>
      </c>
      <c r="B152">
        <v>3814</v>
      </c>
      <c r="C152">
        <v>5.98</v>
      </c>
      <c r="D152">
        <v>2141</v>
      </c>
      <c r="E152">
        <v>5.92</v>
      </c>
      <c r="F152">
        <v>19340</v>
      </c>
      <c r="G152">
        <v>3</v>
      </c>
      <c r="H152">
        <v>7424</v>
      </c>
      <c r="I152">
        <v>4.29</v>
      </c>
      <c r="J152">
        <v>8547</v>
      </c>
      <c r="K152">
        <v>3.8</v>
      </c>
      <c r="L152">
        <v>15058</v>
      </c>
      <c r="M152">
        <v>2.0099999999999998</v>
      </c>
    </row>
    <row r="153" spans="1:13" x14ac:dyDescent="0.35">
      <c r="A153" t="s">
        <v>354</v>
      </c>
      <c r="B153">
        <v>3528</v>
      </c>
      <c r="C153">
        <v>5.99</v>
      </c>
      <c r="D153">
        <v>14941</v>
      </c>
      <c r="E153">
        <v>3.41</v>
      </c>
      <c r="F153">
        <v>19750</v>
      </c>
      <c r="G153">
        <v>3</v>
      </c>
      <c r="H153">
        <v>7886</v>
      </c>
      <c r="I153">
        <v>4.1500000000000004</v>
      </c>
      <c r="J153">
        <v>7915</v>
      </c>
      <c r="K153">
        <v>4</v>
      </c>
      <c r="L153">
        <v>3311</v>
      </c>
      <c r="M153">
        <v>2.77</v>
      </c>
    </row>
    <row r="154" spans="1:13" x14ac:dyDescent="0.35">
      <c r="A154" t="s">
        <v>355</v>
      </c>
      <c r="B154">
        <v>3446</v>
      </c>
      <c r="C154">
        <v>5.99</v>
      </c>
      <c r="D154">
        <v>4662</v>
      </c>
      <c r="E154">
        <v>5</v>
      </c>
      <c r="F154">
        <v>10834</v>
      </c>
      <c r="G154">
        <v>3.56</v>
      </c>
      <c r="H154">
        <v>24289</v>
      </c>
      <c r="I154">
        <v>3.34</v>
      </c>
      <c r="J154">
        <v>4469</v>
      </c>
      <c r="K154">
        <v>4.93</v>
      </c>
      <c r="L154">
        <v>3101</v>
      </c>
      <c r="M154">
        <v>3</v>
      </c>
    </row>
    <row r="155" spans="1:13" x14ac:dyDescent="0.35">
      <c r="A155" t="s">
        <v>356</v>
      </c>
      <c r="B155">
        <v>3343</v>
      </c>
      <c r="C155">
        <v>5.99</v>
      </c>
      <c r="D155">
        <v>8273</v>
      </c>
      <c r="E155">
        <v>4.07</v>
      </c>
      <c r="F155">
        <v>58935</v>
      </c>
      <c r="G155">
        <v>3.07</v>
      </c>
      <c r="H155">
        <v>6440</v>
      </c>
      <c r="I155">
        <v>4.3</v>
      </c>
      <c r="J155">
        <v>49536</v>
      </c>
      <c r="K155">
        <v>4.21</v>
      </c>
      <c r="L155">
        <v>1993</v>
      </c>
      <c r="M155">
        <v>3</v>
      </c>
    </row>
    <row r="156" spans="1:13" x14ac:dyDescent="0.35">
      <c r="A156" t="s">
        <v>357</v>
      </c>
      <c r="B156">
        <v>3547</v>
      </c>
      <c r="C156">
        <v>5.99</v>
      </c>
      <c r="D156">
        <v>24293</v>
      </c>
      <c r="E156">
        <v>3.66</v>
      </c>
      <c r="F156">
        <v>10936</v>
      </c>
      <c r="G156">
        <v>3.54</v>
      </c>
      <c r="H156">
        <v>7763</v>
      </c>
      <c r="I156">
        <v>4.2300000000000004</v>
      </c>
      <c r="J156">
        <v>14570</v>
      </c>
      <c r="K156">
        <v>3.5</v>
      </c>
      <c r="L156">
        <v>2838</v>
      </c>
      <c r="M156">
        <v>2.99</v>
      </c>
    </row>
    <row r="157" spans="1:13" x14ac:dyDescent="0.35">
      <c r="A157" t="s">
        <v>358</v>
      </c>
      <c r="B157">
        <v>3382</v>
      </c>
      <c r="C157">
        <v>5.99</v>
      </c>
      <c r="D157">
        <v>18946</v>
      </c>
      <c r="E157">
        <v>3.68</v>
      </c>
      <c r="F157">
        <v>17436</v>
      </c>
      <c r="G157">
        <v>3.06</v>
      </c>
      <c r="H157">
        <v>7889</v>
      </c>
      <c r="I157">
        <v>4.34</v>
      </c>
      <c r="J157">
        <v>7132</v>
      </c>
      <c r="K157">
        <v>4.12</v>
      </c>
      <c r="L157">
        <v>10771</v>
      </c>
      <c r="M157">
        <v>2.21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58C0-2E33-4C10-A58D-C4E105D6D0D3}">
  <sheetPr codeName="Sheet12"/>
  <dimension ref="J1:X157"/>
  <sheetViews>
    <sheetView topLeftCell="J1" workbookViewId="0">
      <selection activeCell="Z3" sqref="Z3"/>
    </sheetView>
  </sheetViews>
  <sheetFormatPr defaultRowHeight="14.5" x14ac:dyDescent="0.35"/>
  <cols>
    <col min="11" max="11" width="13.90625" customWidth="1"/>
    <col min="12" max="12" width="14.08984375" customWidth="1"/>
  </cols>
  <sheetData>
    <row r="1" spans="10:24" x14ac:dyDescent="0.35">
      <c r="J1" t="s">
        <v>190</v>
      </c>
      <c r="K1" t="s">
        <v>191</v>
      </c>
      <c r="L1" t="s">
        <v>192</v>
      </c>
      <c r="M1" t="s">
        <v>194</v>
      </c>
      <c r="N1" t="s">
        <v>196</v>
      </c>
      <c r="O1" t="s">
        <v>198</v>
      </c>
      <c r="P1" t="s">
        <v>200</v>
      </c>
      <c r="Q1" t="s">
        <v>202</v>
      </c>
      <c r="R1" t="s">
        <v>415</v>
      </c>
      <c r="S1" t="s">
        <v>416</v>
      </c>
      <c r="T1" t="s">
        <v>417</v>
      </c>
      <c r="U1" t="s">
        <v>418</v>
      </c>
      <c r="V1" t="s">
        <v>419</v>
      </c>
      <c r="W1" t="s">
        <v>420</v>
      </c>
      <c r="X1" t="s">
        <v>421</v>
      </c>
    </row>
    <row r="2" spans="10:24" x14ac:dyDescent="0.35">
      <c r="J2" t="s">
        <v>203</v>
      </c>
      <c r="K2">
        <v>7394</v>
      </c>
      <c r="L2">
        <v>4.99</v>
      </c>
      <c r="M2">
        <v>4.99</v>
      </c>
      <c r="N2">
        <v>2.5</v>
      </c>
      <c r="O2">
        <v>4</v>
      </c>
      <c r="P2">
        <v>3.98</v>
      </c>
      <c r="Q2">
        <v>2.2599999999999998</v>
      </c>
      <c r="R2">
        <f>LN(L2)</f>
        <v>1.6074359097634274</v>
      </c>
      <c r="S2">
        <f>LN(L2)</f>
        <v>1.6074359097634274</v>
      </c>
      <c r="T2">
        <f>LN(M2)</f>
        <v>1.6074359097634274</v>
      </c>
      <c r="U2">
        <f>LN(N2)</f>
        <v>0.91629073187415511</v>
      </c>
      <c r="V2">
        <f>LN(O2)</f>
        <v>1.3862943611198906</v>
      </c>
      <c r="W2">
        <f>LN(P2)</f>
        <v>1.3812818192963463</v>
      </c>
      <c r="X2">
        <f>LN(Q2)</f>
        <v>0.81536481328419441</v>
      </c>
    </row>
    <row r="3" spans="10:24" x14ac:dyDescent="0.35">
      <c r="J3" t="s">
        <v>204</v>
      </c>
      <c r="K3">
        <v>5721</v>
      </c>
      <c r="L3">
        <v>5</v>
      </c>
      <c r="M3">
        <v>4.83</v>
      </c>
      <c r="N3">
        <v>2.5</v>
      </c>
      <c r="O3">
        <v>4</v>
      </c>
      <c r="P3">
        <v>4</v>
      </c>
      <c r="Q3">
        <v>2.29</v>
      </c>
      <c r="R3">
        <f t="shared" ref="R3:R66" si="0">LN(L3)</f>
        <v>1.6094379124341003</v>
      </c>
      <c r="S3">
        <f t="shared" ref="S3:S66" si="1">LN(L3)</f>
        <v>1.6094379124341003</v>
      </c>
      <c r="T3">
        <f t="shared" ref="T3:T66" si="2">LN(M3)</f>
        <v>1.5748464676644813</v>
      </c>
      <c r="U3">
        <f t="shared" ref="U3:U66" si="3">LN(N3)</f>
        <v>0.91629073187415511</v>
      </c>
      <c r="V3">
        <f t="shared" ref="V3:V66" si="4">LN(O3)</f>
        <v>1.3862943611198906</v>
      </c>
      <c r="W3">
        <f t="shared" ref="W3:W66" si="5">LN(P3)</f>
        <v>1.3862943611198906</v>
      </c>
      <c r="X3">
        <f t="shared" ref="X3:X66" si="6">LN(Q3)</f>
        <v>0.82855181756614826</v>
      </c>
    </row>
    <row r="4" spans="10:24" x14ac:dyDescent="0.35">
      <c r="J4" t="s">
        <v>205</v>
      </c>
      <c r="K4">
        <v>6084</v>
      </c>
      <c r="L4">
        <v>5.0999999999999996</v>
      </c>
      <c r="M4">
        <v>4.4800000000000004</v>
      </c>
      <c r="N4">
        <v>2</v>
      </c>
      <c r="O4">
        <v>4</v>
      </c>
      <c r="P4">
        <v>4</v>
      </c>
      <c r="Q4">
        <v>2.34</v>
      </c>
      <c r="R4">
        <f t="shared" si="0"/>
        <v>1.62924053973028</v>
      </c>
      <c r="S4">
        <f t="shared" si="1"/>
        <v>1.62924053973028</v>
      </c>
      <c r="T4">
        <f t="shared" si="2"/>
        <v>1.4996230464268938</v>
      </c>
      <c r="U4">
        <f t="shared" si="3"/>
        <v>0.69314718055994529</v>
      </c>
      <c r="V4">
        <f t="shared" si="4"/>
        <v>1.3862943611198906</v>
      </c>
      <c r="W4">
        <f t="shared" si="5"/>
        <v>1.3862943611198906</v>
      </c>
      <c r="X4">
        <f t="shared" si="6"/>
        <v>0.85015092936961001</v>
      </c>
    </row>
    <row r="5" spans="10:24" x14ac:dyDescent="0.35">
      <c r="J5" t="s">
        <v>206</v>
      </c>
      <c r="K5">
        <v>5965</v>
      </c>
      <c r="L5">
        <v>4.99</v>
      </c>
      <c r="M5">
        <v>4.49</v>
      </c>
      <c r="N5">
        <v>2.5</v>
      </c>
      <c r="O5">
        <v>3.33</v>
      </c>
      <c r="P5">
        <v>4</v>
      </c>
      <c r="Q5">
        <v>2.23</v>
      </c>
      <c r="R5">
        <f t="shared" si="0"/>
        <v>1.6074359097634274</v>
      </c>
      <c r="S5">
        <f t="shared" si="1"/>
        <v>1.6074359097634274</v>
      </c>
      <c r="T5">
        <f t="shared" si="2"/>
        <v>1.501852701754163</v>
      </c>
      <c r="U5">
        <f t="shared" si="3"/>
        <v>0.91629073187415511</v>
      </c>
      <c r="V5">
        <f t="shared" si="4"/>
        <v>1.2029723039923526</v>
      </c>
      <c r="W5">
        <f t="shared" si="5"/>
        <v>1.3862943611198906</v>
      </c>
      <c r="X5">
        <f t="shared" si="6"/>
        <v>0.80200158547202738</v>
      </c>
    </row>
    <row r="6" spans="10:24" x14ac:dyDescent="0.35">
      <c r="J6" t="s">
        <v>207</v>
      </c>
      <c r="K6">
        <v>7002</v>
      </c>
      <c r="L6">
        <v>4.99</v>
      </c>
      <c r="M6">
        <v>4.99</v>
      </c>
      <c r="N6">
        <v>2.33</v>
      </c>
      <c r="O6">
        <v>3.99</v>
      </c>
      <c r="P6">
        <v>4</v>
      </c>
      <c r="Q6">
        <v>2.25</v>
      </c>
      <c r="R6">
        <f t="shared" si="0"/>
        <v>1.6074359097634274</v>
      </c>
      <c r="S6">
        <f t="shared" si="1"/>
        <v>1.6074359097634274</v>
      </c>
      <c r="T6">
        <f t="shared" si="2"/>
        <v>1.6074359097634274</v>
      </c>
      <c r="U6">
        <f t="shared" si="3"/>
        <v>0.84586826757760925</v>
      </c>
      <c r="V6">
        <f t="shared" si="4"/>
        <v>1.3837912309017721</v>
      </c>
      <c r="W6">
        <f t="shared" si="5"/>
        <v>1.3862943611198906</v>
      </c>
      <c r="X6">
        <f t="shared" si="6"/>
        <v>0.81093021621632877</v>
      </c>
    </row>
    <row r="7" spans="10:24" x14ac:dyDescent="0.35">
      <c r="J7" t="s">
        <v>208</v>
      </c>
      <c r="K7">
        <v>6237</v>
      </c>
      <c r="L7">
        <v>4.99</v>
      </c>
      <c r="M7">
        <v>4.99</v>
      </c>
      <c r="N7">
        <v>2.4300000000000002</v>
      </c>
      <c r="O7">
        <v>3</v>
      </c>
      <c r="P7">
        <v>3.89</v>
      </c>
      <c r="Q7">
        <v>2.2599999999999998</v>
      </c>
      <c r="R7">
        <f t="shared" si="0"/>
        <v>1.6074359097634274</v>
      </c>
      <c r="S7">
        <f t="shared" si="1"/>
        <v>1.6074359097634274</v>
      </c>
      <c r="T7">
        <f t="shared" si="2"/>
        <v>1.6074359097634274</v>
      </c>
      <c r="U7">
        <f t="shared" si="3"/>
        <v>0.88789125735245711</v>
      </c>
      <c r="V7">
        <f t="shared" si="4"/>
        <v>1.0986122886681098</v>
      </c>
      <c r="W7">
        <f t="shared" si="5"/>
        <v>1.358409157630355</v>
      </c>
      <c r="X7">
        <f t="shared" si="6"/>
        <v>0.81536481328419441</v>
      </c>
    </row>
    <row r="8" spans="10:24" x14ac:dyDescent="0.35">
      <c r="J8" t="s">
        <v>209</v>
      </c>
      <c r="K8">
        <v>9945</v>
      </c>
      <c r="L8">
        <v>4.8899999999999997</v>
      </c>
      <c r="M8">
        <v>4.99</v>
      </c>
      <c r="N8">
        <v>2.48</v>
      </c>
      <c r="O8">
        <v>3.17</v>
      </c>
      <c r="P8">
        <v>2.38</v>
      </c>
      <c r="Q8">
        <v>2.31</v>
      </c>
      <c r="R8">
        <f t="shared" si="0"/>
        <v>1.5871923034867805</v>
      </c>
      <c r="S8">
        <f t="shared" si="1"/>
        <v>1.5871923034867805</v>
      </c>
      <c r="T8">
        <f t="shared" si="2"/>
        <v>1.6074359097634274</v>
      </c>
      <c r="U8">
        <f t="shared" si="3"/>
        <v>0.90825856017689077</v>
      </c>
      <c r="V8">
        <f t="shared" si="4"/>
        <v>1.1537315878891892</v>
      </c>
      <c r="W8">
        <f t="shared" si="5"/>
        <v>0.86710048768338333</v>
      </c>
      <c r="X8">
        <f t="shared" si="6"/>
        <v>0.83724752453370221</v>
      </c>
    </row>
    <row r="9" spans="10:24" x14ac:dyDescent="0.35">
      <c r="J9" t="s">
        <v>210</v>
      </c>
      <c r="K9">
        <v>22657</v>
      </c>
      <c r="L9">
        <v>4.53</v>
      </c>
      <c r="M9">
        <v>4.92</v>
      </c>
      <c r="N9">
        <v>2.2200000000000002</v>
      </c>
      <c r="O9">
        <v>3.77</v>
      </c>
      <c r="P9">
        <v>3.92</v>
      </c>
      <c r="Q9">
        <v>2.2999999999999998</v>
      </c>
      <c r="R9">
        <f t="shared" si="0"/>
        <v>1.5107219394949427</v>
      </c>
      <c r="S9">
        <f t="shared" si="1"/>
        <v>1.5107219394949427</v>
      </c>
      <c r="T9">
        <f t="shared" si="2"/>
        <v>1.5933085305042167</v>
      </c>
      <c r="U9">
        <f t="shared" si="3"/>
        <v>0.79750719588418817</v>
      </c>
      <c r="V9">
        <f t="shared" si="4"/>
        <v>1.3270750014599193</v>
      </c>
      <c r="W9">
        <f t="shared" si="5"/>
        <v>1.3660916538023711</v>
      </c>
      <c r="X9">
        <f t="shared" si="6"/>
        <v>0.83290912293510388</v>
      </c>
    </row>
    <row r="10" spans="10:24" x14ac:dyDescent="0.35">
      <c r="J10" t="s">
        <v>211</v>
      </c>
      <c r="K10">
        <v>17702</v>
      </c>
      <c r="L10">
        <v>4.54</v>
      </c>
      <c r="M10">
        <v>4.99</v>
      </c>
      <c r="N10">
        <v>2.5</v>
      </c>
      <c r="O10">
        <v>4</v>
      </c>
      <c r="P10">
        <v>4</v>
      </c>
      <c r="Q10">
        <v>2.23</v>
      </c>
      <c r="R10">
        <f t="shared" si="0"/>
        <v>1.5129270120532565</v>
      </c>
      <c r="S10">
        <f t="shared" si="1"/>
        <v>1.5129270120532565</v>
      </c>
      <c r="T10">
        <f t="shared" si="2"/>
        <v>1.6074359097634274</v>
      </c>
      <c r="U10">
        <f t="shared" si="3"/>
        <v>0.91629073187415511</v>
      </c>
      <c r="V10">
        <f t="shared" si="4"/>
        <v>1.3862943611198906</v>
      </c>
      <c r="W10">
        <f t="shared" si="5"/>
        <v>1.3862943611198906</v>
      </c>
      <c r="X10">
        <f t="shared" si="6"/>
        <v>0.80200158547202738</v>
      </c>
    </row>
    <row r="11" spans="10:24" x14ac:dyDescent="0.35">
      <c r="J11" t="s">
        <v>212</v>
      </c>
      <c r="K11">
        <v>6736</v>
      </c>
      <c r="L11">
        <v>4.99</v>
      </c>
      <c r="M11">
        <v>4.99</v>
      </c>
      <c r="N11">
        <v>2.5</v>
      </c>
      <c r="O11">
        <v>3.99</v>
      </c>
      <c r="P11">
        <v>4</v>
      </c>
      <c r="Q11">
        <v>2.33</v>
      </c>
      <c r="R11">
        <f t="shared" si="0"/>
        <v>1.6074359097634274</v>
      </c>
      <c r="S11">
        <f t="shared" si="1"/>
        <v>1.6074359097634274</v>
      </c>
      <c r="T11">
        <f t="shared" si="2"/>
        <v>1.6074359097634274</v>
      </c>
      <c r="U11">
        <f t="shared" si="3"/>
        <v>0.91629073187415511</v>
      </c>
      <c r="V11">
        <f t="shared" si="4"/>
        <v>1.3837912309017721</v>
      </c>
      <c r="W11">
        <f t="shared" si="5"/>
        <v>1.3862943611198906</v>
      </c>
      <c r="X11">
        <f t="shared" si="6"/>
        <v>0.84586826757760925</v>
      </c>
    </row>
    <row r="12" spans="10:24" x14ac:dyDescent="0.35">
      <c r="J12" t="s">
        <v>213</v>
      </c>
      <c r="K12">
        <v>9605</v>
      </c>
      <c r="L12">
        <v>4.54</v>
      </c>
      <c r="M12">
        <v>4.75</v>
      </c>
      <c r="N12">
        <v>2.5</v>
      </c>
      <c r="O12">
        <v>2.46</v>
      </c>
      <c r="P12">
        <v>2.48</v>
      </c>
      <c r="Q12">
        <v>2.36</v>
      </c>
      <c r="R12">
        <f t="shared" si="0"/>
        <v>1.5129270120532565</v>
      </c>
      <c r="S12">
        <f t="shared" si="1"/>
        <v>1.5129270120532565</v>
      </c>
      <c r="T12">
        <f t="shared" si="2"/>
        <v>1.5581446180465499</v>
      </c>
      <c r="U12">
        <f t="shared" si="3"/>
        <v>0.91629073187415511</v>
      </c>
      <c r="V12">
        <f t="shared" si="4"/>
        <v>0.90016134994427144</v>
      </c>
      <c r="W12">
        <f t="shared" si="5"/>
        <v>0.90825856017689077</v>
      </c>
      <c r="X12">
        <f t="shared" si="6"/>
        <v>0.8586616190375187</v>
      </c>
    </row>
    <row r="13" spans="10:24" x14ac:dyDescent="0.35">
      <c r="J13" t="s">
        <v>214</v>
      </c>
      <c r="K13">
        <v>5494</v>
      </c>
      <c r="L13">
        <v>4.96</v>
      </c>
      <c r="M13">
        <v>4.5199999999999996</v>
      </c>
      <c r="N13">
        <v>2.5</v>
      </c>
      <c r="O13">
        <v>3.68</v>
      </c>
      <c r="P13">
        <v>3.93</v>
      </c>
      <c r="Q13">
        <v>1.95</v>
      </c>
      <c r="R13">
        <f t="shared" si="0"/>
        <v>1.6014057407368361</v>
      </c>
      <c r="S13">
        <f t="shared" si="1"/>
        <v>1.6014057407368361</v>
      </c>
      <c r="T13">
        <f t="shared" si="2"/>
        <v>1.5085119938441398</v>
      </c>
      <c r="U13">
        <f t="shared" si="3"/>
        <v>0.91629073187415511</v>
      </c>
      <c r="V13">
        <f t="shared" si="4"/>
        <v>1.3029127521808397</v>
      </c>
      <c r="W13">
        <f t="shared" si="5"/>
        <v>1.3686394258811698</v>
      </c>
      <c r="X13">
        <f t="shared" si="6"/>
        <v>0.66782937257565544</v>
      </c>
    </row>
    <row r="14" spans="10:24" x14ac:dyDescent="0.35">
      <c r="J14" t="s">
        <v>215</v>
      </c>
      <c r="K14">
        <v>5443</v>
      </c>
      <c r="L14">
        <v>4.9800000000000004</v>
      </c>
      <c r="M14">
        <v>4.53</v>
      </c>
      <c r="N14">
        <v>2.5</v>
      </c>
      <c r="O14">
        <v>3.57</v>
      </c>
      <c r="P14">
        <v>4</v>
      </c>
      <c r="Q14">
        <v>2.5</v>
      </c>
      <c r="R14">
        <f t="shared" si="0"/>
        <v>1.6054298910365616</v>
      </c>
      <c r="S14">
        <f t="shared" si="1"/>
        <v>1.6054298910365616</v>
      </c>
      <c r="T14">
        <f t="shared" si="2"/>
        <v>1.5107219394949427</v>
      </c>
      <c r="U14">
        <f t="shared" si="3"/>
        <v>0.91629073187415511</v>
      </c>
      <c r="V14">
        <f t="shared" si="4"/>
        <v>1.2725655957915476</v>
      </c>
      <c r="W14">
        <f t="shared" si="5"/>
        <v>1.3862943611198906</v>
      </c>
      <c r="X14">
        <f t="shared" si="6"/>
        <v>0.91629073187415511</v>
      </c>
    </row>
    <row r="15" spans="10:24" x14ac:dyDescent="0.35">
      <c r="J15" t="s">
        <v>216</v>
      </c>
      <c r="K15">
        <v>5381</v>
      </c>
      <c r="L15">
        <v>4.99</v>
      </c>
      <c r="M15">
        <v>4.99</v>
      </c>
      <c r="N15">
        <v>2.2200000000000002</v>
      </c>
      <c r="O15">
        <v>3.33</v>
      </c>
      <c r="P15">
        <v>4</v>
      </c>
      <c r="Q15">
        <v>2.5</v>
      </c>
      <c r="R15">
        <f t="shared" si="0"/>
        <v>1.6074359097634274</v>
      </c>
      <c r="S15">
        <f t="shared" si="1"/>
        <v>1.6074359097634274</v>
      </c>
      <c r="T15">
        <f t="shared" si="2"/>
        <v>1.6074359097634274</v>
      </c>
      <c r="U15">
        <f t="shared" si="3"/>
        <v>0.79750719588418817</v>
      </c>
      <c r="V15">
        <f t="shared" si="4"/>
        <v>1.2029723039923526</v>
      </c>
      <c r="W15">
        <f t="shared" si="5"/>
        <v>1.3862943611198906</v>
      </c>
      <c r="X15">
        <f t="shared" si="6"/>
        <v>0.91629073187415511</v>
      </c>
    </row>
    <row r="16" spans="10:24" x14ac:dyDescent="0.35">
      <c r="J16" t="s">
        <v>217</v>
      </c>
      <c r="K16">
        <v>5415</v>
      </c>
      <c r="L16">
        <v>4.99</v>
      </c>
      <c r="M16">
        <v>4.9800000000000004</v>
      </c>
      <c r="N16">
        <v>2.5</v>
      </c>
      <c r="O16">
        <v>3.33</v>
      </c>
      <c r="P16">
        <v>4</v>
      </c>
      <c r="Q16">
        <v>2.5</v>
      </c>
      <c r="R16">
        <f t="shared" si="0"/>
        <v>1.6074359097634274</v>
      </c>
      <c r="S16">
        <f t="shared" si="1"/>
        <v>1.6074359097634274</v>
      </c>
      <c r="T16">
        <f t="shared" si="2"/>
        <v>1.6054298910365616</v>
      </c>
      <c r="U16">
        <f t="shared" si="3"/>
        <v>0.91629073187415511</v>
      </c>
      <c r="V16">
        <f t="shared" si="4"/>
        <v>1.2029723039923526</v>
      </c>
      <c r="W16">
        <f t="shared" si="5"/>
        <v>1.3862943611198906</v>
      </c>
      <c r="X16">
        <f t="shared" si="6"/>
        <v>0.91629073187415511</v>
      </c>
    </row>
    <row r="17" spans="10:24" x14ac:dyDescent="0.35">
      <c r="J17" t="s">
        <v>218</v>
      </c>
      <c r="K17">
        <v>13954</v>
      </c>
      <c r="L17">
        <v>4.58</v>
      </c>
      <c r="M17">
        <v>4.59</v>
      </c>
      <c r="N17">
        <v>2.29</v>
      </c>
      <c r="O17">
        <v>3.46</v>
      </c>
      <c r="P17">
        <v>3.69</v>
      </c>
      <c r="Q17">
        <v>2.29</v>
      </c>
      <c r="R17">
        <f t="shared" si="0"/>
        <v>1.5216989981260935</v>
      </c>
      <c r="S17">
        <f t="shared" si="1"/>
        <v>1.5216989981260935</v>
      </c>
      <c r="T17">
        <f t="shared" si="2"/>
        <v>1.5238800240724537</v>
      </c>
      <c r="U17">
        <f t="shared" si="3"/>
        <v>0.82855181756614826</v>
      </c>
      <c r="V17">
        <f t="shared" si="4"/>
        <v>1.2412685890696329</v>
      </c>
      <c r="W17">
        <f t="shared" si="5"/>
        <v>1.3056264580524357</v>
      </c>
      <c r="X17">
        <f t="shared" si="6"/>
        <v>0.82855181756614826</v>
      </c>
    </row>
    <row r="18" spans="10:24" x14ac:dyDescent="0.35">
      <c r="J18" t="s">
        <v>219</v>
      </c>
      <c r="K18">
        <v>4939</v>
      </c>
      <c r="L18">
        <v>4.99</v>
      </c>
      <c r="M18">
        <v>4.99</v>
      </c>
      <c r="N18">
        <v>2.5</v>
      </c>
      <c r="O18">
        <v>3.99</v>
      </c>
      <c r="P18">
        <v>4</v>
      </c>
      <c r="Q18">
        <v>2.5</v>
      </c>
      <c r="R18">
        <f t="shared" si="0"/>
        <v>1.6074359097634274</v>
      </c>
      <c r="S18">
        <f t="shared" si="1"/>
        <v>1.6074359097634274</v>
      </c>
      <c r="T18">
        <f t="shared" si="2"/>
        <v>1.6074359097634274</v>
      </c>
      <c r="U18">
        <f t="shared" si="3"/>
        <v>0.91629073187415511</v>
      </c>
      <c r="V18">
        <f t="shared" si="4"/>
        <v>1.3837912309017721</v>
      </c>
      <c r="W18">
        <f t="shared" si="5"/>
        <v>1.3862943611198906</v>
      </c>
      <c r="X18">
        <f t="shared" si="6"/>
        <v>0.91629073187415511</v>
      </c>
    </row>
    <row r="19" spans="10:24" x14ac:dyDescent="0.35">
      <c r="J19" t="s">
        <v>220</v>
      </c>
      <c r="K19">
        <v>5687</v>
      </c>
      <c r="L19">
        <v>4.99</v>
      </c>
      <c r="M19">
        <v>4.99</v>
      </c>
      <c r="N19">
        <v>2.5</v>
      </c>
      <c r="O19">
        <v>4</v>
      </c>
      <c r="P19">
        <v>4</v>
      </c>
      <c r="Q19">
        <v>2</v>
      </c>
      <c r="R19">
        <f t="shared" si="0"/>
        <v>1.6074359097634274</v>
      </c>
      <c r="S19">
        <f t="shared" si="1"/>
        <v>1.6074359097634274</v>
      </c>
      <c r="T19">
        <f t="shared" si="2"/>
        <v>1.6074359097634274</v>
      </c>
      <c r="U19">
        <f t="shared" si="3"/>
        <v>0.91629073187415511</v>
      </c>
      <c r="V19">
        <f t="shared" si="4"/>
        <v>1.3862943611198906</v>
      </c>
      <c r="W19">
        <f t="shared" si="5"/>
        <v>1.3862943611198906</v>
      </c>
      <c r="X19">
        <f t="shared" si="6"/>
        <v>0.69314718055994529</v>
      </c>
    </row>
    <row r="20" spans="10:24" x14ac:dyDescent="0.35">
      <c r="J20" t="s">
        <v>221</v>
      </c>
      <c r="K20">
        <v>7507</v>
      </c>
      <c r="L20">
        <v>4.8099999999999996</v>
      </c>
      <c r="M20">
        <v>4.99</v>
      </c>
      <c r="N20">
        <v>2.5</v>
      </c>
      <c r="O20">
        <v>3.98</v>
      </c>
      <c r="P20">
        <v>3.31</v>
      </c>
      <c r="Q20">
        <v>2.48</v>
      </c>
      <c r="R20">
        <f t="shared" si="0"/>
        <v>1.5706970841176697</v>
      </c>
      <c r="S20">
        <f t="shared" si="1"/>
        <v>1.5706970841176697</v>
      </c>
      <c r="T20">
        <f t="shared" si="2"/>
        <v>1.6074359097634274</v>
      </c>
      <c r="U20">
        <f t="shared" si="3"/>
        <v>0.91629073187415511</v>
      </c>
      <c r="V20">
        <f t="shared" si="4"/>
        <v>1.3812818192963463</v>
      </c>
      <c r="W20">
        <f t="shared" si="5"/>
        <v>1.1969481893889715</v>
      </c>
      <c r="X20">
        <f t="shared" si="6"/>
        <v>0.90825856017689077</v>
      </c>
    </row>
    <row r="21" spans="10:24" x14ac:dyDescent="0.35">
      <c r="J21" t="s">
        <v>222</v>
      </c>
      <c r="K21">
        <v>18530</v>
      </c>
      <c r="L21">
        <v>4.5199999999999996</v>
      </c>
      <c r="M21">
        <v>4.99</v>
      </c>
      <c r="N21">
        <v>2.5</v>
      </c>
      <c r="O21">
        <v>3.33</v>
      </c>
      <c r="P21">
        <v>3.93</v>
      </c>
      <c r="Q21">
        <v>2.4700000000000002</v>
      </c>
      <c r="R21">
        <f t="shared" si="0"/>
        <v>1.5085119938441398</v>
      </c>
      <c r="S21">
        <f t="shared" si="1"/>
        <v>1.5085119938441398</v>
      </c>
      <c r="T21">
        <f t="shared" si="2"/>
        <v>1.6074359097634274</v>
      </c>
      <c r="U21">
        <f t="shared" si="3"/>
        <v>0.91629073187415511</v>
      </c>
      <c r="V21">
        <f t="shared" si="4"/>
        <v>1.2029723039923526</v>
      </c>
      <c r="W21">
        <f t="shared" si="5"/>
        <v>1.3686394258811698</v>
      </c>
      <c r="X21">
        <f t="shared" si="6"/>
        <v>0.90421815063988586</v>
      </c>
    </row>
    <row r="22" spans="10:24" x14ac:dyDescent="0.35">
      <c r="J22" t="s">
        <v>223</v>
      </c>
      <c r="K22">
        <v>15661</v>
      </c>
      <c r="L22">
        <v>4.53</v>
      </c>
      <c r="M22">
        <v>4.99</v>
      </c>
      <c r="N22">
        <v>2.5</v>
      </c>
      <c r="O22">
        <v>3.99</v>
      </c>
      <c r="P22">
        <v>3.33</v>
      </c>
      <c r="Q22">
        <v>2.48</v>
      </c>
      <c r="R22">
        <f t="shared" si="0"/>
        <v>1.5107219394949427</v>
      </c>
      <c r="S22">
        <f t="shared" si="1"/>
        <v>1.5107219394949427</v>
      </c>
      <c r="T22">
        <f t="shared" si="2"/>
        <v>1.6074359097634274</v>
      </c>
      <c r="U22">
        <f t="shared" si="3"/>
        <v>0.91629073187415511</v>
      </c>
      <c r="V22">
        <f t="shared" si="4"/>
        <v>1.3837912309017721</v>
      </c>
      <c r="W22">
        <f t="shared" si="5"/>
        <v>1.2029723039923526</v>
      </c>
      <c r="X22">
        <f t="shared" si="6"/>
        <v>0.90825856017689077</v>
      </c>
    </row>
    <row r="23" spans="10:24" x14ac:dyDescent="0.35">
      <c r="J23" t="s">
        <v>224</v>
      </c>
      <c r="K23">
        <v>4218</v>
      </c>
      <c r="L23">
        <v>4.99</v>
      </c>
      <c r="M23">
        <v>4.99</v>
      </c>
      <c r="N23">
        <v>2.5</v>
      </c>
      <c r="O23">
        <v>3.99</v>
      </c>
      <c r="P23">
        <v>3.99</v>
      </c>
      <c r="Q23">
        <v>2.5</v>
      </c>
      <c r="R23">
        <f t="shared" si="0"/>
        <v>1.6074359097634274</v>
      </c>
      <c r="S23">
        <f t="shared" si="1"/>
        <v>1.6074359097634274</v>
      </c>
      <c r="T23">
        <f t="shared" si="2"/>
        <v>1.6074359097634274</v>
      </c>
      <c r="U23">
        <f t="shared" si="3"/>
        <v>0.91629073187415511</v>
      </c>
      <c r="V23">
        <f t="shared" si="4"/>
        <v>1.3837912309017721</v>
      </c>
      <c r="W23">
        <f t="shared" si="5"/>
        <v>1.3837912309017721</v>
      </c>
      <c r="X23">
        <f t="shared" si="6"/>
        <v>0.91629073187415511</v>
      </c>
    </row>
    <row r="24" spans="10:24" x14ac:dyDescent="0.35">
      <c r="J24" t="s">
        <v>225</v>
      </c>
      <c r="K24">
        <v>5069</v>
      </c>
      <c r="L24">
        <v>4.99</v>
      </c>
      <c r="M24">
        <v>4.34</v>
      </c>
      <c r="N24">
        <v>2.48</v>
      </c>
      <c r="O24">
        <v>2.39</v>
      </c>
      <c r="P24">
        <v>4</v>
      </c>
      <c r="Q24">
        <v>2.5</v>
      </c>
      <c r="R24">
        <f t="shared" si="0"/>
        <v>1.6074359097634274</v>
      </c>
      <c r="S24">
        <f t="shared" si="1"/>
        <v>1.6074359097634274</v>
      </c>
      <c r="T24">
        <f t="shared" si="2"/>
        <v>1.4678743481123135</v>
      </c>
      <c r="U24">
        <f t="shared" si="3"/>
        <v>0.90825856017689077</v>
      </c>
      <c r="V24">
        <f t="shared" si="4"/>
        <v>0.87129336594341933</v>
      </c>
      <c r="W24">
        <f t="shared" si="5"/>
        <v>1.3862943611198906</v>
      </c>
      <c r="X24">
        <f t="shared" si="6"/>
        <v>0.91629073187415511</v>
      </c>
    </row>
    <row r="25" spans="10:24" x14ac:dyDescent="0.35">
      <c r="J25" t="s">
        <v>226</v>
      </c>
      <c r="K25">
        <v>4474</v>
      </c>
      <c r="L25">
        <v>4.99</v>
      </c>
      <c r="M25">
        <v>4.04</v>
      </c>
      <c r="N25">
        <v>2.2200000000000002</v>
      </c>
      <c r="O25">
        <v>3.98</v>
      </c>
      <c r="P25">
        <v>4</v>
      </c>
      <c r="Q25">
        <v>2.5</v>
      </c>
      <c r="R25">
        <f t="shared" si="0"/>
        <v>1.6074359097634274</v>
      </c>
      <c r="S25">
        <f t="shared" si="1"/>
        <v>1.6074359097634274</v>
      </c>
      <c r="T25">
        <f t="shared" si="2"/>
        <v>1.3962446919730587</v>
      </c>
      <c r="U25">
        <f t="shared" si="3"/>
        <v>0.79750719588418817</v>
      </c>
      <c r="V25">
        <f t="shared" si="4"/>
        <v>1.3812818192963463</v>
      </c>
      <c r="W25">
        <f t="shared" si="5"/>
        <v>1.3862943611198906</v>
      </c>
      <c r="X25">
        <f t="shared" si="6"/>
        <v>0.91629073187415511</v>
      </c>
    </row>
    <row r="26" spans="10:24" x14ac:dyDescent="0.35">
      <c r="J26" t="s">
        <v>227</v>
      </c>
      <c r="K26">
        <v>4825</v>
      </c>
      <c r="L26">
        <v>4.9800000000000004</v>
      </c>
      <c r="M26">
        <v>4.04</v>
      </c>
      <c r="N26">
        <v>2.4900000000000002</v>
      </c>
      <c r="O26">
        <v>4</v>
      </c>
      <c r="P26">
        <v>4</v>
      </c>
      <c r="Q26">
        <v>2.5</v>
      </c>
      <c r="R26">
        <f t="shared" si="0"/>
        <v>1.6054298910365616</v>
      </c>
      <c r="S26">
        <f t="shared" si="1"/>
        <v>1.6054298910365616</v>
      </c>
      <c r="T26">
        <f t="shared" si="2"/>
        <v>1.3962446919730587</v>
      </c>
      <c r="U26">
        <f t="shared" si="3"/>
        <v>0.91228271047661635</v>
      </c>
      <c r="V26">
        <f t="shared" si="4"/>
        <v>1.3862943611198906</v>
      </c>
      <c r="W26">
        <f t="shared" si="5"/>
        <v>1.3862943611198906</v>
      </c>
      <c r="X26">
        <f t="shared" si="6"/>
        <v>0.91629073187415511</v>
      </c>
    </row>
    <row r="27" spans="10:24" x14ac:dyDescent="0.35">
      <c r="J27" t="s">
        <v>228</v>
      </c>
      <c r="K27">
        <v>10382</v>
      </c>
      <c r="L27">
        <v>4.5</v>
      </c>
      <c r="M27">
        <v>4.99</v>
      </c>
      <c r="N27">
        <v>2.5</v>
      </c>
      <c r="O27">
        <v>3.33</v>
      </c>
      <c r="P27">
        <v>4</v>
      </c>
      <c r="Q27">
        <v>2.5</v>
      </c>
      <c r="R27">
        <f t="shared" si="0"/>
        <v>1.5040773967762742</v>
      </c>
      <c r="S27">
        <f t="shared" si="1"/>
        <v>1.5040773967762742</v>
      </c>
      <c r="T27">
        <f t="shared" si="2"/>
        <v>1.6074359097634274</v>
      </c>
      <c r="U27">
        <f t="shared" si="3"/>
        <v>0.91629073187415511</v>
      </c>
      <c r="V27">
        <f t="shared" si="4"/>
        <v>1.2029723039923526</v>
      </c>
      <c r="W27">
        <f t="shared" si="5"/>
        <v>1.3862943611198906</v>
      </c>
      <c r="X27">
        <f t="shared" si="6"/>
        <v>0.91629073187415511</v>
      </c>
    </row>
    <row r="28" spans="10:24" x14ac:dyDescent="0.35">
      <c r="J28" t="s">
        <v>229</v>
      </c>
      <c r="K28">
        <v>5693</v>
      </c>
      <c r="L28">
        <v>4.97</v>
      </c>
      <c r="M28">
        <v>4.99</v>
      </c>
      <c r="N28">
        <v>2.86</v>
      </c>
      <c r="O28">
        <v>3.98</v>
      </c>
      <c r="P28">
        <v>3.33</v>
      </c>
      <c r="Q28">
        <v>2.5</v>
      </c>
      <c r="R28">
        <f t="shared" si="0"/>
        <v>1.6034198401085373</v>
      </c>
      <c r="S28">
        <f t="shared" si="1"/>
        <v>1.6034198401085373</v>
      </c>
      <c r="T28">
        <f t="shared" si="2"/>
        <v>1.6074359097634274</v>
      </c>
      <c r="U28">
        <f t="shared" si="3"/>
        <v>1.0508216248317612</v>
      </c>
      <c r="V28">
        <f t="shared" si="4"/>
        <v>1.3812818192963463</v>
      </c>
      <c r="W28">
        <f t="shared" si="5"/>
        <v>1.2029723039923526</v>
      </c>
      <c r="X28">
        <f t="shared" si="6"/>
        <v>0.91629073187415511</v>
      </c>
    </row>
    <row r="29" spans="10:24" x14ac:dyDescent="0.35">
      <c r="J29" t="s">
        <v>230</v>
      </c>
      <c r="K29">
        <v>5659</v>
      </c>
      <c r="L29">
        <v>4.9800000000000004</v>
      </c>
      <c r="M29">
        <v>4.99</v>
      </c>
      <c r="N29">
        <v>2.25</v>
      </c>
      <c r="O29">
        <v>4</v>
      </c>
      <c r="P29">
        <v>4.4000000000000004</v>
      </c>
      <c r="Q29">
        <v>2.5</v>
      </c>
      <c r="R29">
        <f t="shared" si="0"/>
        <v>1.6054298910365616</v>
      </c>
      <c r="S29">
        <f t="shared" si="1"/>
        <v>1.6054298910365616</v>
      </c>
      <c r="T29">
        <f t="shared" si="2"/>
        <v>1.6074359097634274</v>
      </c>
      <c r="U29">
        <f t="shared" si="3"/>
        <v>0.81093021621632877</v>
      </c>
      <c r="V29">
        <f t="shared" si="4"/>
        <v>1.3862943611198906</v>
      </c>
      <c r="W29">
        <f t="shared" si="5"/>
        <v>1.4816045409242156</v>
      </c>
      <c r="X29">
        <f t="shared" si="6"/>
        <v>0.91629073187415511</v>
      </c>
    </row>
    <row r="30" spans="10:24" x14ac:dyDescent="0.35">
      <c r="J30" t="s">
        <v>231</v>
      </c>
      <c r="K30">
        <v>5558</v>
      </c>
      <c r="L30">
        <v>4.99</v>
      </c>
      <c r="M30">
        <v>4.99</v>
      </c>
      <c r="N30">
        <v>2.96</v>
      </c>
      <c r="O30">
        <v>4</v>
      </c>
      <c r="P30">
        <v>4.43</v>
      </c>
      <c r="Q30">
        <v>2.5</v>
      </c>
      <c r="R30">
        <f t="shared" si="0"/>
        <v>1.6074359097634274</v>
      </c>
      <c r="S30">
        <f t="shared" si="1"/>
        <v>1.6074359097634274</v>
      </c>
      <c r="T30">
        <f t="shared" si="2"/>
        <v>1.6074359097634274</v>
      </c>
      <c r="U30">
        <f t="shared" si="3"/>
        <v>1.085189268335969</v>
      </c>
      <c r="V30">
        <f t="shared" si="4"/>
        <v>1.3862943611198906</v>
      </c>
      <c r="W30">
        <f t="shared" si="5"/>
        <v>1.4883995840570443</v>
      </c>
      <c r="X30">
        <f t="shared" si="6"/>
        <v>0.91629073187415511</v>
      </c>
    </row>
    <row r="31" spans="10:24" x14ac:dyDescent="0.35">
      <c r="J31" t="s">
        <v>232</v>
      </c>
      <c r="K31">
        <v>8826</v>
      </c>
      <c r="L31">
        <v>4.79</v>
      </c>
      <c r="M31">
        <v>4.99</v>
      </c>
      <c r="N31">
        <v>3</v>
      </c>
      <c r="O31">
        <v>4</v>
      </c>
      <c r="P31">
        <v>3.33</v>
      </c>
      <c r="Q31">
        <v>2.5</v>
      </c>
      <c r="R31">
        <f t="shared" si="0"/>
        <v>1.5665304114228238</v>
      </c>
      <c r="S31">
        <f t="shared" si="1"/>
        <v>1.5665304114228238</v>
      </c>
      <c r="T31">
        <f t="shared" si="2"/>
        <v>1.6074359097634274</v>
      </c>
      <c r="U31">
        <f t="shared" si="3"/>
        <v>1.0986122886681098</v>
      </c>
      <c r="V31">
        <f t="shared" si="4"/>
        <v>1.3862943611198906</v>
      </c>
      <c r="W31">
        <f t="shared" si="5"/>
        <v>1.2029723039923526</v>
      </c>
      <c r="X31">
        <f t="shared" si="6"/>
        <v>0.91629073187415511</v>
      </c>
    </row>
    <row r="32" spans="10:24" x14ac:dyDescent="0.35">
      <c r="J32" t="s">
        <v>233</v>
      </c>
      <c r="K32">
        <v>14765</v>
      </c>
      <c r="L32">
        <v>4.53</v>
      </c>
      <c r="M32">
        <v>4.99</v>
      </c>
      <c r="N32">
        <v>2.25</v>
      </c>
      <c r="O32">
        <v>4.3499999999999996</v>
      </c>
      <c r="P32">
        <v>4.3499999999999996</v>
      </c>
      <c r="Q32">
        <v>2.5</v>
      </c>
      <c r="R32">
        <f t="shared" si="0"/>
        <v>1.5107219394949427</v>
      </c>
      <c r="S32">
        <f t="shared" si="1"/>
        <v>1.5107219394949427</v>
      </c>
      <c r="T32">
        <f t="shared" si="2"/>
        <v>1.6074359097634274</v>
      </c>
      <c r="U32">
        <f t="shared" si="3"/>
        <v>0.81093021621632877</v>
      </c>
      <c r="V32">
        <f t="shared" si="4"/>
        <v>1.4701758451005926</v>
      </c>
      <c r="W32">
        <f t="shared" si="5"/>
        <v>1.4701758451005926</v>
      </c>
      <c r="X32">
        <f t="shared" si="6"/>
        <v>0.91629073187415511</v>
      </c>
    </row>
    <row r="33" spans="10:24" x14ac:dyDescent="0.35">
      <c r="J33" t="s">
        <v>234</v>
      </c>
      <c r="K33">
        <v>11746</v>
      </c>
      <c r="L33">
        <v>4.54</v>
      </c>
      <c r="M33">
        <v>4.99</v>
      </c>
      <c r="N33">
        <v>2.96</v>
      </c>
      <c r="O33">
        <v>4.4400000000000004</v>
      </c>
      <c r="P33">
        <v>4.4400000000000004</v>
      </c>
      <c r="Q33">
        <v>2.5</v>
      </c>
      <c r="R33">
        <f t="shared" si="0"/>
        <v>1.5129270120532565</v>
      </c>
      <c r="S33">
        <f t="shared" si="1"/>
        <v>1.5129270120532565</v>
      </c>
      <c r="T33">
        <f t="shared" si="2"/>
        <v>1.6074359097634274</v>
      </c>
      <c r="U33">
        <f t="shared" si="3"/>
        <v>1.085189268335969</v>
      </c>
      <c r="V33">
        <f t="shared" si="4"/>
        <v>1.4906543764441336</v>
      </c>
      <c r="W33">
        <f t="shared" si="5"/>
        <v>1.4906543764441336</v>
      </c>
      <c r="X33">
        <f t="shared" si="6"/>
        <v>0.91629073187415511</v>
      </c>
    </row>
    <row r="34" spans="10:24" x14ac:dyDescent="0.35">
      <c r="J34" t="s">
        <v>235</v>
      </c>
      <c r="K34">
        <v>5137</v>
      </c>
      <c r="L34">
        <v>4.9800000000000004</v>
      </c>
      <c r="M34">
        <v>4.1500000000000004</v>
      </c>
      <c r="N34">
        <v>3</v>
      </c>
      <c r="O34">
        <v>4.4400000000000004</v>
      </c>
      <c r="P34">
        <v>4.4400000000000004</v>
      </c>
      <c r="Q34">
        <v>2.5</v>
      </c>
      <c r="R34">
        <f t="shared" si="0"/>
        <v>1.6054298910365616</v>
      </c>
      <c r="S34">
        <f t="shared" si="1"/>
        <v>1.6054298910365616</v>
      </c>
      <c r="T34">
        <f t="shared" si="2"/>
        <v>1.423108334242607</v>
      </c>
      <c r="U34">
        <f t="shared" si="3"/>
        <v>1.0986122886681098</v>
      </c>
      <c r="V34">
        <f t="shared" si="4"/>
        <v>1.4906543764441336</v>
      </c>
      <c r="W34">
        <f t="shared" si="5"/>
        <v>1.4906543764441336</v>
      </c>
      <c r="X34">
        <f t="shared" si="6"/>
        <v>0.91629073187415511</v>
      </c>
    </row>
    <row r="35" spans="10:24" x14ac:dyDescent="0.35">
      <c r="J35" t="s">
        <v>236</v>
      </c>
      <c r="K35">
        <v>4795</v>
      </c>
      <c r="L35">
        <v>4.99</v>
      </c>
      <c r="M35">
        <v>4.93</v>
      </c>
      <c r="N35">
        <v>2</v>
      </c>
      <c r="O35">
        <v>4.4400000000000004</v>
      </c>
      <c r="P35">
        <v>4.4400000000000004</v>
      </c>
      <c r="Q35">
        <v>2.5</v>
      </c>
      <c r="R35">
        <f t="shared" si="0"/>
        <v>1.6074359097634274</v>
      </c>
      <c r="S35">
        <f t="shared" si="1"/>
        <v>1.6074359097634274</v>
      </c>
      <c r="T35">
        <f t="shared" si="2"/>
        <v>1.5953389880545987</v>
      </c>
      <c r="U35">
        <f t="shared" si="3"/>
        <v>0.69314718055994529</v>
      </c>
      <c r="V35">
        <f t="shared" si="4"/>
        <v>1.4906543764441336</v>
      </c>
      <c r="W35">
        <f t="shared" si="5"/>
        <v>1.4906543764441336</v>
      </c>
      <c r="X35">
        <f t="shared" si="6"/>
        <v>0.91629073187415511</v>
      </c>
    </row>
    <row r="36" spans="10:24" x14ac:dyDescent="0.35">
      <c r="J36" t="s">
        <v>237</v>
      </c>
      <c r="K36">
        <v>5016</v>
      </c>
      <c r="L36">
        <v>4.99</v>
      </c>
      <c r="M36">
        <v>4.99</v>
      </c>
      <c r="N36">
        <v>2.87</v>
      </c>
      <c r="O36">
        <v>3.34</v>
      </c>
      <c r="P36">
        <v>4.4400000000000004</v>
      </c>
      <c r="Q36">
        <v>2.5</v>
      </c>
      <c r="R36">
        <f t="shared" si="0"/>
        <v>1.6074359097634274</v>
      </c>
      <c r="S36">
        <f t="shared" si="1"/>
        <v>1.6074359097634274</v>
      </c>
      <c r="T36">
        <f t="shared" si="2"/>
        <v>1.6074359097634274</v>
      </c>
      <c r="U36">
        <f t="shared" si="3"/>
        <v>1.0543120297715298</v>
      </c>
      <c r="V36">
        <f t="shared" si="4"/>
        <v>1.205970806988609</v>
      </c>
      <c r="W36">
        <f t="shared" si="5"/>
        <v>1.4906543764441336</v>
      </c>
      <c r="X36">
        <f t="shared" si="6"/>
        <v>0.91629073187415511</v>
      </c>
    </row>
    <row r="37" spans="10:24" x14ac:dyDescent="0.35">
      <c r="J37" t="s">
        <v>238</v>
      </c>
      <c r="K37">
        <v>4927</v>
      </c>
      <c r="L37">
        <v>4.99</v>
      </c>
      <c r="M37">
        <v>4.79</v>
      </c>
      <c r="N37">
        <v>3</v>
      </c>
      <c r="O37">
        <v>4.25</v>
      </c>
      <c r="P37">
        <v>3.33</v>
      </c>
      <c r="Q37">
        <v>2.5</v>
      </c>
      <c r="R37">
        <f t="shared" si="0"/>
        <v>1.6074359097634274</v>
      </c>
      <c r="S37">
        <f t="shared" si="1"/>
        <v>1.6074359097634274</v>
      </c>
      <c r="T37">
        <f t="shared" si="2"/>
        <v>1.5665304114228238</v>
      </c>
      <c r="U37">
        <f t="shared" si="3"/>
        <v>1.0986122886681098</v>
      </c>
      <c r="V37">
        <f t="shared" si="4"/>
        <v>1.4469189829363254</v>
      </c>
      <c r="W37">
        <f t="shared" si="5"/>
        <v>1.2029723039923526</v>
      </c>
      <c r="X37">
        <f t="shared" si="6"/>
        <v>0.91629073187415511</v>
      </c>
    </row>
    <row r="38" spans="10:24" x14ac:dyDescent="0.35">
      <c r="J38" t="s">
        <v>239</v>
      </c>
      <c r="K38">
        <v>4374</v>
      </c>
      <c r="L38">
        <v>4.99</v>
      </c>
      <c r="M38">
        <v>2.91</v>
      </c>
      <c r="N38">
        <v>2.98</v>
      </c>
      <c r="O38">
        <v>3.33</v>
      </c>
      <c r="P38">
        <v>4.26</v>
      </c>
      <c r="Q38">
        <v>2.5</v>
      </c>
      <c r="R38">
        <f t="shared" si="0"/>
        <v>1.6074359097634274</v>
      </c>
      <c r="S38">
        <f t="shared" si="1"/>
        <v>1.6074359097634274</v>
      </c>
      <c r="T38">
        <f t="shared" si="2"/>
        <v>1.0681530811834012</v>
      </c>
      <c r="U38">
        <f t="shared" si="3"/>
        <v>1.091923300517313</v>
      </c>
      <c r="V38">
        <f t="shared" si="4"/>
        <v>1.2029723039923526</v>
      </c>
      <c r="W38">
        <f t="shared" si="5"/>
        <v>1.4492691602812791</v>
      </c>
      <c r="X38">
        <f t="shared" si="6"/>
        <v>0.91629073187415511</v>
      </c>
    </row>
    <row r="39" spans="10:24" x14ac:dyDescent="0.35">
      <c r="J39" t="s">
        <v>240</v>
      </c>
      <c r="K39">
        <v>4374</v>
      </c>
      <c r="L39">
        <v>4.99</v>
      </c>
      <c r="M39">
        <v>2.6</v>
      </c>
      <c r="N39">
        <v>2.25</v>
      </c>
      <c r="O39">
        <v>4.2699999999999996</v>
      </c>
      <c r="P39">
        <v>4.42</v>
      </c>
      <c r="Q39">
        <v>2.5</v>
      </c>
      <c r="R39">
        <f t="shared" si="0"/>
        <v>1.6074359097634274</v>
      </c>
      <c r="S39">
        <f t="shared" si="1"/>
        <v>1.6074359097634274</v>
      </c>
      <c r="T39">
        <f t="shared" si="2"/>
        <v>0.95551144502743635</v>
      </c>
      <c r="U39">
        <f t="shared" si="3"/>
        <v>0.81093021621632877</v>
      </c>
      <c r="V39">
        <f t="shared" si="4"/>
        <v>1.451613827240533</v>
      </c>
      <c r="W39">
        <f t="shared" si="5"/>
        <v>1.4861396960896067</v>
      </c>
      <c r="X39">
        <f t="shared" si="6"/>
        <v>0.91629073187415511</v>
      </c>
    </row>
    <row r="40" spans="10:24" x14ac:dyDescent="0.35">
      <c r="J40" t="s">
        <v>241</v>
      </c>
      <c r="K40">
        <v>5663</v>
      </c>
      <c r="L40">
        <v>4.99</v>
      </c>
      <c r="M40">
        <v>4.99</v>
      </c>
      <c r="N40">
        <v>2.95</v>
      </c>
      <c r="O40">
        <v>2.44</v>
      </c>
      <c r="P40">
        <v>4.42</v>
      </c>
      <c r="Q40">
        <v>2.5</v>
      </c>
      <c r="R40">
        <f t="shared" si="0"/>
        <v>1.6074359097634274</v>
      </c>
      <c r="S40">
        <f t="shared" si="1"/>
        <v>1.6074359097634274</v>
      </c>
      <c r="T40">
        <f t="shared" si="2"/>
        <v>1.6074359097634274</v>
      </c>
      <c r="U40">
        <f t="shared" si="3"/>
        <v>1.0818051703517284</v>
      </c>
      <c r="V40">
        <f t="shared" si="4"/>
        <v>0.89199803930511046</v>
      </c>
      <c r="W40">
        <f t="shared" si="5"/>
        <v>1.4861396960896067</v>
      </c>
      <c r="X40">
        <f t="shared" si="6"/>
        <v>0.91629073187415511</v>
      </c>
    </row>
    <row r="41" spans="10:24" x14ac:dyDescent="0.35">
      <c r="J41" t="s">
        <v>242</v>
      </c>
      <c r="K41">
        <v>5574</v>
      </c>
      <c r="L41">
        <v>4.99</v>
      </c>
      <c r="M41">
        <v>4.99</v>
      </c>
      <c r="N41">
        <v>3</v>
      </c>
      <c r="O41">
        <v>3.94</v>
      </c>
      <c r="P41">
        <v>4.43</v>
      </c>
      <c r="Q41">
        <v>2.5</v>
      </c>
      <c r="R41">
        <f t="shared" si="0"/>
        <v>1.6074359097634274</v>
      </c>
      <c r="S41">
        <f t="shared" si="1"/>
        <v>1.6074359097634274</v>
      </c>
      <c r="T41">
        <f t="shared" si="2"/>
        <v>1.6074359097634274</v>
      </c>
      <c r="U41">
        <f t="shared" si="3"/>
        <v>1.0986122886681098</v>
      </c>
      <c r="V41">
        <f t="shared" si="4"/>
        <v>1.3711807233098425</v>
      </c>
      <c r="W41">
        <f t="shared" si="5"/>
        <v>1.4883995840570443</v>
      </c>
      <c r="X41">
        <f t="shared" si="6"/>
        <v>0.91629073187415511</v>
      </c>
    </row>
    <row r="42" spans="10:24" x14ac:dyDescent="0.35">
      <c r="J42" t="s">
        <v>243</v>
      </c>
      <c r="K42">
        <v>4076</v>
      </c>
      <c r="L42">
        <v>5.58</v>
      </c>
      <c r="M42">
        <v>4.99</v>
      </c>
      <c r="N42">
        <v>3</v>
      </c>
      <c r="O42">
        <v>4.32</v>
      </c>
      <c r="P42">
        <v>4.43</v>
      </c>
      <c r="Q42">
        <v>2.5</v>
      </c>
      <c r="R42">
        <f t="shared" si="0"/>
        <v>1.7191887763932197</v>
      </c>
      <c r="S42">
        <f t="shared" si="1"/>
        <v>1.7191887763932197</v>
      </c>
      <c r="T42">
        <f t="shared" si="2"/>
        <v>1.6074359097634274</v>
      </c>
      <c r="U42">
        <f t="shared" si="3"/>
        <v>1.0986122886681098</v>
      </c>
      <c r="V42">
        <f t="shared" si="4"/>
        <v>1.4632554022560189</v>
      </c>
      <c r="W42">
        <f t="shared" si="5"/>
        <v>1.4883995840570443</v>
      </c>
      <c r="X42">
        <f t="shared" si="6"/>
        <v>0.91629073187415511</v>
      </c>
    </row>
    <row r="43" spans="10:24" x14ac:dyDescent="0.35">
      <c r="J43" t="s">
        <v>244</v>
      </c>
      <c r="K43">
        <v>3755</v>
      </c>
      <c r="L43">
        <v>5.85</v>
      </c>
      <c r="M43">
        <v>4.99</v>
      </c>
      <c r="N43">
        <v>3</v>
      </c>
      <c r="O43">
        <v>3.32</v>
      </c>
      <c r="P43">
        <v>4.43</v>
      </c>
      <c r="Q43">
        <v>2.5</v>
      </c>
      <c r="R43">
        <f t="shared" si="0"/>
        <v>1.766441661243765</v>
      </c>
      <c r="S43">
        <f t="shared" si="1"/>
        <v>1.766441661243765</v>
      </c>
      <c r="T43">
        <f t="shared" si="2"/>
        <v>1.6074359097634274</v>
      </c>
      <c r="U43">
        <f t="shared" si="3"/>
        <v>1.0986122886681098</v>
      </c>
      <c r="V43">
        <f t="shared" si="4"/>
        <v>1.199964782928397</v>
      </c>
      <c r="W43">
        <f t="shared" si="5"/>
        <v>1.4883995840570443</v>
      </c>
      <c r="X43">
        <f t="shared" si="6"/>
        <v>0.91629073187415511</v>
      </c>
    </row>
    <row r="44" spans="10:24" x14ac:dyDescent="0.35">
      <c r="J44" t="s">
        <v>245</v>
      </c>
      <c r="K44">
        <v>6310</v>
      </c>
      <c r="L44">
        <v>5.38</v>
      </c>
      <c r="M44">
        <v>4.9800000000000004</v>
      </c>
      <c r="N44">
        <v>2.2599999999999998</v>
      </c>
      <c r="O44">
        <v>4.25</v>
      </c>
      <c r="P44">
        <v>4.43</v>
      </c>
      <c r="Q44">
        <v>2.5</v>
      </c>
      <c r="R44">
        <f t="shared" si="0"/>
        <v>1.6826883741736931</v>
      </c>
      <c r="S44">
        <f t="shared" si="1"/>
        <v>1.6826883741736931</v>
      </c>
      <c r="T44">
        <f t="shared" si="2"/>
        <v>1.6054298910365616</v>
      </c>
      <c r="U44">
        <f t="shared" si="3"/>
        <v>0.81536481328419441</v>
      </c>
      <c r="V44">
        <f t="shared" si="4"/>
        <v>1.4469189829363254</v>
      </c>
      <c r="W44">
        <f t="shared" si="5"/>
        <v>1.4883995840570443</v>
      </c>
      <c r="X44">
        <f t="shared" si="6"/>
        <v>0.91629073187415511</v>
      </c>
    </row>
    <row r="45" spans="10:24" x14ac:dyDescent="0.35">
      <c r="J45" t="s">
        <v>246</v>
      </c>
      <c r="K45">
        <v>14323</v>
      </c>
      <c r="L45">
        <v>4.21</v>
      </c>
      <c r="M45">
        <v>4.99</v>
      </c>
      <c r="N45">
        <v>2.91</v>
      </c>
      <c r="O45">
        <v>4.4400000000000004</v>
      </c>
      <c r="P45">
        <v>4.4400000000000004</v>
      </c>
      <c r="Q45">
        <v>2.5</v>
      </c>
      <c r="R45">
        <f t="shared" si="0"/>
        <v>1.43746264769429</v>
      </c>
      <c r="S45">
        <f t="shared" si="1"/>
        <v>1.43746264769429</v>
      </c>
      <c r="T45">
        <f t="shared" si="2"/>
        <v>1.6074359097634274</v>
      </c>
      <c r="U45">
        <f t="shared" si="3"/>
        <v>1.0681530811834012</v>
      </c>
      <c r="V45">
        <f t="shared" si="4"/>
        <v>1.4906543764441336</v>
      </c>
      <c r="W45">
        <f t="shared" si="5"/>
        <v>1.4906543764441336</v>
      </c>
      <c r="X45">
        <f t="shared" si="6"/>
        <v>0.91629073187415511</v>
      </c>
    </row>
    <row r="46" spans="10:24" x14ac:dyDescent="0.35">
      <c r="J46" t="s">
        <v>247</v>
      </c>
      <c r="K46">
        <v>11682</v>
      </c>
      <c r="L46">
        <v>4.67</v>
      </c>
      <c r="M46">
        <v>4.99</v>
      </c>
      <c r="N46">
        <v>3</v>
      </c>
      <c r="O46">
        <v>4.4400000000000004</v>
      </c>
      <c r="P46">
        <v>3.14</v>
      </c>
      <c r="Q46">
        <v>2.5</v>
      </c>
      <c r="R46">
        <f t="shared" si="0"/>
        <v>1.5411590716808059</v>
      </c>
      <c r="S46">
        <f t="shared" si="1"/>
        <v>1.5411590716808059</v>
      </c>
      <c r="T46">
        <f t="shared" si="2"/>
        <v>1.6074359097634274</v>
      </c>
      <c r="U46">
        <f t="shared" si="3"/>
        <v>1.0986122886681098</v>
      </c>
      <c r="V46">
        <f t="shared" si="4"/>
        <v>1.4906543764441336</v>
      </c>
      <c r="W46">
        <f t="shared" si="5"/>
        <v>1.144222799920162</v>
      </c>
      <c r="X46">
        <f t="shared" si="6"/>
        <v>0.91629073187415511</v>
      </c>
    </row>
    <row r="47" spans="10:24" x14ac:dyDescent="0.35">
      <c r="J47" t="s">
        <v>248</v>
      </c>
      <c r="K47">
        <v>3458</v>
      </c>
      <c r="L47">
        <v>5.89</v>
      </c>
      <c r="M47">
        <v>4.99</v>
      </c>
      <c r="N47">
        <v>2.5</v>
      </c>
      <c r="O47">
        <v>4.01</v>
      </c>
      <c r="P47">
        <v>4.3099999999999996</v>
      </c>
      <c r="Q47">
        <v>1.87</v>
      </c>
      <c r="R47">
        <f t="shared" si="0"/>
        <v>1.7732559976634952</v>
      </c>
      <c r="S47">
        <f t="shared" si="1"/>
        <v>1.7732559976634952</v>
      </c>
      <c r="T47">
        <f t="shared" si="2"/>
        <v>1.6074359097634274</v>
      </c>
      <c r="U47">
        <f t="shared" si="3"/>
        <v>0.91629073187415511</v>
      </c>
      <c r="V47">
        <f t="shared" si="4"/>
        <v>1.3887912413184778</v>
      </c>
      <c r="W47">
        <f t="shared" si="5"/>
        <v>1.4609379041156563</v>
      </c>
      <c r="X47">
        <f t="shared" si="6"/>
        <v>0.62593843086649537</v>
      </c>
    </row>
    <row r="48" spans="10:24" x14ac:dyDescent="0.35">
      <c r="J48" t="s">
        <v>249</v>
      </c>
      <c r="K48">
        <v>21605</v>
      </c>
      <c r="L48">
        <v>4</v>
      </c>
      <c r="M48">
        <v>4.99</v>
      </c>
      <c r="N48">
        <v>2.0299999999999998</v>
      </c>
      <c r="O48">
        <v>4.41</v>
      </c>
      <c r="P48">
        <v>4.4400000000000004</v>
      </c>
      <c r="Q48">
        <v>2.38</v>
      </c>
      <c r="R48">
        <f t="shared" si="0"/>
        <v>1.3862943611198906</v>
      </c>
      <c r="S48">
        <f t="shared" si="1"/>
        <v>1.3862943611198906</v>
      </c>
      <c r="T48">
        <f t="shared" si="2"/>
        <v>1.6074359097634274</v>
      </c>
      <c r="U48">
        <f t="shared" si="3"/>
        <v>0.70803579305369591</v>
      </c>
      <c r="V48">
        <f t="shared" si="4"/>
        <v>1.4838746894587547</v>
      </c>
      <c r="W48">
        <f t="shared" si="5"/>
        <v>1.4906543764441336</v>
      </c>
      <c r="X48">
        <f t="shared" si="6"/>
        <v>0.86710048768338333</v>
      </c>
    </row>
    <row r="49" spans="10:24" x14ac:dyDescent="0.35">
      <c r="J49" t="s">
        <v>250</v>
      </c>
      <c r="K49">
        <v>4081</v>
      </c>
      <c r="L49">
        <v>5.58</v>
      </c>
      <c r="M49">
        <v>4.99</v>
      </c>
      <c r="N49">
        <v>2.0299999999999998</v>
      </c>
      <c r="O49">
        <v>3.01</v>
      </c>
      <c r="P49">
        <v>4.4400000000000004</v>
      </c>
      <c r="Q49">
        <v>2.5</v>
      </c>
      <c r="R49">
        <f t="shared" si="0"/>
        <v>1.7191887763932197</v>
      </c>
      <c r="S49">
        <f t="shared" si="1"/>
        <v>1.7191887763932197</v>
      </c>
      <c r="T49">
        <f t="shared" si="2"/>
        <v>1.6074359097634274</v>
      </c>
      <c r="U49">
        <f t="shared" si="3"/>
        <v>0.70803579305369591</v>
      </c>
      <c r="V49">
        <f t="shared" si="4"/>
        <v>1.1019400787607843</v>
      </c>
      <c r="W49">
        <f t="shared" si="5"/>
        <v>1.4906543764441336</v>
      </c>
      <c r="X49">
        <f t="shared" si="6"/>
        <v>0.91629073187415511</v>
      </c>
    </row>
    <row r="50" spans="10:24" x14ac:dyDescent="0.35">
      <c r="J50" t="s">
        <v>251</v>
      </c>
      <c r="K50">
        <v>4053</v>
      </c>
      <c r="L50">
        <v>5.99</v>
      </c>
      <c r="M50">
        <v>4.99</v>
      </c>
      <c r="N50">
        <v>2.93</v>
      </c>
      <c r="O50">
        <v>4.3499999999999996</v>
      </c>
      <c r="P50">
        <v>4.4400000000000004</v>
      </c>
      <c r="Q50">
        <v>2.5</v>
      </c>
      <c r="R50">
        <f t="shared" si="0"/>
        <v>1.7900914121273581</v>
      </c>
      <c r="S50">
        <f t="shared" si="1"/>
        <v>1.7900914121273581</v>
      </c>
      <c r="T50">
        <f t="shared" si="2"/>
        <v>1.6074359097634274</v>
      </c>
      <c r="U50">
        <f t="shared" si="3"/>
        <v>1.0750024230289761</v>
      </c>
      <c r="V50">
        <f t="shared" si="4"/>
        <v>1.4701758451005926</v>
      </c>
      <c r="W50">
        <f t="shared" si="5"/>
        <v>1.4906543764441336</v>
      </c>
      <c r="X50">
        <f t="shared" si="6"/>
        <v>0.91629073187415511</v>
      </c>
    </row>
    <row r="51" spans="10:24" x14ac:dyDescent="0.35">
      <c r="J51" t="s">
        <v>252</v>
      </c>
      <c r="K51">
        <v>3625</v>
      </c>
      <c r="L51">
        <v>5.99</v>
      </c>
      <c r="M51">
        <v>4.99</v>
      </c>
      <c r="N51">
        <v>1.67</v>
      </c>
      <c r="O51">
        <v>3.56</v>
      </c>
      <c r="P51">
        <v>4.4400000000000004</v>
      </c>
      <c r="Q51">
        <v>1.93</v>
      </c>
      <c r="R51">
        <f t="shared" si="0"/>
        <v>1.7900914121273581</v>
      </c>
      <c r="S51">
        <f t="shared" si="1"/>
        <v>1.7900914121273581</v>
      </c>
      <c r="T51">
        <f t="shared" si="2"/>
        <v>1.6074359097634274</v>
      </c>
      <c r="U51">
        <f t="shared" si="3"/>
        <v>0.51282362642866375</v>
      </c>
      <c r="V51">
        <f t="shared" si="4"/>
        <v>1.2697605448639391</v>
      </c>
      <c r="W51">
        <f t="shared" si="5"/>
        <v>1.4906543764441336</v>
      </c>
      <c r="X51">
        <f t="shared" si="6"/>
        <v>0.65752000291679413</v>
      </c>
    </row>
    <row r="52" spans="10:24" x14ac:dyDescent="0.35">
      <c r="J52" t="s">
        <v>253</v>
      </c>
      <c r="K52">
        <v>3990</v>
      </c>
      <c r="L52">
        <v>5.99</v>
      </c>
      <c r="M52">
        <v>4.99</v>
      </c>
      <c r="N52">
        <v>2.74</v>
      </c>
      <c r="O52">
        <v>3.01</v>
      </c>
      <c r="P52">
        <v>4.4400000000000004</v>
      </c>
      <c r="Q52">
        <v>2.4500000000000002</v>
      </c>
      <c r="R52">
        <f t="shared" si="0"/>
        <v>1.7900914121273581</v>
      </c>
      <c r="S52">
        <f t="shared" si="1"/>
        <v>1.7900914121273581</v>
      </c>
      <c r="T52">
        <f t="shared" si="2"/>
        <v>1.6074359097634274</v>
      </c>
      <c r="U52">
        <f t="shared" si="3"/>
        <v>1.0079579203999789</v>
      </c>
      <c r="V52">
        <f t="shared" si="4"/>
        <v>1.1019400787607843</v>
      </c>
      <c r="W52">
        <f t="shared" si="5"/>
        <v>1.4906543764441336</v>
      </c>
      <c r="X52">
        <f t="shared" si="6"/>
        <v>0.89608802455663572</v>
      </c>
    </row>
    <row r="53" spans="10:24" x14ac:dyDescent="0.35">
      <c r="J53" t="s">
        <v>254</v>
      </c>
      <c r="K53">
        <v>3540</v>
      </c>
      <c r="L53">
        <v>5.99</v>
      </c>
      <c r="M53">
        <v>4</v>
      </c>
      <c r="N53">
        <v>3</v>
      </c>
      <c r="O53">
        <v>3</v>
      </c>
      <c r="P53">
        <v>4.4400000000000004</v>
      </c>
      <c r="Q53">
        <v>2.5</v>
      </c>
      <c r="R53">
        <f t="shared" si="0"/>
        <v>1.7900914121273581</v>
      </c>
      <c r="S53">
        <f t="shared" si="1"/>
        <v>1.7900914121273581</v>
      </c>
      <c r="T53">
        <f t="shared" si="2"/>
        <v>1.3862943611198906</v>
      </c>
      <c r="U53">
        <f t="shared" si="3"/>
        <v>1.0986122886681098</v>
      </c>
      <c r="V53">
        <f t="shared" si="4"/>
        <v>1.0986122886681098</v>
      </c>
      <c r="W53">
        <f t="shared" si="5"/>
        <v>1.4906543764441336</v>
      </c>
      <c r="X53">
        <f t="shared" si="6"/>
        <v>0.91629073187415511</v>
      </c>
    </row>
    <row r="54" spans="10:24" x14ac:dyDescent="0.35">
      <c r="J54" t="s">
        <v>255</v>
      </c>
      <c r="K54">
        <v>3443</v>
      </c>
      <c r="L54">
        <v>5.99</v>
      </c>
      <c r="M54">
        <v>4.8600000000000003</v>
      </c>
      <c r="N54">
        <v>3</v>
      </c>
      <c r="O54">
        <v>4.33</v>
      </c>
      <c r="P54">
        <v>3.33</v>
      </c>
      <c r="Q54">
        <v>2.5</v>
      </c>
      <c r="R54">
        <f t="shared" si="0"/>
        <v>1.7900914121273581</v>
      </c>
      <c r="S54">
        <f t="shared" si="1"/>
        <v>1.7900914121273581</v>
      </c>
      <c r="T54">
        <f t="shared" si="2"/>
        <v>1.5810384379124025</v>
      </c>
      <c r="U54">
        <f t="shared" si="3"/>
        <v>1.0986122886681098</v>
      </c>
      <c r="V54">
        <f t="shared" si="4"/>
        <v>1.4655675420143985</v>
      </c>
      <c r="W54">
        <f t="shared" si="5"/>
        <v>1.2029723039923526</v>
      </c>
      <c r="X54">
        <f t="shared" si="6"/>
        <v>0.91629073187415511</v>
      </c>
    </row>
    <row r="55" spans="10:24" x14ac:dyDescent="0.35">
      <c r="J55" t="s">
        <v>256</v>
      </c>
      <c r="K55">
        <v>5848</v>
      </c>
      <c r="L55">
        <v>5.53</v>
      </c>
      <c r="M55">
        <v>4.99</v>
      </c>
      <c r="N55">
        <v>3</v>
      </c>
      <c r="O55">
        <v>4.4400000000000004</v>
      </c>
      <c r="P55">
        <v>4.2699999999999996</v>
      </c>
      <c r="Q55">
        <v>2.5</v>
      </c>
      <c r="R55">
        <f t="shared" si="0"/>
        <v>1.7101878155342434</v>
      </c>
      <c r="S55">
        <f t="shared" si="1"/>
        <v>1.7101878155342434</v>
      </c>
      <c r="T55">
        <f t="shared" si="2"/>
        <v>1.6074359097634274</v>
      </c>
      <c r="U55">
        <f t="shared" si="3"/>
        <v>1.0986122886681098</v>
      </c>
      <c r="V55">
        <f t="shared" si="4"/>
        <v>1.4906543764441336</v>
      </c>
      <c r="W55">
        <f t="shared" si="5"/>
        <v>1.451613827240533</v>
      </c>
      <c r="X55">
        <f t="shared" si="6"/>
        <v>0.91629073187415511</v>
      </c>
    </row>
    <row r="56" spans="10:24" x14ac:dyDescent="0.35">
      <c r="J56" t="s">
        <v>257</v>
      </c>
      <c r="K56">
        <v>18058</v>
      </c>
      <c r="L56">
        <v>4.57</v>
      </c>
      <c r="M56">
        <v>4.99</v>
      </c>
      <c r="N56">
        <v>2.2200000000000002</v>
      </c>
      <c r="O56">
        <v>4.4400000000000004</v>
      </c>
      <c r="P56">
        <v>4.4400000000000004</v>
      </c>
      <c r="Q56">
        <v>2.5</v>
      </c>
      <c r="R56">
        <f t="shared" si="0"/>
        <v>1.5195132049061133</v>
      </c>
      <c r="S56">
        <f t="shared" si="1"/>
        <v>1.5195132049061133</v>
      </c>
      <c r="T56">
        <f t="shared" si="2"/>
        <v>1.6074359097634274</v>
      </c>
      <c r="U56">
        <f t="shared" si="3"/>
        <v>0.79750719588418817</v>
      </c>
      <c r="V56">
        <f t="shared" si="4"/>
        <v>1.4906543764441336</v>
      </c>
      <c r="W56">
        <f t="shared" si="5"/>
        <v>1.4906543764441336</v>
      </c>
      <c r="X56">
        <f t="shared" si="6"/>
        <v>0.91629073187415511</v>
      </c>
    </row>
    <row r="57" spans="10:24" x14ac:dyDescent="0.35">
      <c r="J57" t="s">
        <v>258</v>
      </c>
      <c r="K57">
        <v>12774</v>
      </c>
      <c r="L57">
        <v>4.6900000000000004</v>
      </c>
      <c r="M57">
        <v>4.99</v>
      </c>
      <c r="N57">
        <v>2.92</v>
      </c>
      <c r="O57">
        <v>3.01</v>
      </c>
      <c r="P57">
        <v>3.33</v>
      </c>
      <c r="Q57">
        <v>2.5</v>
      </c>
      <c r="R57">
        <f t="shared" si="0"/>
        <v>1.545432582458188</v>
      </c>
      <c r="S57">
        <f t="shared" si="1"/>
        <v>1.545432582458188</v>
      </c>
      <c r="T57">
        <f t="shared" si="2"/>
        <v>1.6074359097634274</v>
      </c>
      <c r="U57">
        <f t="shared" si="3"/>
        <v>1.0715836162801904</v>
      </c>
      <c r="V57">
        <f t="shared" si="4"/>
        <v>1.1019400787607843</v>
      </c>
      <c r="W57">
        <f t="shared" si="5"/>
        <v>1.2029723039923526</v>
      </c>
      <c r="X57">
        <f t="shared" si="6"/>
        <v>0.91629073187415511</v>
      </c>
    </row>
    <row r="58" spans="10:24" x14ac:dyDescent="0.35">
      <c r="J58" t="s">
        <v>259</v>
      </c>
      <c r="K58">
        <v>3990</v>
      </c>
      <c r="L58">
        <v>5.96</v>
      </c>
      <c r="M58">
        <v>4.5</v>
      </c>
      <c r="N58">
        <v>3</v>
      </c>
      <c r="O58">
        <v>4.34</v>
      </c>
      <c r="P58">
        <v>4.34</v>
      </c>
      <c r="Q58">
        <v>2.5</v>
      </c>
      <c r="R58">
        <f t="shared" si="0"/>
        <v>1.7850704810772584</v>
      </c>
      <c r="S58">
        <f t="shared" si="1"/>
        <v>1.7850704810772584</v>
      </c>
      <c r="T58">
        <f t="shared" si="2"/>
        <v>1.5040773967762742</v>
      </c>
      <c r="U58">
        <f t="shared" si="3"/>
        <v>1.0986122886681098</v>
      </c>
      <c r="V58">
        <f t="shared" si="4"/>
        <v>1.4678743481123135</v>
      </c>
      <c r="W58">
        <f t="shared" si="5"/>
        <v>1.4678743481123135</v>
      </c>
      <c r="X58">
        <f t="shared" si="6"/>
        <v>0.91629073187415511</v>
      </c>
    </row>
    <row r="59" spans="10:24" x14ac:dyDescent="0.35">
      <c r="J59" t="s">
        <v>260</v>
      </c>
      <c r="K59">
        <v>3853</v>
      </c>
      <c r="L59">
        <v>5.99</v>
      </c>
      <c r="M59">
        <v>4.97</v>
      </c>
      <c r="N59">
        <v>2.98</v>
      </c>
      <c r="O59">
        <v>4.4400000000000004</v>
      </c>
      <c r="P59">
        <v>4.4400000000000004</v>
      </c>
      <c r="Q59">
        <v>2.5</v>
      </c>
      <c r="R59">
        <f t="shared" si="0"/>
        <v>1.7900914121273581</v>
      </c>
      <c r="S59">
        <f t="shared" si="1"/>
        <v>1.7900914121273581</v>
      </c>
      <c r="T59">
        <f t="shared" si="2"/>
        <v>1.6034198401085373</v>
      </c>
      <c r="U59">
        <f t="shared" si="3"/>
        <v>1.091923300517313</v>
      </c>
      <c r="V59">
        <f t="shared" si="4"/>
        <v>1.4906543764441336</v>
      </c>
      <c r="W59">
        <f t="shared" si="5"/>
        <v>1.4906543764441336</v>
      </c>
      <c r="X59">
        <f t="shared" si="6"/>
        <v>0.91629073187415511</v>
      </c>
    </row>
    <row r="60" spans="10:24" x14ac:dyDescent="0.35">
      <c r="J60" t="s">
        <v>261</v>
      </c>
      <c r="K60">
        <v>4292</v>
      </c>
      <c r="L60">
        <v>5.96</v>
      </c>
      <c r="M60">
        <v>4.5999999999999996</v>
      </c>
      <c r="N60">
        <v>1.99</v>
      </c>
      <c r="O60">
        <v>4.41</v>
      </c>
      <c r="P60">
        <v>4.41</v>
      </c>
      <c r="Q60">
        <v>2.9</v>
      </c>
      <c r="R60">
        <f t="shared" si="0"/>
        <v>1.7850704810772584</v>
      </c>
      <c r="S60">
        <f t="shared" si="1"/>
        <v>1.7850704810772584</v>
      </c>
      <c r="T60">
        <f t="shared" si="2"/>
        <v>1.5260563034950492</v>
      </c>
      <c r="U60">
        <f t="shared" si="3"/>
        <v>0.68813463873640102</v>
      </c>
      <c r="V60">
        <f t="shared" si="4"/>
        <v>1.4838746894587547</v>
      </c>
      <c r="W60">
        <f t="shared" si="5"/>
        <v>1.4838746894587547</v>
      </c>
      <c r="X60">
        <f t="shared" si="6"/>
        <v>1.0647107369924282</v>
      </c>
    </row>
    <row r="61" spans="10:24" x14ac:dyDescent="0.35">
      <c r="J61" t="s">
        <v>262</v>
      </c>
      <c r="K61">
        <v>3471</v>
      </c>
      <c r="L61">
        <v>5.99</v>
      </c>
      <c r="M61">
        <v>4.53</v>
      </c>
      <c r="N61">
        <v>2.86</v>
      </c>
      <c r="O61">
        <v>4.38</v>
      </c>
      <c r="P61">
        <v>4.4400000000000004</v>
      </c>
      <c r="Q61">
        <v>2.99</v>
      </c>
      <c r="R61">
        <f t="shared" si="0"/>
        <v>1.7900914121273581</v>
      </c>
      <c r="S61">
        <f t="shared" si="1"/>
        <v>1.7900914121273581</v>
      </c>
      <c r="T61">
        <f t="shared" si="2"/>
        <v>1.5107219394949427</v>
      </c>
      <c r="U61">
        <f t="shared" si="3"/>
        <v>1.0508216248317612</v>
      </c>
      <c r="V61">
        <f t="shared" si="4"/>
        <v>1.4770487243883548</v>
      </c>
      <c r="W61">
        <f t="shared" si="5"/>
        <v>1.4906543764441336</v>
      </c>
      <c r="X61">
        <f t="shared" si="6"/>
        <v>1.0952733874025951</v>
      </c>
    </row>
    <row r="62" spans="10:24" x14ac:dyDescent="0.35">
      <c r="J62" t="s">
        <v>263</v>
      </c>
      <c r="K62">
        <v>4098</v>
      </c>
      <c r="L62">
        <v>5.99</v>
      </c>
      <c r="M62">
        <v>4.5599999999999996</v>
      </c>
      <c r="N62">
        <v>3</v>
      </c>
      <c r="O62">
        <v>3.37</v>
      </c>
      <c r="P62">
        <v>4.4400000000000004</v>
      </c>
      <c r="Q62">
        <v>2.94</v>
      </c>
      <c r="R62">
        <f t="shared" si="0"/>
        <v>1.7900914121273581</v>
      </c>
      <c r="S62">
        <f t="shared" si="1"/>
        <v>1.7900914121273581</v>
      </c>
      <c r="T62">
        <f t="shared" si="2"/>
        <v>1.5173226235262947</v>
      </c>
      <c r="U62">
        <f t="shared" si="3"/>
        <v>1.0986122886681098</v>
      </c>
      <c r="V62">
        <f t="shared" si="4"/>
        <v>1.2149127443642704</v>
      </c>
      <c r="W62">
        <f t="shared" si="5"/>
        <v>1.4906543764441336</v>
      </c>
      <c r="X62">
        <f t="shared" si="6"/>
        <v>1.0784095813505903</v>
      </c>
    </row>
    <row r="63" spans="10:24" x14ac:dyDescent="0.35">
      <c r="J63" t="s">
        <v>264</v>
      </c>
      <c r="K63">
        <v>4001</v>
      </c>
      <c r="L63">
        <v>5.99</v>
      </c>
      <c r="M63">
        <v>5.89</v>
      </c>
      <c r="N63">
        <v>2.25</v>
      </c>
      <c r="O63">
        <v>4.32</v>
      </c>
      <c r="P63">
        <v>4.4400000000000004</v>
      </c>
      <c r="Q63">
        <v>2.88</v>
      </c>
      <c r="R63">
        <f t="shared" si="0"/>
        <v>1.7900914121273581</v>
      </c>
      <c r="S63">
        <f t="shared" si="1"/>
        <v>1.7900914121273581</v>
      </c>
      <c r="T63">
        <f t="shared" si="2"/>
        <v>1.7732559976634952</v>
      </c>
      <c r="U63">
        <f t="shared" si="3"/>
        <v>0.81093021621632877</v>
      </c>
      <c r="V63">
        <f t="shared" si="4"/>
        <v>1.4632554022560189</v>
      </c>
      <c r="W63">
        <f t="shared" si="5"/>
        <v>1.4906543764441336</v>
      </c>
      <c r="X63">
        <f t="shared" si="6"/>
        <v>1.0577902941478545</v>
      </c>
    </row>
    <row r="64" spans="10:24" x14ac:dyDescent="0.35">
      <c r="J64" t="s">
        <v>265</v>
      </c>
      <c r="K64">
        <v>7581</v>
      </c>
      <c r="L64">
        <v>5.27</v>
      </c>
      <c r="M64">
        <v>5.99</v>
      </c>
      <c r="N64">
        <v>2.9</v>
      </c>
      <c r="O64">
        <v>4.4400000000000004</v>
      </c>
      <c r="P64">
        <v>4.4400000000000004</v>
      </c>
      <c r="Q64">
        <v>2.87</v>
      </c>
      <c r="R64">
        <f t="shared" si="0"/>
        <v>1.6620303625532709</v>
      </c>
      <c r="S64">
        <f t="shared" si="1"/>
        <v>1.6620303625532709</v>
      </c>
      <c r="T64">
        <f t="shared" si="2"/>
        <v>1.7900914121273581</v>
      </c>
      <c r="U64">
        <f t="shared" si="3"/>
        <v>1.0647107369924282</v>
      </c>
      <c r="V64">
        <f t="shared" si="4"/>
        <v>1.4906543764441336</v>
      </c>
      <c r="W64">
        <f t="shared" si="5"/>
        <v>1.4906543764441336</v>
      </c>
      <c r="X64">
        <f t="shared" si="6"/>
        <v>1.0543120297715298</v>
      </c>
    </row>
    <row r="65" spans="10:24" x14ac:dyDescent="0.35">
      <c r="J65" t="s">
        <v>266</v>
      </c>
      <c r="K65">
        <v>15002</v>
      </c>
      <c r="L65">
        <v>4.5</v>
      </c>
      <c r="M65">
        <v>5.99</v>
      </c>
      <c r="N65">
        <v>2.99</v>
      </c>
      <c r="O65">
        <v>2.52</v>
      </c>
      <c r="P65">
        <v>2.54</v>
      </c>
      <c r="Q65">
        <v>2.93</v>
      </c>
      <c r="R65">
        <f t="shared" si="0"/>
        <v>1.5040773967762742</v>
      </c>
      <c r="S65">
        <f t="shared" si="1"/>
        <v>1.5040773967762742</v>
      </c>
      <c r="T65">
        <f t="shared" si="2"/>
        <v>1.7900914121273581</v>
      </c>
      <c r="U65">
        <f t="shared" si="3"/>
        <v>1.0952733874025951</v>
      </c>
      <c r="V65">
        <f t="shared" si="4"/>
        <v>0.9242589015233319</v>
      </c>
      <c r="W65">
        <f t="shared" si="5"/>
        <v>0.93216408103044524</v>
      </c>
      <c r="X65">
        <f t="shared" si="6"/>
        <v>1.0750024230289761</v>
      </c>
    </row>
    <row r="66" spans="10:24" x14ac:dyDescent="0.35">
      <c r="J66" t="s">
        <v>267</v>
      </c>
      <c r="K66">
        <v>10767</v>
      </c>
      <c r="L66">
        <v>4.51</v>
      </c>
      <c r="M66">
        <v>5.99</v>
      </c>
      <c r="N66">
        <v>3</v>
      </c>
      <c r="O66">
        <v>3.08</v>
      </c>
      <c r="P66">
        <v>4</v>
      </c>
      <c r="Q66">
        <v>2.92</v>
      </c>
      <c r="R66">
        <f t="shared" si="0"/>
        <v>1.506297153514587</v>
      </c>
      <c r="S66">
        <f t="shared" si="1"/>
        <v>1.506297153514587</v>
      </c>
      <c r="T66">
        <f t="shared" si="2"/>
        <v>1.7900914121273581</v>
      </c>
      <c r="U66">
        <f t="shared" si="3"/>
        <v>1.0986122886681098</v>
      </c>
      <c r="V66">
        <f t="shared" si="4"/>
        <v>1.1249295969854831</v>
      </c>
      <c r="W66">
        <f t="shared" si="5"/>
        <v>1.3862943611198906</v>
      </c>
      <c r="X66">
        <f t="shared" si="6"/>
        <v>1.0715836162801904</v>
      </c>
    </row>
    <row r="67" spans="10:24" x14ac:dyDescent="0.35">
      <c r="J67" t="s">
        <v>268</v>
      </c>
      <c r="K67">
        <v>3089</v>
      </c>
      <c r="L67">
        <v>5.88</v>
      </c>
      <c r="M67">
        <v>5.99</v>
      </c>
      <c r="N67">
        <v>2</v>
      </c>
      <c r="O67">
        <v>4</v>
      </c>
      <c r="P67">
        <v>4.4400000000000004</v>
      </c>
      <c r="Q67">
        <v>2.97</v>
      </c>
      <c r="R67">
        <f t="shared" ref="R67:R130" si="7">LN(L67)</f>
        <v>1.7715567619105355</v>
      </c>
      <c r="S67">
        <f t="shared" ref="S67:S130" si="8">LN(L67)</f>
        <v>1.7715567619105355</v>
      </c>
      <c r="T67">
        <f t="shared" ref="T67:T130" si="9">LN(M67)</f>
        <v>1.7900914121273581</v>
      </c>
      <c r="U67">
        <f t="shared" ref="U67:U130" si="10">LN(N67)</f>
        <v>0.69314718055994529</v>
      </c>
      <c r="V67">
        <f t="shared" ref="V67:V130" si="11">LN(O67)</f>
        <v>1.3862943611198906</v>
      </c>
      <c r="W67">
        <f t="shared" ref="W67:W130" si="12">LN(P67)</f>
        <v>1.4906543764441336</v>
      </c>
      <c r="X67">
        <f t="shared" ref="X67:X130" si="13">LN(Q67)</f>
        <v>1.0885619528146082</v>
      </c>
    </row>
    <row r="68" spans="10:24" x14ac:dyDescent="0.35">
      <c r="J68" t="s">
        <v>269</v>
      </c>
      <c r="K68">
        <v>3260</v>
      </c>
      <c r="L68">
        <v>5.99</v>
      </c>
      <c r="M68">
        <v>5.99</v>
      </c>
      <c r="N68">
        <v>2.82</v>
      </c>
      <c r="O68">
        <v>4.3</v>
      </c>
      <c r="P68">
        <v>4.4400000000000004</v>
      </c>
      <c r="Q68">
        <v>2.95</v>
      </c>
      <c r="R68">
        <f t="shared" si="7"/>
        <v>1.7900914121273581</v>
      </c>
      <c r="S68">
        <f t="shared" si="8"/>
        <v>1.7900914121273581</v>
      </c>
      <c r="T68">
        <f t="shared" si="9"/>
        <v>1.7900914121273581</v>
      </c>
      <c r="U68">
        <f t="shared" si="10"/>
        <v>1.0367368849500223</v>
      </c>
      <c r="V68">
        <f t="shared" si="11"/>
        <v>1.4586150226995167</v>
      </c>
      <c r="W68">
        <f t="shared" si="12"/>
        <v>1.4906543764441336</v>
      </c>
      <c r="X68">
        <f t="shared" si="13"/>
        <v>1.0818051703517284</v>
      </c>
    </row>
    <row r="69" spans="10:24" x14ac:dyDescent="0.35">
      <c r="J69" t="s">
        <v>270</v>
      </c>
      <c r="K69">
        <v>2833</v>
      </c>
      <c r="L69">
        <v>5.99</v>
      </c>
      <c r="M69">
        <v>4.51</v>
      </c>
      <c r="N69">
        <v>3</v>
      </c>
      <c r="O69">
        <v>3.32</v>
      </c>
      <c r="P69">
        <v>4.4400000000000004</v>
      </c>
      <c r="Q69">
        <v>2.98</v>
      </c>
      <c r="R69">
        <f t="shared" si="7"/>
        <v>1.7900914121273581</v>
      </c>
      <c r="S69">
        <f t="shared" si="8"/>
        <v>1.7900914121273581</v>
      </c>
      <c r="T69">
        <f t="shared" si="9"/>
        <v>1.506297153514587</v>
      </c>
      <c r="U69">
        <f t="shared" si="10"/>
        <v>1.0986122886681098</v>
      </c>
      <c r="V69">
        <f t="shared" si="11"/>
        <v>1.199964782928397</v>
      </c>
      <c r="W69">
        <f t="shared" si="12"/>
        <v>1.4906543764441336</v>
      </c>
      <c r="X69">
        <f t="shared" si="13"/>
        <v>1.091923300517313</v>
      </c>
    </row>
    <row r="70" spans="10:24" x14ac:dyDescent="0.35">
      <c r="J70" t="s">
        <v>271</v>
      </c>
      <c r="K70">
        <v>3965</v>
      </c>
      <c r="L70">
        <v>5.5</v>
      </c>
      <c r="M70">
        <v>5.43</v>
      </c>
      <c r="N70">
        <v>2.27</v>
      </c>
      <c r="O70">
        <v>3.65</v>
      </c>
      <c r="P70">
        <v>4.07</v>
      </c>
      <c r="Q70">
        <v>2.76</v>
      </c>
      <c r="R70">
        <f t="shared" si="7"/>
        <v>1.7047480922384253</v>
      </c>
      <c r="S70">
        <f t="shared" si="8"/>
        <v>1.7047480922384253</v>
      </c>
      <c r="T70">
        <f t="shared" si="9"/>
        <v>1.6919391339458441</v>
      </c>
      <c r="U70">
        <f t="shared" si="10"/>
        <v>0.81977983149331135</v>
      </c>
      <c r="V70">
        <f t="shared" si="11"/>
        <v>1.2947271675944001</v>
      </c>
      <c r="W70">
        <f t="shared" si="12"/>
        <v>1.4036429994545037</v>
      </c>
      <c r="X70">
        <f t="shared" si="13"/>
        <v>1.0152306797290584</v>
      </c>
    </row>
    <row r="71" spans="10:24" x14ac:dyDescent="0.35">
      <c r="J71" t="s">
        <v>272</v>
      </c>
      <c r="K71">
        <v>7680</v>
      </c>
      <c r="L71">
        <v>5.99</v>
      </c>
      <c r="M71">
        <v>5.96</v>
      </c>
      <c r="N71">
        <v>2.94</v>
      </c>
      <c r="O71">
        <v>2.2200000000000002</v>
      </c>
      <c r="P71">
        <v>4.43</v>
      </c>
      <c r="Q71">
        <v>2.99</v>
      </c>
      <c r="R71">
        <f t="shared" si="7"/>
        <v>1.7900914121273581</v>
      </c>
      <c r="S71">
        <f t="shared" si="8"/>
        <v>1.7900914121273581</v>
      </c>
      <c r="T71">
        <f t="shared" si="9"/>
        <v>1.7850704810772584</v>
      </c>
      <c r="U71">
        <f t="shared" si="10"/>
        <v>1.0784095813505903</v>
      </c>
      <c r="V71">
        <f t="shared" si="11"/>
        <v>0.79750719588418817</v>
      </c>
      <c r="W71">
        <f t="shared" si="12"/>
        <v>1.4883995840570443</v>
      </c>
      <c r="X71">
        <f t="shared" si="13"/>
        <v>1.0952733874025951</v>
      </c>
    </row>
    <row r="72" spans="10:24" x14ac:dyDescent="0.35">
      <c r="J72" t="s">
        <v>273</v>
      </c>
      <c r="K72">
        <v>3364</v>
      </c>
      <c r="L72">
        <v>5.99</v>
      </c>
      <c r="M72">
        <v>5.99</v>
      </c>
      <c r="N72">
        <v>3</v>
      </c>
      <c r="O72">
        <v>4.4400000000000004</v>
      </c>
      <c r="P72">
        <v>3.33</v>
      </c>
      <c r="Q72">
        <v>2.92</v>
      </c>
      <c r="R72">
        <f t="shared" si="7"/>
        <v>1.7900914121273581</v>
      </c>
      <c r="S72">
        <f t="shared" si="8"/>
        <v>1.7900914121273581</v>
      </c>
      <c r="T72">
        <f t="shared" si="9"/>
        <v>1.7900914121273581</v>
      </c>
      <c r="U72">
        <f t="shared" si="10"/>
        <v>1.0986122886681098</v>
      </c>
      <c r="V72">
        <f t="shared" si="11"/>
        <v>1.4906543764441336</v>
      </c>
      <c r="W72">
        <f t="shared" si="12"/>
        <v>1.2029723039923526</v>
      </c>
      <c r="X72">
        <f t="shared" si="13"/>
        <v>1.0715836162801904</v>
      </c>
    </row>
    <row r="73" spans="10:24" x14ac:dyDescent="0.35">
      <c r="J73" t="s">
        <v>274</v>
      </c>
      <c r="K73">
        <v>9467</v>
      </c>
      <c r="L73">
        <v>4.84</v>
      </c>
      <c r="M73">
        <v>5.99</v>
      </c>
      <c r="N73">
        <v>3</v>
      </c>
      <c r="O73">
        <v>4.4400000000000004</v>
      </c>
      <c r="P73">
        <v>4.3899999999999997</v>
      </c>
      <c r="Q73">
        <v>2.4300000000000002</v>
      </c>
      <c r="R73">
        <f t="shared" si="7"/>
        <v>1.5769147207285403</v>
      </c>
      <c r="S73">
        <f t="shared" si="8"/>
        <v>1.5769147207285403</v>
      </c>
      <c r="T73">
        <f t="shared" si="9"/>
        <v>1.7900914121273581</v>
      </c>
      <c r="U73">
        <f t="shared" si="10"/>
        <v>1.0986122886681098</v>
      </c>
      <c r="V73">
        <f t="shared" si="11"/>
        <v>1.4906543764441336</v>
      </c>
      <c r="W73">
        <f t="shared" si="12"/>
        <v>1.4793292270870799</v>
      </c>
      <c r="X73">
        <f t="shared" si="13"/>
        <v>0.88789125735245711</v>
      </c>
    </row>
    <row r="74" spans="10:24" x14ac:dyDescent="0.35">
      <c r="J74" t="s">
        <v>275</v>
      </c>
      <c r="K74">
        <v>14775</v>
      </c>
      <c r="L74">
        <v>4.51</v>
      </c>
      <c r="M74">
        <v>5.91</v>
      </c>
      <c r="N74">
        <v>2.4900000000000002</v>
      </c>
      <c r="O74">
        <v>3.31</v>
      </c>
      <c r="P74">
        <v>4.42</v>
      </c>
      <c r="Q74">
        <v>2.27</v>
      </c>
      <c r="R74">
        <f t="shared" si="7"/>
        <v>1.506297153514587</v>
      </c>
      <c r="S74">
        <f t="shared" si="8"/>
        <v>1.506297153514587</v>
      </c>
      <c r="T74">
        <f t="shared" si="9"/>
        <v>1.7766458314180069</v>
      </c>
      <c r="U74">
        <f t="shared" si="10"/>
        <v>0.91228271047661635</v>
      </c>
      <c r="V74">
        <f t="shared" si="11"/>
        <v>1.1969481893889715</v>
      </c>
      <c r="W74">
        <f t="shared" si="12"/>
        <v>1.4861396960896067</v>
      </c>
      <c r="X74">
        <f t="shared" si="13"/>
        <v>0.81977983149331135</v>
      </c>
    </row>
    <row r="75" spans="10:24" x14ac:dyDescent="0.35">
      <c r="J75" t="s">
        <v>276</v>
      </c>
      <c r="K75">
        <v>13467</v>
      </c>
      <c r="L75">
        <v>4.67</v>
      </c>
      <c r="M75">
        <v>5.96</v>
      </c>
      <c r="N75">
        <v>2.93</v>
      </c>
      <c r="O75">
        <v>4.32</v>
      </c>
      <c r="P75">
        <v>4.41</v>
      </c>
      <c r="Q75">
        <v>2.41</v>
      </c>
      <c r="R75">
        <f t="shared" si="7"/>
        <v>1.5411590716808059</v>
      </c>
      <c r="S75">
        <f t="shared" si="8"/>
        <v>1.5411590716808059</v>
      </c>
      <c r="T75">
        <f t="shared" si="9"/>
        <v>1.7850704810772584</v>
      </c>
      <c r="U75">
        <f t="shared" si="10"/>
        <v>1.0750024230289761</v>
      </c>
      <c r="V75">
        <f t="shared" si="11"/>
        <v>1.4632554022560189</v>
      </c>
      <c r="W75">
        <f t="shared" si="12"/>
        <v>1.4838746894587547</v>
      </c>
      <c r="X75">
        <f t="shared" si="13"/>
        <v>0.87962674750256364</v>
      </c>
    </row>
    <row r="76" spans="10:24" x14ac:dyDescent="0.35">
      <c r="J76" t="s">
        <v>277</v>
      </c>
      <c r="K76">
        <v>3037</v>
      </c>
      <c r="L76">
        <v>5.95</v>
      </c>
      <c r="M76">
        <v>5.8</v>
      </c>
      <c r="N76">
        <v>2.99</v>
      </c>
      <c r="O76">
        <v>4.4400000000000004</v>
      </c>
      <c r="P76">
        <v>4.4400000000000004</v>
      </c>
      <c r="Q76">
        <v>2.0099999999999998</v>
      </c>
      <c r="R76">
        <f t="shared" si="7"/>
        <v>1.7833912195575383</v>
      </c>
      <c r="S76">
        <f t="shared" si="8"/>
        <v>1.7833912195575383</v>
      </c>
      <c r="T76">
        <f t="shared" si="9"/>
        <v>1.7578579175523736</v>
      </c>
      <c r="U76">
        <f t="shared" si="10"/>
        <v>1.0952733874025951</v>
      </c>
      <c r="V76">
        <f t="shared" si="11"/>
        <v>1.4906543764441336</v>
      </c>
      <c r="W76">
        <f t="shared" si="12"/>
        <v>1.4906543764441336</v>
      </c>
      <c r="X76">
        <f t="shared" si="13"/>
        <v>0.69813472207098426</v>
      </c>
    </row>
    <row r="77" spans="10:24" x14ac:dyDescent="0.35">
      <c r="J77" t="s">
        <v>278</v>
      </c>
      <c r="K77">
        <v>2949</v>
      </c>
      <c r="L77">
        <v>5.99</v>
      </c>
      <c r="M77">
        <v>5.74</v>
      </c>
      <c r="N77">
        <v>2.23</v>
      </c>
      <c r="O77">
        <v>4.4400000000000004</v>
      </c>
      <c r="P77">
        <v>4.4400000000000004</v>
      </c>
      <c r="Q77">
        <v>2.74</v>
      </c>
      <c r="R77">
        <f t="shared" si="7"/>
        <v>1.7900914121273581</v>
      </c>
      <c r="S77">
        <f t="shared" si="8"/>
        <v>1.7900914121273581</v>
      </c>
      <c r="T77">
        <f t="shared" si="9"/>
        <v>1.747459210331475</v>
      </c>
      <c r="U77">
        <f t="shared" si="10"/>
        <v>0.80200158547202738</v>
      </c>
      <c r="V77">
        <f t="shared" si="11"/>
        <v>1.4906543764441336</v>
      </c>
      <c r="W77">
        <f t="shared" si="12"/>
        <v>1.4906543764441336</v>
      </c>
      <c r="X77">
        <f t="shared" si="13"/>
        <v>1.0079579203999789</v>
      </c>
    </row>
    <row r="78" spans="10:24" x14ac:dyDescent="0.35">
      <c r="J78" t="s">
        <v>279</v>
      </c>
      <c r="K78">
        <v>2862</v>
      </c>
      <c r="L78">
        <v>5.99</v>
      </c>
      <c r="M78">
        <v>5.79</v>
      </c>
      <c r="N78">
        <v>2.9</v>
      </c>
      <c r="O78">
        <v>4.4400000000000004</v>
      </c>
      <c r="P78">
        <v>3.34</v>
      </c>
      <c r="Q78">
        <v>3</v>
      </c>
      <c r="R78">
        <f t="shared" si="7"/>
        <v>1.7900914121273581</v>
      </c>
      <c r="S78">
        <f t="shared" si="8"/>
        <v>1.7900914121273581</v>
      </c>
      <c r="T78">
        <f t="shared" si="9"/>
        <v>1.7561322915849038</v>
      </c>
      <c r="U78">
        <f t="shared" si="10"/>
        <v>1.0647107369924282</v>
      </c>
      <c r="V78">
        <f t="shared" si="11"/>
        <v>1.4906543764441336</v>
      </c>
      <c r="W78">
        <f t="shared" si="12"/>
        <v>1.205970806988609</v>
      </c>
      <c r="X78">
        <f t="shared" si="13"/>
        <v>1.0986122886681098</v>
      </c>
    </row>
    <row r="79" spans="10:24" x14ac:dyDescent="0.35">
      <c r="J79" t="s">
        <v>280</v>
      </c>
      <c r="K79">
        <v>7493</v>
      </c>
      <c r="L79">
        <v>5.53</v>
      </c>
      <c r="M79">
        <v>5.99</v>
      </c>
      <c r="N79">
        <v>3</v>
      </c>
      <c r="O79">
        <v>2.5099999999999998</v>
      </c>
      <c r="P79">
        <v>4.32</v>
      </c>
      <c r="Q79">
        <v>3</v>
      </c>
      <c r="R79">
        <f t="shared" si="7"/>
        <v>1.7101878155342434</v>
      </c>
      <c r="S79">
        <f t="shared" si="8"/>
        <v>1.7101878155342434</v>
      </c>
      <c r="T79">
        <f t="shared" si="9"/>
        <v>1.7900914121273581</v>
      </c>
      <c r="U79">
        <f t="shared" si="10"/>
        <v>1.0986122886681098</v>
      </c>
      <c r="V79">
        <f t="shared" si="11"/>
        <v>0.92028275314369246</v>
      </c>
      <c r="W79">
        <f t="shared" si="12"/>
        <v>1.4632554022560189</v>
      </c>
      <c r="X79">
        <f t="shared" si="13"/>
        <v>1.0986122886681098</v>
      </c>
    </row>
    <row r="80" spans="10:24" x14ac:dyDescent="0.35">
      <c r="J80" t="s">
        <v>281</v>
      </c>
      <c r="K80">
        <v>12357</v>
      </c>
      <c r="L80">
        <v>5.29</v>
      </c>
      <c r="M80">
        <v>5.99</v>
      </c>
      <c r="N80">
        <v>3</v>
      </c>
      <c r="O80">
        <v>4.03</v>
      </c>
      <c r="P80">
        <v>4.4400000000000004</v>
      </c>
      <c r="Q80">
        <v>2.23</v>
      </c>
      <c r="R80">
        <f t="shared" si="7"/>
        <v>1.665818245870208</v>
      </c>
      <c r="S80">
        <f t="shared" si="8"/>
        <v>1.665818245870208</v>
      </c>
      <c r="T80">
        <f t="shared" si="9"/>
        <v>1.7900914121273581</v>
      </c>
      <c r="U80">
        <f t="shared" si="10"/>
        <v>1.0986122886681098</v>
      </c>
      <c r="V80">
        <f t="shared" si="11"/>
        <v>1.3937663759585917</v>
      </c>
      <c r="W80">
        <f t="shared" si="12"/>
        <v>1.4906543764441336</v>
      </c>
      <c r="X80">
        <f t="shared" si="13"/>
        <v>0.80200158547202738</v>
      </c>
    </row>
    <row r="81" spans="10:24" x14ac:dyDescent="0.35">
      <c r="J81" t="s">
        <v>282</v>
      </c>
      <c r="K81">
        <v>11032</v>
      </c>
      <c r="L81">
        <v>5.35</v>
      </c>
      <c r="M81">
        <v>5.99</v>
      </c>
      <c r="N81">
        <v>2.5</v>
      </c>
      <c r="O81">
        <v>4.4000000000000004</v>
      </c>
      <c r="P81">
        <v>4.4400000000000004</v>
      </c>
      <c r="Q81">
        <v>2.91</v>
      </c>
      <c r="R81">
        <f t="shared" si="7"/>
        <v>1.6770965609079151</v>
      </c>
      <c r="S81">
        <f t="shared" si="8"/>
        <v>1.6770965609079151</v>
      </c>
      <c r="T81">
        <f t="shared" si="9"/>
        <v>1.7900914121273581</v>
      </c>
      <c r="U81">
        <f t="shared" si="10"/>
        <v>0.91629073187415511</v>
      </c>
      <c r="V81">
        <f t="shared" si="11"/>
        <v>1.4816045409242156</v>
      </c>
      <c r="W81">
        <f t="shared" si="12"/>
        <v>1.4906543764441336</v>
      </c>
      <c r="X81">
        <f t="shared" si="13"/>
        <v>1.0681530811834012</v>
      </c>
    </row>
    <row r="82" spans="10:24" x14ac:dyDescent="0.35">
      <c r="J82" t="s">
        <v>283</v>
      </c>
      <c r="K82">
        <v>3241</v>
      </c>
      <c r="L82">
        <v>5.96</v>
      </c>
      <c r="M82">
        <v>5.99</v>
      </c>
      <c r="N82">
        <v>2.96</v>
      </c>
      <c r="O82">
        <v>3.34</v>
      </c>
      <c r="P82">
        <v>4.41</v>
      </c>
      <c r="Q82">
        <v>2.99</v>
      </c>
      <c r="R82">
        <f t="shared" si="7"/>
        <v>1.7850704810772584</v>
      </c>
      <c r="S82">
        <f t="shared" si="8"/>
        <v>1.7850704810772584</v>
      </c>
      <c r="T82">
        <f t="shared" si="9"/>
        <v>1.7900914121273581</v>
      </c>
      <c r="U82">
        <f t="shared" si="10"/>
        <v>1.085189268335969</v>
      </c>
      <c r="V82">
        <f t="shared" si="11"/>
        <v>1.205970806988609</v>
      </c>
      <c r="W82">
        <f t="shared" si="12"/>
        <v>1.4838746894587547</v>
      </c>
      <c r="X82">
        <f t="shared" si="13"/>
        <v>1.0952733874025951</v>
      </c>
    </row>
    <row r="83" spans="10:24" x14ac:dyDescent="0.35">
      <c r="J83" t="s">
        <v>284</v>
      </c>
      <c r="K83">
        <v>2809</v>
      </c>
      <c r="L83">
        <v>5.99</v>
      </c>
      <c r="M83">
        <v>4.45</v>
      </c>
      <c r="N83">
        <v>3</v>
      </c>
      <c r="O83">
        <v>4.38</v>
      </c>
      <c r="P83">
        <v>3.34</v>
      </c>
      <c r="Q83">
        <v>2.23</v>
      </c>
      <c r="R83">
        <f t="shared" si="7"/>
        <v>1.7900914121273581</v>
      </c>
      <c r="S83">
        <f t="shared" si="8"/>
        <v>1.7900914121273581</v>
      </c>
      <c r="T83">
        <f t="shared" si="9"/>
        <v>1.4929040961781488</v>
      </c>
      <c r="U83">
        <f t="shared" si="10"/>
        <v>1.0986122886681098</v>
      </c>
      <c r="V83">
        <f t="shared" si="11"/>
        <v>1.4770487243883548</v>
      </c>
      <c r="W83">
        <f t="shared" si="12"/>
        <v>1.205970806988609</v>
      </c>
      <c r="X83">
        <f t="shared" si="13"/>
        <v>0.80200158547202738</v>
      </c>
    </row>
    <row r="84" spans="10:24" x14ac:dyDescent="0.35">
      <c r="J84" t="s">
        <v>285</v>
      </c>
      <c r="K84">
        <v>2862</v>
      </c>
      <c r="L84">
        <v>5.99</v>
      </c>
      <c r="M84">
        <v>4.97</v>
      </c>
      <c r="N84">
        <v>3</v>
      </c>
      <c r="O84">
        <v>2.5</v>
      </c>
      <c r="P84">
        <v>4.33</v>
      </c>
      <c r="Q84">
        <v>2.87</v>
      </c>
      <c r="R84">
        <f t="shared" si="7"/>
        <v>1.7900914121273581</v>
      </c>
      <c r="S84">
        <f t="shared" si="8"/>
        <v>1.7900914121273581</v>
      </c>
      <c r="T84">
        <f t="shared" si="9"/>
        <v>1.6034198401085373</v>
      </c>
      <c r="U84">
        <f t="shared" si="10"/>
        <v>1.0986122886681098</v>
      </c>
      <c r="V84">
        <f t="shared" si="11"/>
        <v>0.91629073187415511</v>
      </c>
      <c r="W84">
        <f t="shared" si="12"/>
        <v>1.4655675420143985</v>
      </c>
      <c r="X84">
        <f t="shared" si="13"/>
        <v>1.0543120297715298</v>
      </c>
    </row>
    <row r="85" spans="10:24" x14ac:dyDescent="0.35">
      <c r="J85" t="s">
        <v>286</v>
      </c>
      <c r="K85">
        <v>2844</v>
      </c>
      <c r="L85">
        <v>5.99</v>
      </c>
      <c r="M85">
        <v>5.95</v>
      </c>
      <c r="N85">
        <v>2.99</v>
      </c>
      <c r="O85">
        <v>4.0599999999999996</v>
      </c>
      <c r="P85">
        <v>4.4400000000000004</v>
      </c>
      <c r="Q85">
        <v>3</v>
      </c>
      <c r="R85">
        <f t="shared" si="7"/>
        <v>1.7900914121273581</v>
      </c>
      <c r="S85">
        <f t="shared" si="8"/>
        <v>1.7900914121273581</v>
      </c>
      <c r="T85">
        <f t="shared" si="9"/>
        <v>1.7833912195575383</v>
      </c>
      <c r="U85">
        <f t="shared" si="10"/>
        <v>1.0952733874025951</v>
      </c>
      <c r="V85">
        <f t="shared" si="11"/>
        <v>1.4011829736136412</v>
      </c>
      <c r="W85">
        <f t="shared" si="12"/>
        <v>1.4906543764441336</v>
      </c>
      <c r="X85">
        <f t="shared" si="13"/>
        <v>1.0986122886681098</v>
      </c>
    </row>
    <row r="86" spans="10:24" x14ac:dyDescent="0.35">
      <c r="J86" t="s">
        <v>287</v>
      </c>
      <c r="K86">
        <v>3013</v>
      </c>
      <c r="L86">
        <v>5.99</v>
      </c>
      <c r="M86">
        <v>5.99</v>
      </c>
      <c r="N86">
        <v>2.5</v>
      </c>
      <c r="O86">
        <v>4.4400000000000004</v>
      </c>
      <c r="P86">
        <v>4.4400000000000004</v>
      </c>
      <c r="Q86">
        <v>3</v>
      </c>
      <c r="R86">
        <f t="shared" si="7"/>
        <v>1.7900914121273581</v>
      </c>
      <c r="S86">
        <f t="shared" si="8"/>
        <v>1.7900914121273581</v>
      </c>
      <c r="T86">
        <f t="shared" si="9"/>
        <v>1.7900914121273581</v>
      </c>
      <c r="U86">
        <f t="shared" si="10"/>
        <v>0.91629073187415511</v>
      </c>
      <c r="V86">
        <f t="shared" si="11"/>
        <v>1.4906543764441336</v>
      </c>
      <c r="W86">
        <f t="shared" si="12"/>
        <v>1.4906543764441336</v>
      </c>
      <c r="X86">
        <f t="shared" si="13"/>
        <v>1.0986122886681098</v>
      </c>
    </row>
    <row r="87" spans="10:24" x14ac:dyDescent="0.35">
      <c r="J87" t="s">
        <v>288</v>
      </c>
      <c r="K87">
        <v>2862</v>
      </c>
      <c r="L87">
        <v>5.99</v>
      </c>
      <c r="M87">
        <v>5.92</v>
      </c>
      <c r="N87">
        <v>2.97</v>
      </c>
      <c r="O87">
        <v>4.4400000000000004</v>
      </c>
      <c r="P87">
        <v>3.33</v>
      </c>
      <c r="Q87">
        <v>2.97</v>
      </c>
      <c r="R87">
        <f t="shared" si="7"/>
        <v>1.7900914121273581</v>
      </c>
      <c r="S87">
        <f t="shared" si="8"/>
        <v>1.7900914121273581</v>
      </c>
      <c r="T87">
        <f t="shared" si="9"/>
        <v>1.7783364488959144</v>
      </c>
      <c r="U87">
        <f t="shared" si="10"/>
        <v>1.0885619528146082</v>
      </c>
      <c r="V87">
        <f t="shared" si="11"/>
        <v>1.4906543764441336</v>
      </c>
      <c r="W87">
        <f t="shared" si="12"/>
        <v>1.2029723039923526</v>
      </c>
      <c r="X87">
        <f t="shared" si="13"/>
        <v>1.0885619528146082</v>
      </c>
    </row>
    <row r="88" spans="10:24" x14ac:dyDescent="0.35">
      <c r="J88" t="s">
        <v>289</v>
      </c>
      <c r="K88">
        <v>2850</v>
      </c>
      <c r="L88">
        <v>5.99</v>
      </c>
      <c r="M88">
        <v>4.51</v>
      </c>
      <c r="N88">
        <v>2.99</v>
      </c>
      <c r="O88">
        <v>4.41</v>
      </c>
      <c r="P88">
        <v>4.3</v>
      </c>
      <c r="Q88">
        <v>2.23</v>
      </c>
      <c r="R88">
        <f t="shared" si="7"/>
        <v>1.7900914121273581</v>
      </c>
      <c r="S88">
        <f t="shared" si="8"/>
        <v>1.7900914121273581</v>
      </c>
      <c r="T88">
        <f t="shared" si="9"/>
        <v>1.506297153514587</v>
      </c>
      <c r="U88">
        <f t="shared" si="10"/>
        <v>1.0952733874025951</v>
      </c>
      <c r="V88">
        <f t="shared" si="11"/>
        <v>1.4838746894587547</v>
      </c>
      <c r="W88">
        <f t="shared" si="12"/>
        <v>1.4586150226995167</v>
      </c>
      <c r="X88">
        <f t="shared" si="13"/>
        <v>0.80200158547202738</v>
      </c>
    </row>
    <row r="89" spans="10:24" x14ac:dyDescent="0.35">
      <c r="J89" t="s">
        <v>290</v>
      </c>
      <c r="K89">
        <v>2943</v>
      </c>
      <c r="L89">
        <v>5.99</v>
      </c>
      <c r="M89">
        <v>5.88</v>
      </c>
      <c r="N89">
        <v>2.5099999999999998</v>
      </c>
      <c r="O89">
        <v>3.34</v>
      </c>
      <c r="P89">
        <v>4.4400000000000004</v>
      </c>
      <c r="Q89">
        <v>2.85</v>
      </c>
      <c r="R89">
        <f t="shared" si="7"/>
        <v>1.7900914121273581</v>
      </c>
      <c r="S89">
        <f t="shared" si="8"/>
        <v>1.7900914121273581</v>
      </c>
      <c r="T89">
        <f t="shared" si="9"/>
        <v>1.7715567619105355</v>
      </c>
      <c r="U89">
        <f t="shared" si="10"/>
        <v>0.92028275314369246</v>
      </c>
      <c r="V89">
        <f t="shared" si="11"/>
        <v>1.205970806988609</v>
      </c>
      <c r="W89">
        <f t="shared" si="12"/>
        <v>1.4906543764441336</v>
      </c>
      <c r="X89">
        <f t="shared" si="13"/>
        <v>1.0473189942805592</v>
      </c>
    </row>
    <row r="90" spans="10:24" x14ac:dyDescent="0.35">
      <c r="J90" t="s">
        <v>291</v>
      </c>
      <c r="K90">
        <v>7411</v>
      </c>
      <c r="L90">
        <v>4.97</v>
      </c>
      <c r="M90">
        <v>5.95</v>
      </c>
      <c r="N90">
        <v>2.96</v>
      </c>
      <c r="O90">
        <v>3.58</v>
      </c>
      <c r="P90">
        <v>4.4400000000000004</v>
      </c>
      <c r="Q90">
        <v>3</v>
      </c>
      <c r="R90">
        <f t="shared" si="7"/>
        <v>1.6034198401085373</v>
      </c>
      <c r="S90">
        <f t="shared" si="8"/>
        <v>1.6034198401085373</v>
      </c>
      <c r="T90">
        <f t="shared" si="9"/>
        <v>1.7833912195575383</v>
      </c>
      <c r="U90">
        <f t="shared" si="10"/>
        <v>1.085189268335969</v>
      </c>
      <c r="V90">
        <f t="shared" si="11"/>
        <v>1.275362800412609</v>
      </c>
      <c r="W90">
        <f t="shared" si="12"/>
        <v>1.4906543764441336</v>
      </c>
      <c r="X90">
        <f t="shared" si="13"/>
        <v>1.0986122886681098</v>
      </c>
    </row>
    <row r="91" spans="10:24" x14ac:dyDescent="0.35">
      <c r="J91" t="s">
        <v>292</v>
      </c>
      <c r="K91">
        <v>11984</v>
      </c>
      <c r="L91">
        <v>4.72</v>
      </c>
      <c r="M91">
        <v>5.99</v>
      </c>
      <c r="N91">
        <v>2.23</v>
      </c>
      <c r="O91">
        <v>3.49</v>
      </c>
      <c r="P91">
        <v>4.4400000000000004</v>
      </c>
      <c r="Q91">
        <v>3</v>
      </c>
      <c r="R91">
        <f t="shared" si="7"/>
        <v>1.5518087995974639</v>
      </c>
      <c r="S91">
        <f t="shared" si="8"/>
        <v>1.5518087995974639</v>
      </c>
      <c r="T91">
        <f t="shared" si="9"/>
        <v>1.7900914121273581</v>
      </c>
      <c r="U91">
        <f t="shared" si="10"/>
        <v>0.80200158547202738</v>
      </c>
      <c r="V91">
        <f t="shared" si="11"/>
        <v>1.2499017362143359</v>
      </c>
      <c r="W91">
        <f t="shared" si="12"/>
        <v>1.4906543764441336</v>
      </c>
      <c r="X91">
        <f t="shared" si="13"/>
        <v>1.0986122886681098</v>
      </c>
    </row>
    <row r="92" spans="10:24" x14ac:dyDescent="0.35">
      <c r="J92" t="s">
        <v>293</v>
      </c>
      <c r="K92">
        <v>10483</v>
      </c>
      <c r="L92">
        <v>4.76</v>
      </c>
      <c r="M92">
        <v>5.93</v>
      </c>
      <c r="N92">
        <v>2.91</v>
      </c>
      <c r="O92">
        <v>3.58</v>
      </c>
      <c r="P92">
        <v>4.42</v>
      </c>
      <c r="Q92">
        <v>2.23</v>
      </c>
      <c r="R92">
        <f t="shared" si="7"/>
        <v>1.5602476682433286</v>
      </c>
      <c r="S92">
        <f t="shared" si="8"/>
        <v>1.5602476682433286</v>
      </c>
      <c r="T92">
        <f t="shared" si="9"/>
        <v>1.780024213009634</v>
      </c>
      <c r="U92">
        <f t="shared" si="10"/>
        <v>1.0681530811834012</v>
      </c>
      <c r="V92">
        <f t="shared" si="11"/>
        <v>1.275362800412609</v>
      </c>
      <c r="W92">
        <f t="shared" si="12"/>
        <v>1.4861396960896067</v>
      </c>
      <c r="X92">
        <f t="shared" si="13"/>
        <v>0.80200158547202738</v>
      </c>
    </row>
    <row r="93" spans="10:24" x14ac:dyDescent="0.35">
      <c r="J93" t="s">
        <v>294</v>
      </c>
      <c r="K93">
        <v>3134</v>
      </c>
      <c r="L93">
        <v>5.96</v>
      </c>
      <c r="M93">
        <v>4.46</v>
      </c>
      <c r="N93">
        <v>2.98</v>
      </c>
      <c r="O93">
        <v>3.62</v>
      </c>
      <c r="P93">
        <v>3.34</v>
      </c>
      <c r="Q93">
        <v>2.87</v>
      </c>
      <c r="R93">
        <f t="shared" si="7"/>
        <v>1.7850704810772584</v>
      </c>
      <c r="S93">
        <f t="shared" si="8"/>
        <v>1.7850704810772584</v>
      </c>
      <c r="T93">
        <f t="shared" si="9"/>
        <v>1.4951487660319727</v>
      </c>
      <c r="U93">
        <f t="shared" si="10"/>
        <v>1.091923300517313</v>
      </c>
      <c r="V93">
        <f t="shared" si="11"/>
        <v>1.2864740258376797</v>
      </c>
      <c r="W93">
        <f t="shared" si="12"/>
        <v>1.205970806988609</v>
      </c>
      <c r="X93">
        <f t="shared" si="13"/>
        <v>1.0543120297715298</v>
      </c>
    </row>
    <row r="94" spans="10:24" x14ac:dyDescent="0.35">
      <c r="J94" t="s">
        <v>295</v>
      </c>
      <c r="K94">
        <v>3467</v>
      </c>
      <c r="L94">
        <v>5.99</v>
      </c>
      <c r="M94">
        <v>5.73</v>
      </c>
      <c r="N94">
        <v>2.5</v>
      </c>
      <c r="O94">
        <v>4.43</v>
      </c>
      <c r="P94">
        <v>4.28</v>
      </c>
      <c r="Q94">
        <v>3</v>
      </c>
      <c r="R94">
        <f t="shared" si="7"/>
        <v>1.7900914121273581</v>
      </c>
      <c r="S94">
        <f t="shared" si="8"/>
        <v>1.7900914121273581</v>
      </c>
      <c r="T94">
        <f t="shared" si="9"/>
        <v>1.7457155307266483</v>
      </c>
      <c r="U94">
        <f t="shared" si="10"/>
        <v>0.91629073187415511</v>
      </c>
      <c r="V94">
        <f t="shared" si="11"/>
        <v>1.4883995840570443</v>
      </c>
      <c r="W94">
        <f t="shared" si="12"/>
        <v>1.4539530095937054</v>
      </c>
      <c r="X94">
        <f t="shared" si="13"/>
        <v>1.0986122886681098</v>
      </c>
    </row>
    <row r="95" spans="10:24" x14ac:dyDescent="0.35">
      <c r="J95" t="s">
        <v>296</v>
      </c>
      <c r="K95">
        <v>3284</v>
      </c>
      <c r="L95">
        <v>5.99</v>
      </c>
      <c r="M95">
        <v>5.88</v>
      </c>
      <c r="N95">
        <v>2.94</v>
      </c>
      <c r="O95">
        <v>3.3</v>
      </c>
      <c r="P95">
        <v>4.4400000000000004</v>
      </c>
      <c r="Q95">
        <v>2.89</v>
      </c>
      <c r="R95">
        <f t="shared" si="7"/>
        <v>1.7900914121273581</v>
      </c>
      <c r="S95">
        <f t="shared" si="8"/>
        <v>1.7900914121273581</v>
      </c>
      <c r="T95">
        <f t="shared" si="9"/>
        <v>1.7715567619105355</v>
      </c>
      <c r="U95">
        <f t="shared" si="10"/>
        <v>1.0784095813505903</v>
      </c>
      <c r="V95">
        <f t="shared" si="11"/>
        <v>1.1939224684724346</v>
      </c>
      <c r="W95">
        <f t="shared" si="12"/>
        <v>1.4906543764441336</v>
      </c>
      <c r="X95">
        <f t="shared" si="13"/>
        <v>1.0612565021243408</v>
      </c>
    </row>
    <row r="96" spans="10:24" x14ac:dyDescent="0.35">
      <c r="J96" t="s">
        <v>297</v>
      </c>
      <c r="K96">
        <v>3002</v>
      </c>
      <c r="L96">
        <v>5.99</v>
      </c>
      <c r="M96">
        <v>5.86</v>
      </c>
      <c r="N96">
        <v>2.4300000000000002</v>
      </c>
      <c r="O96">
        <v>3.98</v>
      </c>
      <c r="P96">
        <v>4.4400000000000004</v>
      </c>
      <c r="Q96">
        <v>2.85</v>
      </c>
      <c r="R96">
        <f t="shared" si="7"/>
        <v>1.7900914121273581</v>
      </c>
      <c r="S96">
        <f t="shared" si="8"/>
        <v>1.7900914121273581</v>
      </c>
      <c r="T96">
        <f t="shared" si="9"/>
        <v>1.7681496035889213</v>
      </c>
      <c r="U96">
        <f t="shared" si="10"/>
        <v>0.88789125735245711</v>
      </c>
      <c r="V96">
        <f t="shared" si="11"/>
        <v>1.3812818192963463</v>
      </c>
      <c r="W96">
        <f t="shared" si="12"/>
        <v>1.4906543764441336</v>
      </c>
      <c r="X96">
        <f t="shared" si="13"/>
        <v>1.0473189942805592</v>
      </c>
    </row>
    <row r="97" spans="10:24" x14ac:dyDescent="0.35">
      <c r="J97" t="s">
        <v>298</v>
      </c>
      <c r="K97">
        <v>3159</v>
      </c>
      <c r="L97">
        <v>5.92</v>
      </c>
      <c r="M97">
        <v>5</v>
      </c>
      <c r="N97">
        <v>2.2400000000000002</v>
      </c>
      <c r="O97">
        <v>4.28</v>
      </c>
      <c r="P97">
        <v>4.4400000000000004</v>
      </c>
      <c r="Q97">
        <v>2.56</v>
      </c>
      <c r="R97">
        <f t="shared" si="7"/>
        <v>1.7783364488959144</v>
      </c>
      <c r="S97">
        <f t="shared" si="8"/>
        <v>1.7783364488959144</v>
      </c>
      <c r="T97">
        <f t="shared" si="9"/>
        <v>1.6094379124341003</v>
      </c>
      <c r="U97">
        <f t="shared" si="10"/>
        <v>0.80647586586694853</v>
      </c>
      <c r="V97">
        <f t="shared" si="11"/>
        <v>1.4539530095937054</v>
      </c>
      <c r="W97">
        <f t="shared" si="12"/>
        <v>1.4906543764441336</v>
      </c>
      <c r="X97">
        <f t="shared" si="13"/>
        <v>0.94000725849147115</v>
      </c>
    </row>
    <row r="98" spans="10:24" x14ac:dyDescent="0.35">
      <c r="J98" t="s">
        <v>299</v>
      </c>
      <c r="K98">
        <v>31174</v>
      </c>
      <c r="L98">
        <v>3.56</v>
      </c>
      <c r="M98">
        <v>5.94</v>
      </c>
      <c r="N98">
        <v>2.2999999999999998</v>
      </c>
      <c r="O98">
        <v>4.22</v>
      </c>
      <c r="P98">
        <v>4.4400000000000004</v>
      </c>
      <c r="Q98">
        <v>2.5499999999999998</v>
      </c>
      <c r="R98">
        <f t="shared" si="7"/>
        <v>1.2697605448639391</v>
      </c>
      <c r="S98">
        <f t="shared" si="8"/>
        <v>1.2697605448639391</v>
      </c>
      <c r="T98">
        <f t="shared" si="9"/>
        <v>1.7817091333745536</v>
      </c>
      <c r="U98">
        <f t="shared" si="10"/>
        <v>0.83290912293510388</v>
      </c>
      <c r="V98">
        <f t="shared" si="11"/>
        <v>1.4398351280479205</v>
      </c>
      <c r="W98">
        <f t="shared" si="12"/>
        <v>1.4906543764441336</v>
      </c>
      <c r="X98">
        <f t="shared" si="13"/>
        <v>0.93609335917033476</v>
      </c>
    </row>
    <row r="99" spans="10:24" x14ac:dyDescent="0.35">
      <c r="J99" t="s">
        <v>300</v>
      </c>
      <c r="K99">
        <v>3548</v>
      </c>
      <c r="L99">
        <v>5.68</v>
      </c>
      <c r="M99">
        <v>3.91</v>
      </c>
      <c r="N99">
        <v>3</v>
      </c>
      <c r="O99">
        <v>3.34</v>
      </c>
      <c r="P99">
        <v>4.43</v>
      </c>
      <c r="Q99">
        <v>2.5</v>
      </c>
      <c r="R99">
        <f t="shared" si="7"/>
        <v>1.7369512327330598</v>
      </c>
      <c r="S99">
        <f t="shared" si="8"/>
        <v>1.7369512327330598</v>
      </c>
      <c r="T99">
        <f t="shared" si="9"/>
        <v>1.3635373739972745</v>
      </c>
      <c r="U99">
        <f t="shared" si="10"/>
        <v>1.0986122886681098</v>
      </c>
      <c r="V99">
        <f t="shared" si="11"/>
        <v>1.205970806988609</v>
      </c>
      <c r="W99">
        <f t="shared" si="12"/>
        <v>1.4883995840570443</v>
      </c>
      <c r="X99">
        <f t="shared" si="13"/>
        <v>0.91629073187415511</v>
      </c>
    </row>
    <row r="100" spans="10:24" x14ac:dyDescent="0.35">
      <c r="J100" t="s">
        <v>301</v>
      </c>
      <c r="K100">
        <v>3278</v>
      </c>
      <c r="L100">
        <v>5.99</v>
      </c>
      <c r="M100">
        <v>3.59</v>
      </c>
      <c r="N100">
        <v>3</v>
      </c>
      <c r="O100">
        <v>4.32</v>
      </c>
      <c r="P100">
        <v>2.73</v>
      </c>
      <c r="Q100">
        <v>2.4900000000000002</v>
      </c>
      <c r="R100">
        <f t="shared" si="7"/>
        <v>1.7900914121273581</v>
      </c>
      <c r="S100">
        <f t="shared" si="8"/>
        <v>1.7900914121273581</v>
      </c>
      <c r="T100">
        <f t="shared" si="9"/>
        <v>1.2781522025001875</v>
      </c>
      <c r="U100">
        <f t="shared" si="10"/>
        <v>1.0986122886681098</v>
      </c>
      <c r="V100">
        <f t="shared" si="11"/>
        <v>1.4632554022560189</v>
      </c>
      <c r="W100">
        <f t="shared" si="12"/>
        <v>1.0043016091968684</v>
      </c>
      <c r="X100">
        <f t="shared" si="13"/>
        <v>0.91228271047661635</v>
      </c>
    </row>
    <row r="101" spans="10:24" x14ac:dyDescent="0.35">
      <c r="J101" t="s">
        <v>302</v>
      </c>
      <c r="K101">
        <v>3171</v>
      </c>
      <c r="L101">
        <v>5.98</v>
      </c>
      <c r="M101">
        <v>3.65</v>
      </c>
      <c r="N101">
        <v>2.99</v>
      </c>
      <c r="O101">
        <v>4.43</v>
      </c>
      <c r="P101">
        <v>3.88</v>
      </c>
      <c r="Q101">
        <v>2.02</v>
      </c>
      <c r="R101">
        <f t="shared" si="7"/>
        <v>1.7884205679625405</v>
      </c>
      <c r="S101">
        <f t="shared" si="8"/>
        <v>1.7884205679625405</v>
      </c>
      <c r="T101">
        <f t="shared" si="9"/>
        <v>1.2947271675944001</v>
      </c>
      <c r="U101">
        <f t="shared" si="10"/>
        <v>1.0952733874025951</v>
      </c>
      <c r="V101">
        <f t="shared" si="11"/>
        <v>1.4883995840570443</v>
      </c>
      <c r="W101">
        <f t="shared" si="12"/>
        <v>1.355835153635182</v>
      </c>
      <c r="X101">
        <f t="shared" si="13"/>
        <v>0.70309751141311339</v>
      </c>
    </row>
    <row r="102" spans="10:24" x14ac:dyDescent="0.35">
      <c r="J102" t="s">
        <v>303</v>
      </c>
      <c r="K102">
        <v>7863</v>
      </c>
      <c r="L102">
        <v>5</v>
      </c>
      <c r="M102">
        <v>5.98</v>
      </c>
      <c r="N102">
        <v>2.99</v>
      </c>
      <c r="O102">
        <v>4.2</v>
      </c>
      <c r="P102">
        <v>4.43</v>
      </c>
      <c r="Q102">
        <v>2.39</v>
      </c>
      <c r="R102">
        <f t="shared" si="7"/>
        <v>1.6094379124341003</v>
      </c>
      <c r="S102">
        <f t="shared" si="8"/>
        <v>1.6094379124341003</v>
      </c>
      <c r="T102">
        <f t="shared" si="9"/>
        <v>1.7884205679625405</v>
      </c>
      <c r="U102">
        <f t="shared" si="10"/>
        <v>1.0952733874025951</v>
      </c>
      <c r="V102">
        <f t="shared" si="11"/>
        <v>1.4350845252893227</v>
      </c>
      <c r="W102">
        <f t="shared" si="12"/>
        <v>1.4883995840570443</v>
      </c>
      <c r="X102">
        <f t="shared" si="13"/>
        <v>0.87129336594341933</v>
      </c>
    </row>
    <row r="103" spans="10:24" x14ac:dyDescent="0.35">
      <c r="J103" t="s">
        <v>304</v>
      </c>
      <c r="K103">
        <v>7046</v>
      </c>
      <c r="L103">
        <v>5.28</v>
      </c>
      <c r="M103">
        <v>5.94</v>
      </c>
      <c r="N103">
        <v>1.79</v>
      </c>
      <c r="O103">
        <v>4.41</v>
      </c>
      <c r="P103">
        <v>4.41</v>
      </c>
      <c r="Q103">
        <v>2.4900000000000002</v>
      </c>
      <c r="R103">
        <f t="shared" si="7"/>
        <v>1.6639260977181702</v>
      </c>
      <c r="S103">
        <f t="shared" si="8"/>
        <v>1.6639260977181702</v>
      </c>
      <c r="T103">
        <f t="shared" si="9"/>
        <v>1.7817091333745536</v>
      </c>
      <c r="U103">
        <f t="shared" si="10"/>
        <v>0.58221561985266368</v>
      </c>
      <c r="V103">
        <f t="shared" si="11"/>
        <v>1.4838746894587547</v>
      </c>
      <c r="W103">
        <f t="shared" si="12"/>
        <v>1.4838746894587547</v>
      </c>
      <c r="X103">
        <f t="shared" si="13"/>
        <v>0.91228271047661635</v>
      </c>
    </row>
    <row r="104" spans="10:24" x14ac:dyDescent="0.35">
      <c r="J104" t="s">
        <v>305</v>
      </c>
      <c r="K104">
        <v>14255</v>
      </c>
      <c r="L104">
        <v>5.19</v>
      </c>
      <c r="M104">
        <v>5.99</v>
      </c>
      <c r="N104">
        <v>2.72</v>
      </c>
      <c r="O104">
        <v>4.43</v>
      </c>
      <c r="P104">
        <v>4.43</v>
      </c>
      <c r="Q104">
        <v>2.2200000000000002</v>
      </c>
      <c r="R104">
        <f t="shared" si="7"/>
        <v>1.6467336971777973</v>
      </c>
      <c r="S104">
        <f t="shared" si="8"/>
        <v>1.6467336971777973</v>
      </c>
      <c r="T104">
        <f t="shared" si="9"/>
        <v>1.7900914121273581</v>
      </c>
      <c r="U104">
        <f t="shared" si="10"/>
        <v>1.000631880307906</v>
      </c>
      <c r="V104">
        <f t="shared" si="11"/>
        <v>1.4883995840570443</v>
      </c>
      <c r="W104">
        <f t="shared" si="12"/>
        <v>1.4883995840570443</v>
      </c>
      <c r="X104">
        <f t="shared" si="13"/>
        <v>0.79750719588418817</v>
      </c>
    </row>
    <row r="105" spans="10:24" x14ac:dyDescent="0.35">
      <c r="J105" t="s">
        <v>306</v>
      </c>
      <c r="K105">
        <v>11412</v>
      </c>
      <c r="L105">
        <v>5.24</v>
      </c>
      <c r="M105">
        <v>5.98</v>
      </c>
      <c r="N105">
        <v>3</v>
      </c>
      <c r="O105">
        <v>3.39</v>
      </c>
      <c r="P105">
        <v>4.43</v>
      </c>
      <c r="Q105">
        <v>2.48</v>
      </c>
      <c r="R105">
        <f t="shared" si="7"/>
        <v>1.6563214983329508</v>
      </c>
      <c r="S105">
        <f t="shared" si="8"/>
        <v>1.6563214983329508</v>
      </c>
      <c r="T105">
        <f t="shared" si="9"/>
        <v>1.7884205679625405</v>
      </c>
      <c r="U105">
        <f t="shared" si="10"/>
        <v>1.0986122886681098</v>
      </c>
      <c r="V105">
        <f t="shared" si="11"/>
        <v>1.220829921392359</v>
      </c>
      <c r="W105">
        <f t="shared" si="12"/>
        <v>1.4883995840570443</v>
      </c>
      <c r="X105">
        <f t="shared" si="13"/>
        <v>0.90825856017689077</v>
      </c>
    </row>
    <row r="106" spans="10:24" x14ac:dyDescent="0.35">
      <c r="J106" t="s">
        <v>307</v>
      </c>
      <c r="K106">
        <v>4296</v>
      </c>
      <c r="L106">
        <v>5.94</v>
      </c>
      <c r="M106">
        <v>5.99</v>
      </c>
      <c r="N106">
        <v>3</v>
      </c>
      <c r="O106">
        <v>4.2</v>
      </c>
      <c r="P106">
        <v>4.4400000000000004</v>
      </c>
      <c r="Q106">
        <v>2.5</v>
      </c>
      <c r="R106">
        <f t="shared" si="7"/>
        <v>1.7817091333745536</v>
      </c>
      <c r="S106">
        <f t="shared" si="8"/>
        <v>1.7817091333745536</v>
      </c>
      <c r="T106">
        <f t="shared" si="9"/>
        <v>1.7900914121273581</v>
      </c>
      <c r="U106">
        <f t="shared" si="10"/>
        <v>1.0986122886681098</v>
      </c>
      <c r="V106">
        <f t="shared" si="11"/>
        <v>1.4350845252893227</v>
      </c>
      <c r="W106">
        <f t="shared" si="12"/>
        <v>1.4906543764441336</v>
      </c>
      <c r="X106">
        <f t="shared" si="13"/>
        <v>0.91629073187415511</v>
      </c>
    </row>
    <row r="107" spans="10:24" x14ac:dyDescent="0.35">
      <c r="J107" t="s">
        <v>308</v>
      </c>
      <c r="K107">
        <v>9085</v>
      </c>
      <c r="L107">
        <v>5</v>
      </c>
      <c r="M107">
        <v>5.43</v>
      </c>
      <c r="N107">
        <v>2.97</v>
      </c>
      <c r="O107">
        <v>4.28</v>
      </c>
      <c r="P107">
        <v>4.4400000000000004</v>
      </c>
      <c r="Q107">
        <v>2.5</v>
      </c>
      <c r="R107">
        <f t="shared" si="7"/>
        <v>1.6094379124341003</v>
      </c>
      <c r="S107">
        <f t="shared" si="8"/>
        <v>1.6094379124341003</v>
      </c>
      <c r="T107">
        <f t="shared" si="9"/>
        <v>1.6919391339458441</v>
      </c>
      <c r="U107">
        <f t="shared" si="10"/>
        <v>1.0885619528146082</v>
      </c>
      <c r="V107">
        <f t="shared" si="11"/>
        <v>1.4539530095937054</v>
      </c>
      <c r="W107">
        <f t="shared" si="12"/>
        <v>1.4906543764441336</v>
      </c>
      <c r="X107">
        <f t="shared" si="13"/>
        <v>0.91629073187415511</v>
      </c>
    </row>
    <row r="108" spans="10:24" x14ac:dyDescent="0.35">
      <c r="J108" t="s">
        <v>309</v>
      </c>
      <c r="K108">
        <v>3711</v>
      </c>
      <c r="L108">
        <v>5.83</v>
      </c>
      <c r="M108">
        <v>4.8099999999999996</v>
      </c>
      <c r="N108">
        <v>2.2200000000000002</v>
      </c>
      <c r="O108">
        <v>4.3099999999999996</v>
      </c>
      <c r="P108">
        <v>4.4400000000000004</v>
      </c>
      <c r="Q108">
        <v>2.5</v>
      </c>
      <c r="R108">
        <f t="shared" si="7"/>
        <v>1.7630170003624011</v>
      </c>
      <c r="S108">
        <f t="shared" si="8"/>
        <v>1.7630170003624011</v>
      </c>
      <c r="T108">
        <f t="shared" si="9"/>
        <v>1.5706970841176697</v>
      </c>
      <c r="U108">
        <f t="shared" si="10"/>
        <v>0.79750719588418817</v>
      </c>
      <c r="V108">
        <f t="shared" si="11"/>
        <v>1.4609379041156563</v>
      </c>
      <c r="W108">
        <f t="shared" si="12"/>
        <v>1.4906543764441336</v>
      </c>
      <c r="X108">
        <f t="shared" si="13"/>
        <v>0.91629073187415511</v>
      </c>
    </row>
    <row r="109" spans="10:24" x14ac:dyDescent="0.35">
      <c r="J109" t="s">
        <v>310</v>
      </c>
      <c r="K109">
        <v>3833</v>
      </c>
      <c r="L109">
        <v>5.99</v>
      </c>
      <c r="M109">
        <v>4.8899999999999997</v>
      </c>
      <c r="N109">
        <v>2.93</v>
      </c>
      <c r="O109">
        <v>4.3099999999999996</v>
      </c>
      <c r="P109">
        <v>3.33</v>
      </c>
      <c r="Q109">
        <v>2.5</v>
      </c>
      <c r="R109">
        <f t="shared" si="7"/>
        <v>1.7900914121273581</v>
      </c>
      <c r="S109">
        <f t="shared" si="8"/>
        <v>1.7900914121273581</v>
      </c>
      <c r="T109">
        <f t="shared" si="9"/>
        <v>1.5871923034867805</v>
      </c>
      <c r="U109">
        <f t="shared" si="10"/>
        <v>1.0750024230289761</v>
      </c>
      <c r="V109">
        <f t="shared" si="11"/>
        <v>1.4609379041156563</v>
      </c>
      <c r="W109">
        <f t="shared" si="12"/>
        <v>1.2029723039923526</v>
      </c>
      <c r="X109">
        <f t="shared" si="13"/>
        <v>0.91629073187415511</v>
      </c>
    </row>
    <row r="110" spans="10:24" x14ac:dyDescent="0.35">
      <c r="J110" t="s">
        <v>311</v>
      </c>
      <c r="K110">
        <v>4279</v>
      </c>
      <c r="L110">
        <v>5.99</v>
      </c>
      <c r="M110">
        <v>5.99</v>
      </c>
      <c r="N110">
        <v>3</v>
      </c>
      <c r="O110">
        <v>3.35</v>
      </c>
      <c r="P110">
        <v>4.29</v>
      </c>
      <c r="Q110">
        <v>2.5</v>
      </c>
      <c r="R110">
        <f t="shared" si="7"/>
        <v>1.7900914121273581</v>
      </c>
      <c r="S110">
        <f t="shared" si="8"/>
        <v>1.7900914121273581</v>
      </c>
      <c r="T110">
        <f t="shared" si="9"/>
        <v>1.7900914121273581</v>
      </c>
      <c r="U110">
        <f t="shared" si="10"/>
        <v>1.0986122886681098</v>
      </c>
      <c r="V110">
        <f t="shared" si="11"/>
        <v>1.2089603458369751</v>
      </c>
      <c r="W110">
        <f t="shared" si="12"/>
        <v>1.4562867329399256</v>
      </c>
      <c r="X110">
        <f t="shared" si="13"/>
        <v>0.91629073187415511</v>
      </c>
    </row>
    <row r="111" spans="10:24" x14ac:dyDescent="0.35">
      <c r="J111" t="s">
        <v>312</v>
      </c>
      <c r="K111">
        <v>4794</v>
      </c>
      <c r="L111">
        <v>5.99</v>
      </c>
      <c r="M111">
        <v>5.98</v>
      </c>
      <c r="N111">
        <v>2.75</v>
      </c>
      <c r="O111">
        <v>4.24</v>
      </c>
      <c r="P111">
        <v>4.4400000000000004</v>
      </c>
      <c r="Q111">
        <v>2.5</v>
      </c>
      <c r="R111">
        <f t="shared" si="7"/>
        <v>1.7900914121273581</v>
      </c>
      <c r="S111">
        <f t="shared" si="8"/>
        <v>1.7900914121273581</v>
      </c>
      <c r="T111">
        <f t="shared" si="9"/>
        <v>1.7884205679625405</v>
      </c>
      <c r="U111">
        <f t="shared" si="10"/>
        <v>1.0116009116784799</v>
      </c>
      <c r="V111">
        <f t="shared" si="11"/>
        <v>1.4445632692438664</v>
      </c>
      <c r="W111">
        <f t="shared" si="12"/>
        <v>1.4906543764441336</v>
      </c>
      <c r="X111">
        <f t="shared" si="13"/>
        <v>0.91629073187415511</v>
      </c>
    </row>
    <row r="112" spans="10:24" x14ac:dyDescent="0.35">
      <c r="J112" t="s">
        <v>313</v>
      </c>
      <c r="K112">
        <v>4180</v>
      </c>
      <c r="L112">
        <v>5.99</v>
      </c>
      <c r="M112">
        <v>5.89</v>
      </c>
      <c r="N112">
        <v>2.99</v>
      </c>
      <c r="O112">
        <v>4.32</v>
      </c>
      <c r="P112">
        <v>4.4400000000000004</v>
      </c>
      <c r="Q112">
        <v>2.95</v>
      </c>
      <c r="R112">
        <f t="shared" si="7"/>
        <v>1.7900914121273581</v>
      </c>
      <c r="S112">
        <f t="shared" si="8"/>
        <v>1.7900914121273581</v>
      </c>
      <c r="T112">
        <f t="shared" si="9"/>
        <v>1.7732559976634952</v>
      </c>
      <c r="U112">
        <f t="shared" si="10"/>
        <v>1.0952733874025951</v>
      </c>
      <c r="V112">
        <f t="shared" si="11"/>
        <v>1.4632554022560189</v>
      </c>
      <c r="W112">
        <f t="shared" si="12"/>
        <v>1.4906543764441336</v>
      </c>
      <c r="X112">
        <f t="shared" si="13"/>
        <v>1.0818051703517284</v>
      </c>
    </row>
    <row r="113" spans="10:24" x14ac:dyDescent="0.35">
      <c r="J113" t="s">
        <v>314</v>
      </c>
      <c r="K113">
        <v>3874</v>
      </c>
      <c r="L113">
        <v>5.99</v>
      </c>
      <c r="M113">
        <v>5.01</v>
      </c>
      <c r="N113">
        <v>3</v>
      </c>
      <c r="O113">
        <v>3.01</v>
      </c>
      <c r="P113">
        <v>4.4400000000000004</v>
      </c>
      <c r="Q113">
        <v>3</v>
      </c>
      <c r="R113">
        <f t="shared" si="7"/>
        <v>1.7900914121273581</v>
      </c>
      <c r="S113">
        <f t="shared" si="8"/>
        <v>1.7900914121273581</v>
      </c>
      <c r="T113">
        <f t="shared" si="9"/>
        <v>1.6114359150967734</v>
      </c>
      <c r="U113">
        <f t="shared" si="10"/>
        <v>1.0986122886681098</v>
      </c>
      <c r="V113">
        <f t="shared" si="11"/>
        <v>1.1019400787607843</v>
      </c>
      <c r="W113">
        <f t="shared" si="12"/>
        <v>1.4906543764441336</v>
      </c>
      <c r="X113">
        <f t="shared" si="13"/>
        <v>1.0986122886681098</v>
      </c>
    </row>
    <row r="114" spans="10:24" x14ac:dyDescent="0.35">
      <c r="J114" t="s">
        <v>315</v>
      </c>
      <c r="K114">
        <v>10353</v>
      </c>
      <c r="L114">
        <v>5.01</v>
      </c>
      <c r="M114">
        <v>6.13</v>
      </c>
      <c r="N114">
        <v>2.5099999999999998</v>
      </c>
      <c r="O114">
        <v>4.3</v>
      </c>
      <c r="P114">
        <v>4.42</v>
      </c>
      <c r="Q114">
        <v>3</v>
      </c>
      <c r="R114">
        <f t="shared" si="7"/>
        <v>1.6114359150967734</v>
      </c>
      <c r="S114">
        <f t="shared" si="8"/>
        <v>1.6114359150967734</v>
      </c>
      <c r="T114">
        <f t="shared" si="9"/>
        <v>1.81319474994812</v>
      </c>
      <c r="U114">
        <f t="shared" si="10"/>
        <v>0.92028275314369246</v>
      </c>
      <c r="V114">
        <f t="shared" si="11"/>
        <v>1.4586150226995167</v>
      </c>
      <c r="W114">
        <f t="shared" si="12"/>
        <v>1.4861396960896067</v>
      </c>
      <c r="X114">
        <f t="shared" si="13"/>
        <v>1.0986122886681098</v>
      </c>
    </row>
    <row r="115" spans="10:24" x14ac:dyDescent="0.35">
      <c r="J115" t="s">
        <v>316</v>
      </c>
      <c r="K115">
        <v>3845</v>
      </c>
      <c r="L115">
        <v>5.76</v>
      </c>
      <c r="M115">
        <v>6.29</v>
      </c>
      <c r="N115">
        <v>2.95</v>
      </c>
      <c r="O115">
        <v>4.43</v>
      </c>
      <c r="P115">
        <v>3.34</v>
      </c>
      <c r="Q115">
        <v>3</v>
      </c>
      <c r="R115">
        <f t="shared" si="7"/>
        <v>1.7509374747077999</v>
      </c>
      <c r="S115">
        <f t="shared" si="8"/>
        <v>1.7509374747077999</v>
      </c>
      <c r="T115">
        <f t="shared" si="9"/>
        <v>1.8389610707123492</v>
      </c>
      <c r="U115">
        <f t="shared" si="10"/>
        <v>1.0818051703517284</v>
      </c>
      <c r="V115">
        <f t="shared" si="11"/>
        <v>1.4883995840570443</v>
      </c>
      <c r="W115">
        <f t="shared" si="12"/>
        <v>1.205970806988609</v>
      </c>
      <c r="X115">
        <f t="shared" si="13"/>
        <v>1.0986122886681098</v>
      </c>
    </row>
    <row r="116" spans="10:24" x14ac:dyDescent="0.35">
      <c r="J116" t="s">
        <v>317</v>
      </c>
      <c r="K116">
        <v>7423</v>
      </c>
      <c r="L116">
        <v>5.2</v>
      </c>
      <c r="M116">
        <v>6.09</v>
      </c>
      <c r="N116">
        <v>3</v>
      </c>
      <c r="O116">
        <v>4.21</v>
      </c>
      <c r="P116">
        <v>3.89</v>
      </c>
      <c r="Q116">
        <v>3</v>
      </c>
      <c r="R116">
        <f t="shared" si="7"/>
        <v>1.6486586255873816</v>
      </c>
      <c r="S116">
        <f t="shared" si="8"/>
        <v>1.6486586255873816</v>
      </c>
      <c r="T116">
        <f t="shared" si="9"/>
        <v>1.8066480817218056</v>
      </c>
      <c r="U116">
        <f t="shared" si="10"/>
        <v>1.0986122886681098</v>
      </c>
      <c r="V116">
        <f t="shared" si="11"/>
        <v>1.43746264769429</v>
      </c>
      <c r="W116">
        <f t="shared" si="12"/>
        <v>1.358409157630355</v>
      </c>
      <c r="X116">
        <f t="shared" si="13"/>
        <v>1.0986122886681098</v>
      </c>
    </row>
    <row r="117" spans="10:24" x14ac:dyDescent="0.35">
      <c r="J117" t="s">
        <v>318</v>
      </c>
      <c r="K117">
        <v>14793</v>
      </c>
      <c r="L117">
        <v>4.82</v>
      </c>
      <c r="M117">
        <v>5</v>
      </c>
      <c r="N117">
        <v>1.91</v>
      </c>
      <c r="O117">
        <v>4.41</v>
      </c>
      <c r="P117">
        <v>2.5099999999999998</v>
      </c>
      <c r="Q117">
        <v>2.02</v>
      </c>
      <c r="R117">
        <f t="shared" si="7"/>
        <v>1.572773928062509</v>
      </c>
      <c r="S117">
        <f t="shared" si="8"/>
        <v>1.572773928062509</v>
      </c>
      <c r="T117">
        <f t="shared" si="9"/>
        <v>1.6094379124341003</v>
      </c>
      <c r="U117">
        <f t="shared" si="10"/>
        <v>0.64710324205853842</v>
      </c>
      <c r="V117">
        <f t="shared" si="11"/>
        <v>1.4838746894587547</v>
      </c>
      <c r="W117">
        <f t="shared" si="12"/>
        <v>0.92028275314369246</v>
      </c>
      <c r="X117">
        <f t="shared" si="13"/>
        <v>0.70309751141311339</v>
      </c>
    </row>
    <row r="118" spans="10:24" x14ac:dyDescent="0.35">
      <c r="J118" t="s">
        <v>319</v>
      </c>
      <c r="K118">
        <v>10150</v>
      </c>
      <c r="L118">
        <v>4.9800000000000004</v>
      </c>
      <c r="M118">
        <v>5.9</v>
      </c>
      <c r="N118">
        <v>2.86</v>
      </c>
      <c r="O118">
        <v>4.4400000000000004</v>
      </c>
      <c r="P118">
        <v>3.67</v>
      </c>
      <c r="Q118">
        <v>2.86</v>
      </c>
      <c r="R118">
        <f t="shared" si="7"/>
        <v>1.6054298910365616</v>
      </c>
      <c r="S118">
        <f t="shared" si="8"/>
        <v>1.6054298910365616</v>
      </c>
      <c r="T118">
        <f t="shared" si="9"/>
        <v>1.7749523509116738</v>
      </c>
      <c r="U118">
        <f t="shared" si="10"/>
        <v>1.0508216248317612</v>
      </c>
      <c r="V118">
        <f t="shared" si="11"/>
        <v>1.4906543764441336</v>
      </c>
      <c r="W118">
        <f t="shared" si="12"/>
        <v>1.3001916620664788</v>
      </c>
      <c r="X118">
        <f t="shared" si="13"/>
        <v>1.0508216248317612</v>
      </c>
    </row>
    <row r="119" spans="10:24" x14ac:dyDescent="0.35">
      <c r="J119" t="s">
        <v>320</v>
      </c>
      <c r="K119">
        <v>3642</v>
      </c>
      <c r="L119">
        <v>5.99</v>
      </c>
      <c r="M119">
        <v>5.99</v>
      </c>
      <c r="N119">
        <v>3</v>
      </c>
      <c r="O119">
        <v>3.34</v>
      </c>
      <c r="P119">
        <v>4</v>
      </c>
      <c r="Q119">
        <v>3</v>
      </c>
      <c r="R119">
        <f t="shared" si="7"/>
        <v>1.7900914121273581</v>
      </c>
      <c r="S119">
        <f t="shared" si="8"/>
        <v>1.7900914121273581</v>
      </c>
      <c r="T119">
        <f t="shared" si="9"/>
        <v>1.7900914121273581</v>
      </c>
      <c r="U119">
        <f t="shared" si="10"/>
        <v>1.0986122886681098</v>
      </c>
      <c r="V119">
        <f t="shared" si="11"/>
        <v>1.205970806988609</v>
      </c>
      <c r="W119">
        <f t="shared" si="12"/>
        <v>1.3862943611198906</v>
      </c>
      <c r="X119">
        <f t="shared" si="13"/>
        <v>1.0986122886681098</v>
      </c>
    </row>
    <row r="120" spans="10:24" x14ac:dyDescent="0.35">
      <c r="J120" t="s">
        <v>321</v>
      </c>
      <c r="K120">
        <v>10225</v>
      </c>
      <c r="L120">
        <v>5.0199999999999996</v>
      </c>
      <c r="M120">
        <v>5.99</v>
      </c>
      <c r="N120">
        <v>2.52</v>
      </c>
      <c r="O120">
        <v>4.3</v>
      </c>
      <c r="P120">
        <v>4.1399999999999997</v>
      </c>
      <c r="Q120">
        <v>3</v>
      </c>
      <c r="R120">
        <f t="shared" si="7"/>
        <v>1.6134299337036377</v>
      </c>
      <c r="S120">
        <f t="shared" si="8"/>
        <v>1.6134299337036377</v>
      </c>
      <c r="T120">
        <f t="shared" si="9"/>
        <v>1.7900914121273581</v>
      </c>
      <c r="U120">
        <f t="shared" si="10"/>
        <v>0.9242589015233319</v>
      </c>
      <c r="V120">
        <f t="shared" si="11"/>
        <v>1.4586150226995167</v>
      </c>
      <c r="W120">
        <f t="shared" si="12"/>
        <v>1.4206957878372228</v>
      </c>
      <c r="X120">
        <f t="shared" si="13"/>
        <v>1.0986122886681098</v>
      </c>
    </row>
    <row r="121" spans="10:24" x14ac:dyDescent="0.35">
      <c r="J121" t="s">
        <v>322</v>
      </c>
      <c r="K121">
        <v>3619</v>
      </c>
      <c r="L121">
        <v>5.86</v>
      </c>
      <c r="M121">
        <v>5.01</v>
      </c>
      <c r="N121">
        <v>2.99</v>
      </c>
      <c r="O121">
        <v>3.01</v>
      </c>
      <c r="P121">
        <v>4.99</v>
      </c>
      <c r="Q121">
        <v>3</v>
      </c>
      <c r="R121">
        <f t="shared" si="7"/>
        <v>1.7681496035889213</v>
      </c>
      <c r="S121">
        <f t="shared" si="8"/>
        <v>1.7681496035889213</v>
      </c>
      <c r="T121">
        <f t="shared" si="9"/>
        <v>1.6114359150967734</v>
      </c>
      <c r="U121">
        <f t="shared" si="10"/>
        <v>1.0952733874025951</v>
      </c>
      <c r="V121">
        <f t="shared" si="11"/>
        <v>1.1019400787607843</v>
      </c>
      <c r="W121">
        <f t="shared" si="12"/>
        <v>1.6074359097634274</v>
      </c>
      <c r="X121">
        <f t="shared" si="13"/>
        <v>1.0986122886681098</v>
      </c>
    </row>
    <row r="122" spans="10:24" x14ac:dyDescent="0.35">
      <c r="J122" t="s">
        <v>323</v>
      </c>
      <c r="K122">
        <v>12037</v>
      </c>
      <c r="L122">
        <v>4.51</v>
      </c>
      <c r="M122">
        <v>5.92</v>
      </c>
      <c r="N122">
        <v>3</v>
      </c>
      <c r="O122">
        <v>4.29</v>
      </c>
      <c r="P122">
        <v>4.97</v>
      </c>
      <c r="Q122">
        <v>3</v>
      </c>
      <c r="R122">
        <f t="shared" si="7"/>
        <v>1.506297153514587</v>
      </c>
      <c r="S122">
        <f t="shared" si="8"/>
        <v>1.506297153514587</v>
      </c>
      <c r="T122">
        <f t="shared" si="9"/>
        <v>1.7783364488959144</v>
      </c>
      <c r="U122">
        <f t="shared" si="10"/>
        <v>1.0986122886681098</v>
      </c>
      <c r="V122">
        <f t="shared" si="11"/>
        <v>1.4562867329399256</v>
      </c>
      <c r="W122">
        <f t="shared" si="12"/>
        <v>1.6034198401085373</v>
      </c>
      <c r="X122">
        <f t="shared" si="13"/>
        <v>1.0986122886681098</v>
      </c>
    </row>
    <row r="123" spans="10:24" x14ac:dyDescent="0.35">
      <c r="J123" t="s">
        <v>324</v>
      </c>
      <c r="K123">
        <v>3972</v>
      </c>
      <c r="L123">
        <v>5.87</v>
      </c>
      <c r="M123">
        <v>5.84</v>
      </c>
      <c r="N123">
        <v>3</v>
      </c>
      <c r="O123">
        <v>4.4400000000000004</v>
      </c>
      <c r="P123">
        <v>4.12</v>
      </c>
      <c r="Q123">
        <v>3</v>
      </c>
      <c r="R123">
        <f t="shared" si="7"/>
        <v>1.7698546338400052</v>
      </c>
      <c r="S123">
        <f t="shared" si="8"/>
        <v>1.7698546338400052</v>
      </c>
      <c r="T123">
        <f t="shared" si="9"/>
        <v>1.7647307968401356</v>
      </c>
      <c r="U123">
        <f t="shared" si="10"/>
        <v>1.0986122886681098</v>
      </c>
      <c r="V123">
        <f t="shared" si="11"/>
        <v>1.4906543764441336</v>
      </c>
      <c r="W123">
        <f t="shared" si="12"/>
        <v>1.4158531633614351</v>
      </c>
      <c r="X123">
        <f t="shared" si="13"/>
        <v>1.0986122886681098</v>
      </c>
    </row>
    <row r="124" spans="10:24" x14ac:dyDescent="0.35">
      <c r="J124" t="s">
        <v>325</v>
      </c>
      <c r="K124">
        <v>3931</v>
      </c>
      <c r="L124">
        <v>5.99</v>
      </c>
      <c r="M124">
        <v>5.99</v>
      </c>
      <c r="N124">
        <v>3</v>
      </c>
      <c r="O124">
        <v>4.38</v>
      </c>
      <c r="P124">
        <v>4.75</v>
      </c>
      <c r="Q124">
        <v>3</v>
      </c>
      <c r="R124">
        <f t="shared" si="7"/>
        <v>1.7900914121273581</v>
      </c>
      <c r="S124">
        <f t="shared" si="8"/>
        <v>1.7900914121273581</v>
      </c>
      <c r="T124">
        <f t="shared" si="9"/>
        <v>1.7900914121273581</v>
      </c>
      <c r="U124">
        <f t="shared" si="10"/>
        <v>1.0986122886681098</v>
      </c>
      <c r="V124">
        <f t="shared" si="11"/>
        <v>1.4770487243883548</v>
      </c>
      <c r="W124">
        <f t="shared" si="12"/>
        <v>1.5581446180465499</v>
      </c>
      <c r="X124">
        <f t="shared" si="13"/>
        <v>1.0986122886681098</v>
      </c>
    </row>
    <row r="125" spans="10:24" x14ac:dyDescent="0.35">
      <c r="J125" t="s">
        <v>326</v>
      </c>
      <c r="K125">
        <v>9137</v>
      </c>
      <c r="L125">
        <v>5.83</v>
      </c>
      <c r="M125">
        <v>5.98</v>
      </c>
      <c r="N125">
        <v>3</v>
      </c>
      <c r="O125">
        <v>4.1900000000000004</v>
      </c>
      <c r="P125">
        <v>4.1500000000000004</v>
      </c>
      <c r="Q125">
        <v>2.0099999999999998</v>
      </c>
      <c r="R125">
        <f t="shared" si="7"/>
        <v>1.7630170003624011</v>
      </c>
      <c r="S125">
        <f t="shared" si="8"/>
        <v>1.7630170003624011</v>
      </c>
      <c r="T125">
        <f t="shared" si="9"/>
        <v>1.7884205679625405</v>
      </c>
      <c r="U125">
        <f t="shared" si="10"/>
        <v>1.0986122886681098</v>
      </c>
      <c r="V125">
        <f t="shared" si="11"/>
        <v>1.4327007339340465</v>
      </c>
      <c r="W125">
        <f t="shared" si="12"/>
        <v>1.423108334242607</v>
      </c>
      <c r="X125">
        <f t="shared" si="13"/>
        <v>0.69813472207098426</v>
      </c>
    </row>
    <row r="126" spans="10:24" x14ac:dyDescent="0.35">
      <c r="J126" t="s">
        <v>327</v>
      </c>
      <c r="K126">
        <v>19339</v>
      </c>
      <c r="L126">
        <v>5.77</v>
      </c>
      <c r="M126">
        <v>5.98</v>
      </c>
      <c r="N126">
        <v>3</v>
      </c>
      <c r="O126">
        <v>3</v>
      </c>
      <c r="P126">
        <v>3.99</v>
      </c>
      <c r="Q126">
        <v>2.52</v>
      </c>
      <c r="R126">
        <f t="shared" si="7"/>
        <v>1.7526720805200082</v>
      </c>
      <c r="S126">
        <f t="shared" si="8"/>
        <v>1.7526720805200082</v>
      </c>
      <c r="T126">
        <f t="shared" si="9"/>
        <v>1.7884205679625405</v>
      </c>
      <c r="U126">
        <f t="shared" si="10"/>
        <v>1.0986122886681098</v>
      </c>
      <c r="V126">
        <f t="shared" si="11"/>
        <v>1.0986122886681098</v>
      </c>
      <c r="W126">
        <f t="shared" si="12"/>
        <v>1.3837912309017721</v>
      </c>
      <c r="X126">
        <f t="shared" si="13"/>
        <v>0.9242589015233319</v>
      </c>
    </row>
    <row r="127" spans="10:24" x14ac:dyDescent="0.35">
      <c r="J127" t="s">
        <v>328</v>
      </c>
      <c r="K127">
        <v>14793</v>
      </c>
      <c r="L127">
        <v>5.74</v>
      </c>
      <c r="M127">
        <v>5.98</v>
      </c>
      <c r="N127">
        <v>3</v>
      </c>
      <c r="O127">
        <v>4</v>
      </c>
      <c r="P127">
        <v>3.33</v>
      </c>
      <c r="Q127">
        <v>2.94</v>
      </c>
      <c r="R127">
        <f t="shared" si="7"/>
        <v>1.747459210331475</v>
      </c>
      <c r="S127">
        <f t="shared" si="8"/>
        <v>1.747459210331475</v>
      </c>
      <c r="T127">
        <f t="shared" si="9"/>
        <v>1.7884205679625405</v>
      </c>
      <c r="U127">
        <f t="shared" si="10"/>
        <v>1.0986122886681098</v>
      </c>
      <c r="V127">
        <f t="shared" si="11"/>
        <v>1.3862943611198906</v>
      </c>
      <c r="W127">
        <f t="shared" si="12"/>
        <v>1.2029723039923526</v>
      </c>
      <c r="X127">
        <f t="shared" si="13"/>
        <v>1.0784095813505903</v>
      </c>
    </row>
    <row r="128" spans="10:24" x14ac:dyDescent="0.35">
      <c r="J128" t="s">
        <v>329</v>
      </c>
      <c r="K128">
        <v>3121</v>
      </c>
      <c r="L128">
        <v>5.99</v>
      </c>
      <c r="M128">
        <v>5.78</v>
      </c>
      <c r="N128">
        <v>2.5</v>
      </c>
      <c r="O128">
        <v>4.43</v>
      </c>
      <c r="P128">
        <v>3.95</v>
      </c>
      <c r="Q128">
        <v>3</v>
      </c>
      <c r="R128">
        <f t="shared" si="7"/>
        <v>1.7900914121273581</v>
      </c>
      <c r="S128">
        <f t="shared" si="8"/>
        <v>1.7900914121273581</v>
      </c>
      <c r="T128">
        <f t="shared" si="9"/>
        <v>1.7544036826842861</v>
      </c>
      <c r="U128">
        <f t="shared" si="10"/>
        <v>0.91629073187415511</v>
      </c>
      <c r="V128">
        <f t="shared" si="11"/>
        <v>1.4883995840570443</v>
      </c>
      <c r="W128">
        <f t="shared" si="12"/>
        <v>1.3737155789130306</v>
      </c>
      <c r="X128">
        <f t="shared" si="13"/>
        <v>1.0986122886681098</v>
      </c>
    </row>
    <row r="129" spans="10:24" x14ac:dyDescent="0.35">
      <c r="J129" t="s">
        <v>330</v>
      </c>
      <c r="K129">
        <v>3086</v>
      </c>
      <c r="L129">
        <v>5.99</v>
      </c>
      <c r="M129">
        <v>5.74</v>
      </c>
      <c r="N129">
        <v>2.95</v>
      </c>
      <c r="O129">
        <v>4.4400000000000004</v>
      </c>
      <c r="P129">
        <v>4</v>
      </c>
      <c r="Q129">
        <v>3</v>
      </c>
      <c r="R129">
        <f t="shared" si="7"/>
        <v>1.7900914121273581</v>
      </c>
      <c r="S129">
        <f t="shared" si="8"/>
        <v>1.7900914121273581</v>
      </c>
      <c r="T129">
        <f t="shared" si="9"/>
        <v>1.747459210331475</v>
      </c>
      <c r="U129">
        <f t="shared" si="10"/>
        <v>1.0818051703517284</v>
      </c>
      <c r="V129">
        <f t="shared" si="11"/>
        <v>1.4906543764441336</v>
      </c>
      <c r="W129">
        <f t="shared" si="12"/>
        <v>1.3862943611198906</v>
      </c>
      <c r="X129">
        <f t="shared" si="13"/>
        <v>1.0986122886681098</v>
      </c>
    </row>
    <row r="130" spans="10:24" x14ac:dyDescent="0.35">
      <c r="J130" t="s">
        <v>331</v>
      </c>
      <c r="K130">
        <v>2988</v>
      </c>
      <c r="L130">
        <v>5.99</v>
      </c>
      <c r="M130">
        <v>5.78</v>
      </c>
      <c r="N130">
        <v>3</v>
      </c>
      <c r="O130">
        <v>4.43</v>
      </c>
      <c r="P130">
        <v>3.34</v>
      </c>
      <c r="Q130">
        <v>3</v>
      </c>
      <c r="R130">
        <f t="shared" si="7"/>
        <v>1.7900914121273581</v>
      </c>
      <c r="S130">
        <f t="shared" si="8"/>
        <v>1.7900914121273581</v>
      </c>
      <c r="T130">
        <f t="shared" si="9"/>
        <v>1.7544036826842861</v>
      </c>
      <c r="U130">
        <f t="shared" si="10"/>
        <v>1.0986122886681098</v>
      </c>
      <c r="V130">
        <f t="shared" si="11"/>
        <v>1.4883995840570443</v>
      </c>
      <c r="W130">
        <f t="shared" si="12"/>
        <v>1.205970806988609</v>
      </c>
      <c r="X130">
        <f t="shared" si="13"/>
        <v>1.0986122886681098</v>
      </c>
    </row>
    <row r="131" spans="10:24" x14ac:dyDescent="0.35">
      <c r="J131" t="s">
        <v>332</v>
      </c>
      <c r="K131">
        <v>6381</v>
      </c>
      <c r="L131">
        <v>5.58</v>
      </c>
      <c r="M131">
        <v>5.98</v>
      </c>
      <c r="N131">
        <v>2.99</v>
      </c>
      <c r="O131">
        <v>2.76</v>
      </c>
      <c r="P131">
        <v>3.96</v>
      </c>
      <c r="Q131">
        <v>2.5099999999999998</v>
      </c>
      <c r="R131">
        <f t="shared" ref="R131:R157" si="14">LN(L131)</f>
        <v>1.7191887763932197</v>
      </c>
      <c r="S131">
        <f t="shared" ref="S131:S157" si="15">LN(L131)</f>
        <v>1.7191887763932197</v>
      </c>
      <c r="T131">
        <f t="shared" ref="T131:T157" si="16">LN(M131)</f>
        <v>1.7884205679625405</v>
      </c>
      <c r="U131">
        <f t="shared" ref="U131:U157" si="17">LN(N131)</f>
        <v>1.0952733874025951</v>
      </c>
      <c r="V131">
        <f t="shared" ref="V131:V157" si="18">LN(O131)</f>
        <v>1.0152306797290584</v>
      </c>
      <c r="W131">
        <f t="shared" ref="W131:W157" si="19">LN(P131)</f>
        <v>1.3762440252663892</v>
      </c>
      <c r="X131">
        <f t="shared" ref="X131:X157" si="20">LN(Q131)</f>
        <v>0.92028275314369246</v>
      </c>
    </row>
    <row r="132" spans="10:24" x14ac:dyDescent="0.35">
      <c r="J132" t="s">
        <v>333</v>
      </c>
      <c r="K132">
        <v>10300</v>
      </c>
      <c r="L132">
        <v>5.38</v>
      </c>
      <c r="M132">
        <v>5.98</v>
      </c>
      <c r="N132">
        <v>2.0299999999999998</v>
      </c>
      <c r="O132">
        <v>4.24</v>
      </c>
      <c r="P132">
        <v>4</v>
      </c>
      <c r="Q132">
        <v>2.93</v>
      </c>
      <c r="R132">
        <f t="shared" si="14"/>
        <v>1.6826883741736931</v>
      </c>
      <c r="S132">
        <f t="shared" si="15"/>
        <v>1.6826883741736931</v>
      </c>
      <c r="T132">
        <f t="shared" si="16"/>
        <v>1.7884205679625405</v>
      </c>
      <c r="U132">
        <f t="shared" si="17"/>
        <v>0.70803579305369591</v>
      </c>
      <c r="V132">
        <f t="shared" si="18"/>
        <v>1.4445632692438664</v>
      </c>
      <c r="W132">
        <f t="shared" si="19"/>
        <v>1.3862943611198906</v>
      </c>
      <c r="X132">
        <f t="shared" si="20"/>
        <v>1.0750024230289761</v>
      </c>
    </row>
    <row r="133" spans="10:24" x14ac:dyDescent="0.35">
      <c r="J133" t="s">
        <v>334</v>
      </c>
      <c r="K133">
        <v>8627</v>
      </c>
      <c r="L133">
        <v>5.43</v>
      </c>
      <c r="M133">
        <v>5.99</v>
      </c>
      <c r="N133">
        <v>2.88</v>
      </c>
      <c r="O133">
        <v>4.43</v>
      </c>
      <c r="P133">
        <v>4</v>
      </c>
      <c r="Q133">
        <v>2</v>
      </c>
      <c r="R133">
        <f t="shared" si="14"/>
        <v>1.6919391339458441</v>
      </c>
      <c r="S133">
        <f t="shared" si="15"/>
        <v>1.6919391339458441</v>
      </c>
      <c r="T133">
        <f t="shared" si="16"/>
        <v>1.7900914121273581</v>
      </c>
      <c r="U133">
        <f t="shared" si="17"/>
        <v>1.0577902941478545</v>
      </c>
      <c r="V133">
        <f t="shared" si="18"/>
        <v>1.4883995840570443</v>
      </c>
      <c r="W133">
        <f t="shared" si="19"/>
        <v>1.3862943611198906</v>
      </c>
      <c r="X133">
        <f t="shared" si="20"/>
        <v>0.69314718055994529</v>
      </c>
    </row>
    <row r="134" spans="10:24" x14ac:dyDescent="0.35">
      <c r="J134" t="s">
        <v>335</v>
      </c>
      <c r="K134">
        <v>3295</v>
      </c>
      <c r="L134">
        <v>5.99</v>
      </c>
      <c r="M134">
        <v>5.99</v>
      </c>
      <c r="N134">
        <v>3</v>
      </c>
      <c r="O134">
        <v>4.43</v>
      </c>
      <c r="P134">
        <v>3.34</v>
      </c>
      <c r="Q134">
        <v>2.78</v>
      </c>
      <c r="R134">
        <f t="shared" si="14"/>
        <v>1.7900914121273581</v>
      </c>
      <c r="S134">
        <f t="shared" si="15"/>
        <v>1.7900914121273581</v>
      </c>
      <c r="T134">
        <f t="shared" si="16"/>
        <v>1.7900914121273581</v>
      </c>
      <c r="U134">
        <f t="shared" si="17"/>
        <v>1.0986122886681098</v>
      </c>
      <c r="V134">
        <f t="shared" si="18"/>
        <v>1.4883995840570443</v>
      </c>
      <c r="W134">
        <f t="shared" si="19"/>
        <v>1.205970806988609</v>
      </c>
      <c r="X134">
        <f t="shared" si="20"/>
        <v>1.0224509277025455</v>
      </c>
    </row>
    <row r="135" spans="10:24" x14ac:dyDescent="0.35">
      <c r="J135" t="s">
        <v>336</v>
      </c>
      <c r="K135">
        <v>7613</v>
      </c>
      <c r="L135">
        <v>5.01</v>
      </c>
      <c r="M135">
        <v>4.03</v>
      </c>
      <c r="N135">
        <v>3</v>
      </c>
      <c r="O135">
        <v>2.5099999999999998</v>
      </c>
      <c r="P135">
        <v>3.91</v>
      </c>
      <c r="Q135">
        <v>3</v>
      </c>
      <c r="R135">
        <f t="shared" si="14"/>
        <v>1.6114359150967734</v>
      </c>
      <c r="S135">
        <f t="shared" si="15"/>
        <v>1.6114359150967734</v>
      </c>
      <c r="T135">
        <f t="shared" si="16"/>
        <v>1.3937663759585917</v>
      </c>
      <c r="U135">
        <f t="shared" si="17"/>
        <v>1.0986122886681098</v>
      </c>
      <c r="V135">
        <f t="shared" si="18"/>
        <v>0.92028275314369246</v>
      </c>
      <c r="W135">
        <f t="shared" si="19"/>
        <v>1.3635373739972745</v>
      </c>
      <c r="X135">
        <f t="shared" si="20"/>
        <v>1.0986122886681098</v>
      </c>
    </row>
    <row r="136" spans="10:24" x14ac:dyDescent="0.35">
      <c r="J136" t="s">
        <v>337</v>
      </c>
      <c r="K136">
        <v>3545</v>
      </c>
      <c r="L136">
        <v>5.92</v>
      </c>
      <c r="M136">
        <v>3.66</v>
      </c>
      <c r="N136">
        <v>2.5</v>
      </c>
      <c r="O136">
        <v>4</v>
      </c>
      <c r="P136">
        <v>4</v>
      </c>
      <c r="Q136">
        <v>3</v>
      </c>
      <c r="R136">
        <f t="shared" si="14"/>
        <v>1.7783364488959144</v>
      </c>
      <c r="S136">
        <f t="shared" si="15"/>
        <v>1.7783364488959144</v>
      </c>
      <c r="T136">
        <f t="shared" si="16"/>
        <v>1.297463147413275</v>
      </c>
      <c r="U136">
        <f t="shared" si="17"/>
        <v>0.91629073187415511</v>
      </c>
      <c r="V136">
        <f t="shared" si="18"/>
        <v>1.3862943611198906</v>
      </c>
      <c r="W136">
        <f t="shared" si="19"/>
        <v>1.3862943611198906</v>
      </c>
      <c r="X136">
        <f t="shared" si="20"/>
        <v>1.0986122886681098</v>
      </c>
    </row>
    <row r="137" spans="10:24" x14ac:dyDescent="0.35">
      <c r="J137" t="s">
        <v>338</v>
      </c>
      <c r="K137">
        <v>3083</v>
      </c>
      <c r="L137">
        <v>5.94</v>
      </c>
      <c r="M137">
        <v>3.7</v>
      </c>
      <c r="N137">
        <v>2.95</v>
      </c>
      <c r="O137">
        <v>4.4400000000000004</v>
      </c>
      <c r="P137">
        <v>4</v>
      </c>
      <c r="Q137">
        <v>3</v>
      </c>
      <c r="R137">
        <f t="shared" si="14"/>
        <v>1.7817091333745536</v>
      </c>
      <c r="S137">
        <f t="shared" si="15"/>
        <v>1.7817091333745536</v>
      </c>
      <c r="T137">
        <f t="shared" si="16"/>
        <v>1.3083328196501789</v>
      </c>
      <c r="U137">
        <f t="shared" si="17"/>
        <v>1.0818051703517284</v>
      </c>
      <c r="V137">
        <f t="shared" si="18"/>
        <v>1.4906543764441336</v>
      </c>
      <c r="W137">
        <f t="shared" si="19"/>
        <v>1.3862943611198906</v>
      </c>
      <c r="X137">
        <f t="shared" si="20"/>
        <v>1.0986122886681098</v>
      </c>
    </row>
    <row r="138" spans="10:24" x14ac:dyDescent="0.35">
      <c r="J138" t="s">
        <v>339</v>
      </c>
      <c r="K138">
        <v>7936</v>
      </c>
      <c r="L138">
        <v>5.01</v>
      </c>
      <c r="M138">
        <v>6</v>
      </c>
      <c r="N138">
        <v>3</v>
      </c>
      <c r="O138">
        <v>4.4400000000000004</v>
      </c>
      <c r="P138">
        <v>2.5</v>
      </c>
      <c r="Q138">
        <v>3</v>
      </c>
      <c r="R138">
        <f t="shared" si="14"/>
        <v>1.6114359150967734</v>
      </c>
      <c r="S138">
        <f t="shared" si="15"/>
        <v>1.6114359150967734</v>
      </c>
      <c r="T138">
        <f t="shared" si="16"/>
        <v>1.791759469228055</v>
      </c>
      <c r="U138">
        <f t="shared" si="17"/>
        <v>1.0986122886681098</v>
      </c>
      <c r="V138">
        <f t="shared" si="18"/>
        <v>1.4906543764441336</v>
      </c>
      <c r="W138">
        <f t="shared" si="19"/>
        <v>0.91629073187415511</v>
      </c>
      <c r="X138">
        <f t="shared" si="20"/>
        <v>1.0986122886681098</v>
      </c>
    </row>
    <row r="139" spans="10:24" x14ac:dyDescent="0.35">
      <c r="J139" t="s">
        <v>340</v>
      </c>
      <c r="K139">
        <v>3244</v>
      </c>
      <c r="L139">
        <v>5.94</v>
      </c>
      <c r="M139">
        <v>3.48</v>
      </c>
      <c r="N139">
        <v>2.5</v>
      </c>
      <c r="O139">
        <v>4.4400000000000004</v>
      </c>
      <c r="P139">
        <v>3.7</v>
      </c>
      <c r="Q139">
        <v>3</v>
      </c>
      <c r="R139">
        <f t="shared" si="14"/>
        <v>1.7817091333745536</v>
      </c>
      <c r="S139">
        <f t="shared" si="15"/>
        <v>1.7817091333745536</v>
      </c>
      <c r="T139">
        <f t="shared" si="16"/>
        <v>1.2470322937863829</v>
      </c>
      <c r="U139">
        <f t="shared" si="17"/>
        <v>0.91629073187415511</v>
      </c>
      <c r="V139">
        <f t="shared" si="18"/>
        <v>1.4906543764441336</v>
      </c>
      <c r="W139">
        <f t="shared" si="19"/>
        <v>1.3083328196501789</v>
      </c>
      <c r="X139">
        <f t="shared" si="20"/>
        <v>1.0986122886681098</v>
      </c>
    </row>
    <row r="140" spans="10:24" x14ac:dyDescent="0.35">
      <c r="J140" t="s">
        <v>341</v>
      </c>
      <c r="K140">
        <v>3379</v>
      </c>
      <c r="L140">
        <v>5.99</v>
      </c>
      <c r="M140">
        <v>5.47</v>
      </c>
      <c r="N140">
        <v>2.95</v>
      </c>
      <c r="O140">
        <v>3.33</v>
      </c>
      <c r="P140">
        <v>4</v>
      </c>
      <c r="Q140">
        <v>2.0099999999999998</v>
      </c>
      <c r="R140">
        <f t="shared" si="14"/>
        <v>1.7900914121273581</v>
      </c>
      <c r="S140">
        <f t="shared" si="15"/>
        <v>1.7900914121273581</v>
      </c>
      <c r="T140">
        <f t="shared" si="16"/>
        <v>1.6992786164338898</v>
      </c>
      <c r="U140">
        <f t="shared" si="17"/>
        <v>1.0818051703517284</v>
      </c>
      <c r="V140">
        <f t="shared" si="18"/>
        <v>1.2029723039923526</v>
      </c>
      <c r="W140">
        <f t="shared" si="19"/>
        <v>1.3862943611198906</v>
      </c>
      <c r="X140">
        <f t="shared" si="20"/>
        <v>0.69813472207098426</v>
      </c>
    </row>
    <row r="141" spans="10:24" x14ac:dyDescent="0.35">
      <c r="J141" t="s">
        <v>342</v>
      </c>
      <c r="K141">
        <v>3029</v>
      </c>
      <c r="L141">
        <v>5.99</v>
      </c>
      <c r="M141">
        <v>4.45</v>
      </c>
      <c r="N141">
        <v>3</v>
      </c>
      <c r="O141">
        <v>4.33</v>
      </c>
      <c r="P141">
        <v>2.76</v>
      </c>
      <c r="Q141">
        <v>2.61</v>
      </c>
      <c r="R141">
        <f t="shared" si="14"/>
        <v>1.7900914121273581</v>
      </c>
      <c r="S141">
        <f t="shared" si="15"/>
        <v>1.7900914121273581</v>
      </c>
      <c r="T141">
        <f t="shared" si="16"/>
        <v>1.4929040961781488</v>
      </c>
      <c r="U141">
        <f t="shared" si="17"/>
        <v>1.0986122886681098</v>
      </c>
      <c r="V141">
        <f t="shared" si="18"/>
        <v>1.4655675420143985</v>
      </c>
      <c r="W141">
        <f t="shared" si="19"/>
        <v>1.0152306797290584</v>
      </c>
      <c r="X141">
        <f t="shared" si="20"/>
        <v>0.95935022133460202</v>
      </c>
    </row>
    <row r="142" spans="10:24" x14ac:dyDescent="0.35">
      <c r="J142" t="s">
        <v>343</v>
      </c>
      <c r="K142">
        <v>5757</v>
      </c>
      <c r="L142">
        <v>5.7</v>
      </c>
      <c r="M142">
        <v>5.8</v>
      </c>
      <c r="N142">
        <v>3</v>
      </c>
      <c r="O142">
        <v>4.24</v>
      </c>
      <c r="P142">
        <v>3.85</v>
      </c>
      <c r="Q142">
        <v>2.23</v>
      </c>
      <c r="R142">
        <f t="shared" si="14"/>
        <v>1.7404661748405046</v>
      </c>
      <c r="S142">
        <f t="shared" si="15"/>
        <v>1.7404661748405046</v>
      </c>
      <c r="T142">
        <f t="shared" si="16"/>
        <v>1.7578579175523736</v>
      </c>
      <c r="U142">
        <f t="shared" si="17"/>
        <v>1.0986122886681098</v>
      </c>
      <c r="V142">
        <f t="shared" si="18"/>
        <v>1.4445632692438664</v>
      </c>
      <c r="W142">
        <f t="shared" si="19"/>
        <v>1.3480731482996928</v>
      </c>
      <c r="X142">
        <f t="shared" si="20"/>
        <v>0.80200158547202738</v>
      </c>
    </row>
    <row r="143" spans="10:24" x14ac:dyDescent="0.35">
      <c r="J143" t="s">
        <v>344</v>
      </c>
      <c r="K143">
        <v>9038</v>
      </c>
      <c r="L143">
        <v>5.42</v>
      </c>
      <c r="M143">
        <v>6</v>
      </c>
      <c r="N143">
        <v>2</v>
      </c>
      <c r="O143">
        <v>4.3899999999999997</v>
      </c>
      <c r="P143">
        <v>4</v>
      </c>
      <c r="Q143">
        <v>2.85</v>
      </c>
      <c r="R143">
        <f t="shared" si="14"/>
        <v>1.6900958154515549</v>
      </c>
      <c r="S143">
        <f t="shared" si="15"/>
        <v>1.6900958154515549</v>
      </c>
      <c r="T143">
        <f t="shared" si="16"/>
        <v>1.791759469228055</v>
      </c>
      <c r="U143">
        <f t="shared" si="17"/>
        <v>0.69314718055994529</v>
      </c>
      <c r="V143">
        <f t="shared" si="18"/>
        <v>1.4793292270870799</v>
      </c>
      <c r="W143">
        <f t="shared" si="19"/>
        <v>1.3862943611198906</v>
      </c>
      <c r="X143">
        <f t="shared" si="20"/>
        <v>1.0473189942805592</v>
      </c>
    </row>
    <row r="144" spans="10:24" x14ac:dyDescent="0.35">
      <c r="J144" t="s">
        <v>345</v>
      </c>
      <c r="K144">
        <v>7957</v>
      </c>
      <c r="L144">
        <v>5.45</v>
      </c>
      <c r="M144">
        <v>5.99</v>
      </c>
      <c r="N144">
        <v>2.85</v>
      </c>
      <c r="O144">
        <v>4.42</v>
      </c>
      <c r="P144">
        <v>4.75</v>
      </c>
      <c r="Q144">
        <v>3</v>
      </c>
      <c r="R144">
        <f t="shared" si="14"/>
        <v>1.6956156086751528</v>
      </c>
      <c r="S144">
        <f t="shared" si="15"/>
        <v>1.6956156086751528</v>
      </c>
      <c r="T144">
        <f t="shared" si="16"/>
        <v>1.7900914121273581</v>
      </c>
      <c r="U144">
        <f t="shared" si="17"/>
        <v>1.0473189942805592</v>
      </c>
      <c r="V144">
        <f t="shared" si="18"/>
        <v>1.4861396960896067</v>
      </c>
      <c r="W144">
        <f t="shared" si="19"/>
        <v>1.5581446180465499</v>
      </c>
      <c r="X144">
        <f t="shared" si="20"/>
        <v>1.0986122886681098</v>
      </c>
    </row>
    <row r="145" spans="10:24" x14ac:dyDescent="0.35">
      <c r="J145" t="s">
        <v>346</v>
      </c>
      <c r="K145">
        <v>3632</v>
      </c>
      <c r="L145">
        <v>5.99</v>
      </c>
      <c r="M145">
        <v>5.99</v>
      </c>
      <c r="N145">
        <v>3</v>
      </c>
      <c r="O145">
        <v>3.34</v>
      </c>
      <c r="P145">
        <v>4.1500000000000004</v>
      </c>
      <c r="Q145">
        <v>3</v>
      </c>
      <c r="R145">
        <f t="shared" si="14"/>
        <v>1.7900914121273581</v>
      </c>
      <c r="S145">
        <f t="shared" si="15"/>
        <v>1.7900914121273581</v>
      </c>
      <c r="T145">
        <f t="shared" si="16"/>
        <v>1.7900914121273581</v>
      </c>
      <c r="U145">
        <f t="shared" si="17"/>
        <v>1.0986122886681098</v>
      </c>
      <c r="V145">
        <f t="shared" si="18"/>
        <v>1.205970806988609</v>
      </c>
      <c r="W145">
        <f t="shared" si="19"/>
        <v>1.423108334242607</v>
      </c>
      <c r="X145">
        <f t="shared" si="20"/>
        <v>1.0986122886681098</v>
      </c>
    </row>
    <row r="146" spans="10:24" x14ac:dyDescent="0.35">
      <c r="J146" t="s">
        <v>347</v>
      </c>
      <c r="K146">
        <v>3341</v>
      </c>
      <c r="L146">
        <v>5.99</v>
      </c>
      <c r="M146">
        <v>4.46</v>
      </c>
      <c r="N146">
        <v>2.5</v>
      </c>
      <c r="O146">
        <v>4.3600000000000003</v>
      </c>
      <c r="P146">
        <v>4.71</v>
      </c>
      <c r="Q146">
        <v>3</v>
      </c>
      <c r="R146">
        <f t="shared" si="14"/>
        <v>1.7900914121273581</v>
      </c>
      <c r="S146">
        <f t="shared" si="15"/>
        <v>1.7900914121273581</v>
      </c>
      <c r="T146">
        <f t="shared" si="16"/>
        <v>1.4951487660319727</v>
      </c>
      <c r="U146">
        <f t="shared" si="17"/>
        <v>0.91629073187415511</v>
      </c>
      <c r="V146">
        <f t="shared" si="18"/>
        <v>1.4724720573609431</v>
      </c>
      <c r="W146">
        <f t="shared" si="19"/>
        <v>1.5496879080283263</v>
      </c>
      <c r="X146">
        <f t="shared" si="20"/>
        <v>1.0986122886681098</v>
      </c>
    </row>
    <row r="147" spans="10:24" x14ac:dyDescent="0.35">
      <c r="J147" t="s">
        <v>348</v>
      </c>
      <c r="K147">
        <v>3600</v>
      </c>
      <c r="L147">
        <v>5.99</v>
      </c>
      <c r="M147">
        <v>5.84</v>
      </c>
      <c r="N147">
        <v>2.94</v>
      </c>
      <c r="O147">
        <v>4.4400000000000004</v>
      </c>
      <c r="P147">
        <v>4.6100000000000003</v>
      </c>
      <c r="Q147">
        <v>3</v>
      </c>
      <c r="R147">
        <f t="shared" si="14"/>
        <v>1.7900914121273581</v>
      </c>
      <c r="S147">
        <f t="shared" si="15"/>
        <v>1.7900914121273581</v>
      </c>
      <c r="T147">
        <f t="shared" si="16"/>
        <v>1.7647307968401356</v>
      </c>
      <c r="U147">
        <f t="shared" si="17"/>
        <v>1.0784095813505903</v>
      </c>
      <c r="V147">
        <f t="shared" si="18"/>
        <v>1.4906543764441336</v>
      </c>
      <c r="W147">
        <f t="shared" si="19"/>
        <v>1.5282278570085572</v>
      </c>
      <c r="X147">
        <f t="shared" si="20"/>
        <v>1.0986122886681098</v>
      </c>
    </row>
    <row r="148" spans="10:24" x14ac:dyDescent="0.35">
      <c r="J148" t="s">
        <v>349</v>
      </c>
      <c r="K148">
        <v>8898</v>
      </c>
      <c r="L148">
        <v>5.22</v>
      </c>
      <c r="M148">
        <v>5.98</v>
      </c>
      <c r="N148">
        <v>2.61</v>
      </c>
      <c r="O148">
        <v>4.43</v>
      </c>
      <c r="P148">
        <v>2.75</v>
      </c>
      <c r="Q148">
        <v>2.99</v>
      </c>
      <c r="R148">
        <f t="shared" si="14"/>
        <v>1.6524974018945473</v>
      </c>
      <c r="S148">
        <f t="shared" si="15"/>
        <v>1.6524974018945473</v>
      </c>
      <c r="T148">
        <f t="shared" si="16"/>
        <v>1.7884205679625405</v>
      </c>
      <c r="U148">
        <f t="shared" si="17"/>
        <v>0.95935022133460202</v>
      </c>
      <c r="V148">
        <f t="shared" si="18"/>
        <v>1.4883995840570443</v>
      </c>
      <c r="W148">
        <f t="shared" si="19"/>
        <v>1.0116009116784799</v>
      </c>
      <c r="X148">
        <f t="shared" si="20"/>
        <v>1.0952733874025951</v>
      </c>
    </row>
    <row r="149" spans="10:24" x14ac:dyDescent="0.35">
      <c r="J149" t="s">
        <v>350</v>
      </c>
      <c r="K149">
        <v>14280</v>
      </c>
      <c r="L149">
        <v>4.8600000000000003</v>
      </c>
      <c r="M149">
        <v>5.98</v>
      </c>
      <c r="N149">
        <v>2.42</v>
      </c>
      <c r="O149">
        <v>2.5099999999999998</v>
      </c>
      <c r="P149">
        <v>3.79</v>
      </c>
      <c r="Q149">
        <v>3</v>
      </c>
      <c r="R149">
        <f t="shared" si="14"/>
        <v>1.5810384379124025</v>
      </c>
      <c r="S149">
        <f t="shared" si="15"/>
        <v>1.5810384379124025</v>
      </c>
      <c r="T149">
        <f t="shared" si="16"/>
        <v>1.7884205679625405</v>
      </c>
      <c r="U149">
        <f t="shared" si="17"/>
        <v>0.88376754016859504</v>
      </c>
      <c r="V149">
        <f t="shared" si="18"/>
        <v>0.92028275314369246</v>
      </c>
      <c r="W149">
        <f t="shared" si="19"/>
        <v>1.3323660190943349</v>
      </c>
      <c r="X149">
        <f t="shared" si="20"/>
        <v>1.0986122886681098</v>
      </c>
    </row>
    <row r="150" spans="10:24" x14ac:dyDescent="0.35">
      <c r="J150" t="s">
        <v>351</v>
      </c>
      <c r="K150">
        <v>12916</v>
      </c>
      <c r="L150">
        <v>4.79</v>
      </c>
      <c r="M150">
        <v>5.99</v>
      </c>
      <c r="N150">
        <v>2.48</v>
      </c>
      <c r="O150">
        <v>4.0999999999999996</v>
      </c>
      <c r="P150">
        <v>4.01</v>
      </c>
      <c r="Q150">
        <v>3</v>
      </c>
      <c r="R150">
        <f t="shared" si="14"/>
        <v>1.5665304114228238</v>
      </c>
      <c r="S150">
        <f t="shared" si="15"/>
        <v>1.5665304114228238</v>
      </c>
      <c r="T150">
        <f t="shared" si="16"/>
        <v>1.7900914121273581</v>
      </c>
      <c r="U150">
        <f t="shared" si="17"/>
        <v>0.90825856017689077</v>
      </c>
      <c r="V150">
        <f t="shared" si="18"/>
        <v>1.410986973710262</v>
      </c>
      <c r="W150">
        <f t="shared" si="19"/>
        <v>1.3887912413184778</v>
      </c>
      <c r="X150">
        <f t="shared" si="20"/>
        <v>1.0986122886681098</v>
      </c>
    </row>
    <row r="151" spans="10:24" x14ac:dyDescent="0.35">
      <c r="J151" t="s">
        <v>352</v>
      </c>
      <c r="K151">
        <v>3428</v>
      </c>
      <c r="L151">
        <v>5.99</v>
      </c>
      <c r="M151">
        <v>5.01</v>
      </c>
      <c r="N151">
        <v>3</v>
      </c>
      <c r="O151">
        <v>4.4400000000000004</v>
      </c>
      <c r="P151">
        <v>2.73</v>
      </c>
      <c r="Q151">
        <v>2.98</v>
      </c>
      <c r="R151">
        <f t="shared" si="14"/>
        <v>1.7900914121273581</v>
      </c>
      <c r="S151">
        <f t="shared" si="15"/>
        <v>1.7900914121273581</v>
      </c>
      <c r="T151">
        <f t="shared" si="16"/>
        <v>1.6114359150967734</v>
      </c>
      <c r="U151">
        <f t="shared" si="17"/>
        <v>1.0986122886681098</v>
      </c>
      <c r="V151">
        <f t="shared" si="18"/>
        <v>1.4906543764441336</v>
      </c>
      <c r="W151">
        <f t="shared" si="19"/>
        <v>1.0043016091968684</v>
      </c>
      <c r="X151">
        <f t="shared" si="20"/>
        <v>1.091923300517313</v>
      </c>
    </row>
    <row r="152" spans="10:24" x14ac:dyDescent="0.35">
      <c r="J152" t="s">
        <v>353</v>
      </c>
      <c r="K152">
        <v>3814</v>
      </c>
      <c r="L152">
        <v>5.98</v>
      </c>
      <c r="M152">
        <v>5.92</v>
      </c>
      <c r="N152">
        <v>3</v>
      </c>
      <c r="O152">
        <v>4.29</v>
      </c>
      <c r="P152">
        <v>3.8</v>
      </c>
      <c r="Q152">
        <v>2.0099999999999998</v>
      </c>
      <c r="R152">
        <f t="shared" si="14"/>
        <v>1.7884205679625405</v>
      </c>
      <c r="S152">
        <f t="shared" si="15"/>
        <v>1.7884205679625405</v>
      </c>
      <c r="T152">
        <f t="shared" si="16"/>
        <v>1.7783364488959144</v>
      </c>
      <c r="U152">
        <f t="shared" si="17"/>
        <v>1.0986122886681098</v>
      </c>
      <c r="V152">
        <f t="shared" si="18"/>
        <v>1.4562867329399256</v>
      </c>
      <c r="W152">
        <f t="shared" si="19"/>
        <v>1.33500106673234</v>
      </c>
      <c r="X152">
        <f t="shared" si="20"/>
        <v>0.69813472207098426</v>
      </c>
    </row>
    <row r="153" spans="10:24" x14ac:dyDescent="0.35">
      <c r="J153" t="s">
        <v>354</v>
      </c>
      <c r="K153">
        <v>3528</v>
      </c>
      <c r="L153">
        <v>5.99</v>
      </c>
      <c r="M153">
        <v>3.41</v>
      </c>
      <c r="N153">
        <v>3</v>
      </c>
      <c r="O153">
        <v>4.1500000000000004</v>
      </c>
      <c r="P153">
        <v>4</v>
      </c>
      <c r="Q153">
        <v>2.77</v>
      </c>
      <c r="R153">
        <f t="shared" si="14"/>
        <v>1.7900914121273581</v>
      </c>
      <c r="S153">
        <f t="shared" si="15"/>
        <v>1.7900914121273581</v>
      </c>
      <c r="T153">
        <f t="shared" si="16"/>
        <v>1.2267122912954254</v>
      </c>
      <c r="U153">
        <f t="shared" si="17"/>
        <v>1.0986122886681098</v>
      </c>
      <c r="V153">
        <f t="shared" si="18"/>
        <v>1.423108334242607</v>
      </c>
      <c r="W153">
        <f t="shared" si="19"/>
        <v>1.3862943611198906</v>
      </c>
      <c r="X153">
        <f t="shared" si="20"/>
        <v>1.0188473201992472</v>
      </c>
    </row>
    <row r="154" spans="10:24" x14ac:dyDescent="0.35">
      <c r="J154" t="s">
        <v>355</v>
      </c>
      <c r="K154">
        <v>3446</v>
      </c>
      <c r="L154">
        <v>5.99</v>
      </c>
      <c r="M154">
        <v>5</v>
      </c>
      <c r="N154">
        <v>3.56</v>
      </c>
      <c r="O154">
        <v>3.34</v>
      </c>
      <c r="P154">
        <v>4.93</v>
      </c>
      <c r="Q154">
        <v>3</v>
      </c>
      <c r="R154">
        <f t="shared" si="14"/>
        <v>1.7900914121273581</v>
      </c>
      <c r="S154">
        <f t="shared" si="15"/>
        <v>1.7900914121273581</v>
      </c>
      <c r="T154">
        <f t="shared" si="16"/>
        <v>1.6094379124341003</v>
      </c>
      <c r="U154">
        <f t="shared" si="17"/>
        <v>1.2697605448639391</v>
      </c>
      <c r="V154">
        <f t="shared" si="18"/>
        <v>1.205970806988609</v>
      </c>
      <c r="W154">
        <f t="shared" si="19"/>
        <v>1.5953389880545987</v>
      </c>
      <c r="X154">
        <f t="shared" si="20"/>
        <v>1.0986122886681098</v>
      </c>
    </row>
    <row r="155" spans="10:24" x14ac:dyDescent="0.35">
      <c r="J155" t="s">
        <v>356</v>
      </c>
      <c r="K155">
        <v>3343</v>
      </c>
      <c r="L155">
        <v>5.99</v>
      </c>
      <c r="M155">
        <v>4.07</v>
      </c>
      <c r="N155">
        <v>3.07</v>
      </c>
      <c r="O155">
        <v>4.3</v>
      </c>
      <c r="P155">
        <v>4.21</v>
      </c>
      <c r="Q155">
        <v>3</v>
      </c>
      <c r="R155">
        <f t="shared" si="14"/>
        <v>1.7900914121273581</v>
      </c>
      <c r="S155">
        <f t="shared" si="15"/>
        <v>1.7900914121273581</v>
      </c>
      <c r="T155">
        <f t="shared" si="16"/>
        <v>1.4036429994545037</v>
      </c>
      <c r="U155">
        <f t="shared" si="17"/>
        <v>1.1216775615991057</v>
      </c>
      <c r="V155">
        <f t="shared" si="18"/>
        <v>1.4586150226995167</v>
      </c>
      <c r="W155">
        <f t="shared" si="19"/>
        <v>1.43746264769429</v>
      </c>
      <c r="X155">
        <f t="shared" si="20"/>
        <v>1.0986122886681098</v>
      </c>
    </row>
    <row r="156" spans="10:24" x14ac:dyDescent="0.35">
      <c r="J156" t="s">
        <v>357</v>
      </c>
      <c r="K156">
        <v>3547</v>
      </c>
      <c r="L156">
        <v>5.99</v>
      </c>
      <c r="M156">
        <v>3.66</v>
      </c>
      <c r="N156">
        <v>3.54</v>
      </c>
      <c r="O156">
        <v>4.2300000000000004</v>
      </c>
      <c r="P156">
        <v>3.5</v>
      </c>
      <c r="Q156">
        <v>2.99</v>
      </c>
      <c r="R156">
        <f t="shared" si="14"/>
        <v>1.7900914121273581</v>
      </c>
      <c r="S156">
        <f t="shared" si="15"/>
        <v>1.7900914121273581</v>
      </c>
      <c r="T156">
        <f t="shared" si="16"/>
        <v>1.297463147413275</v>
      </c>
      <c r="U156">
        <f t="shared" si="17"/>
        <v>1.2641267271456831</v>
      </c>
      <c r="V156">
        <f t="shared" si="18"/>
        <v>1.4422019930581866</v>
      </c>
      <c r="W156">
        <f t="shared" si="19"/>
        <v>1.2527629684953681</v>
      </c>
      <c r="X156">
        <f t="shared" si="20"/>
        <v>1.0952733874025951</v>
      </c>
    </row>
    <row r="157" spans="10:24" x14ac:dyDescent="0.35">
      <c r="J157" t="s">
        <v>358</v>
      </c>
      <c r="K157">
        <v>3382</v>
      </c>
      <c r="L157">
        <v>5.99</v>
      </c>
      <c r="M157">
        <v>3.68</v>
      </c>
      <c r="N157">
        <v>3.06</v>
      </c>
      <c r="O157">
        <v>4.34</v>
      </c>
      <c r="P157">
        <v>4.12</v>
      </c>
      <c r="Q157">
        <v>2.21</v>
      </c>
      <c r="R157">
        <f t="shared" si="14"/>
        <v>1.7900914121273581</v>
      </c>
      <c r="S157">
        <f t="shared" si="15"/>
        <v>1.7900914121273581</v>
      </c>
      <c r="T157">
        <f t="shared" si="16"/>
        <v>1.3029127521808397</v>
      </c>
      <c r="U157">
        <f t="shared" si="17"/>
        <v>1.1184149159642893</v>
      </c>
      <c r="V157">
        <f t="shared" si="18"/>
        <v>1.4678743481123135</v>
      </c>
      <c r="W157">
        <f t="shared" si="19"/>
        <v>1.4158531633614351</v>
      </c>
      <c r="X157">
        <f t="shared" si="20"/>
        <v>0.79299251552966143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3BA3-D6B9-4A72-962F-FE27A868F551}">
  <sheetPr codeName="XLSTAT_20211102_134409_1_HID">
    <tabColor rgb="FF007800"/>
  </sheetPr>
  <dimension ref="A1:H70"/>
  <sheetViews>
    <sheetView workbookViewId="0"/>
  </sheetViews>
  <sheetFormatPr defaultRowHeight="14.5" x14ac:dyDescent="0.35"/>
  <sheetData>
    <row r="1" spans="1:8" x14ac:dyDescent="0.35">
      <c r="A1">
        <v>1</v>
      </c>
      <c r="C1">
        <f t="shared" ref="C1:C32" si="0">12.8879042865304+(A1-1)*0.0538127914992297</f>
        <v>12.8879042865304</v>
      </c>
      <c r="D1">
        <f t="shared" ref="D1:D32" si="1">0+1*C1-0.430388474779364*(1.01+(C1-13.330874)^2/2.29332938372008)^0.5</f>
        <v>12.43742052511093</v>
      </c>
      <c r="E1">
        <v>1</v>
      </c>
      <c r="G1">
        <f t="shared" ref="G1:G32" si="2">10.339438858869+(E1-1)*0.0907470730595407</f>
        <v>10.339438858869</v>
      </c>
      <c r="H1">
        <f t="shared" ref="H1:H32" si="3">0+1*G1+0.430388474779364*(1.01+(G1-13.330874)^2/2.29332938372008)^0.5</f>
        <v>11.293315007013122</v>
      </c>
    </row>
    <row r="2" spans="1:8" x14ac:dyDescent="0.35">
      <c r="A2">
        <v>2</v>
      </c>
      <c r="C2">
        <f t="shared" si="0"/>
        <v>12.94171707802963</v>
      </c>
      <c r="D2">
        <f t="shared" si="1"/>
        <v>12.495265764536018</v>
      </c>
      <c r="E2">
        <v>2</v>
      </c>
      <c r="G2">
        <f t="shared" si="2"/>
        <v>10.430185931928541</v>
      </c>
      <c r="H2">
        <f t="shared" si="3"/>
        <v>11.361148920184538</v>
      </c>
    </row>
    <row r="3" spans="1:8" x14ac:dyDescent="0.35">
      <c r="A3">
        <v>3</v>
      </c>
      <c r="C3">
        <f t="shared" si="0"/>
        <v>12.995529869528859</v>
      </c>
      <c r="D3">
        <f t="shared" si="1"/>
        <v>12.552619351869224</v>
      </c>
      <c r="E3">
        <v>3</v>
      </c>
      <c r="G3">
        <f t="shared" si="2"/>
        <v>10.520933004988082</v>
      </c>
      <c r="H3">
        <f t="shared" si="3"/>
        <v>11.429137148614533</v>
      </c>
    </row>
    <row r="4" spans="1:8" x14ac:dyDescent="0.35">
      <c r="A4">
        <v>4</v>
      </c>
      <c r="C4">
        <f t="shared" si="0"/>
        <v>13.049342661028088</v>
      </c>
      <c r="D4">
        <f t="shared" si="1"/>
        <v>12.609469414168609</v>
      </c>
      <c r="E4">
        <v>4</v>
      </c>
      <c r="G4">
        <f t="shared" si="2"/>
        <v>10.611680078047623</v>
      </c>
      <c r="H4">
        <f t="shared" si="3"/>
        <v>11.497291589372663</v>
      </c>
    </row>
    <row r="5" spans="1:8" x14ac:dyDescent="0.35">
      <c r="A5">
        <v>5</v>
      </c>
      <c r="C5">
        <f t="shared" si="0"/>
        <v>13.10315545252732</v>
      </c>
      <c r="D5">
        <f t="shared" si="1"/>
        <v>12.665805460795648</v>
      </c>
      <c r="E5">
        <v>5</v>
      </c>
      <c r="G5">
        <f t="shared" si="2"/>
        <v>10.702427151107162</v>
      </c>
      <c r="H5">
        <f t="shared" si="3"/>
        <v>11.565625293468486</v>
      </c>
    </row>
    <row r="6" spans="1:8" x14ac:dyDescent="0.35">
      <c r="A6">
        <v>6</v>
      </c>
      <c r="C6">
        <f t="shared" si="0"/>
        <v>13.156968244026549</v>
      </c>
      <c r="D6">
        <f t="shared" si="1"/>
        <v>12.721618554066275</v>
      </c>
      <c r="E6">
        <v>6</v>
      </c>
      <c r="G6">
        <f t="shared" si="2"/>
        <v>10.793174224166703</v>
      </c>
      <c r="H6">
        <f t="shared" si="3"/>
        <v>11.634152593956381</v>
      </c>
    </row>
    <row r="7" spans="1:8" x14ac:dyDescent="0.35">
      <c r="A7">
        <v>7</v>
      </c>
      <c r="C7">
        <f t="shared" si="0"/>
        <v>13.210781035525779</v>
      </c>
      <c r="D7">
        <f t="shared" si="1"/>
        <v>12.77690146105247</v>
      </c>
      <c r="E7">
        <v>7</v>
      </c>
      <c r="G7">
        <f t="shared" si="2"/>
        <v>10.883921297226244</v>
      </c>
      <c r="H7">
        <f t="shared" si="3"/>
        <v>11.702889248629484</v>
      </c>
    </row>
    <row r="8" spans="1:8" x14ac:dyDescent="0.35">
      <c r="A8">
        <v>8</v>
      </c>
      <c r="C8">
        <f t="shared" si="0"/>
        <v>13.264593827025008</v>
      </c>
      <c r="D8">
        <f t="shared" si="1"/>
        <v>12.831648780792129</v>
      </c>
      <c r="E8">
        <v>8</v>
      </c>
      <c r="G8">
        <f t="shared" si="2"/>
        <v>10.974668370285785</v>
      </c>
      <c r="H8">
        <f t="shared" si="3"/>
        <v>11.771852598611071</v>
      </c>
    </row>
    <row r="9" spans="1:8" x14ac:dyDescent="0.35">
      <c r="A9">
        <v>9</v>
      </c>
      <c r="C9">
        <f t="shared" si="0"/>
        <v>13.318406618524238</v>
      </c>
      <c r="D9">
        <f t="shared" si="1"/>
        <v>12.885857041844455</v>
      </c>
      <c r="E9">
        <v>9</v>
      </c>
      <c r="G9">
        <f t="shared" si="2"/>
        <v>11.065415443345326</v>
      </c>
      <c r="H9">
        <f t="shared" si="3"/>
        <v>11.841061744083616</v>
      </c>
    </row>
    <row r="10" spans="1:8" x14ac:dyDescent="0.35">
      <c r="A10">
        <v>10</v>
      </c>
      <c r="C10">
        <f t="shared" si="0"/>
        <v>13.372219410023467</v>
      </c>
      <c r="D10">
        <f t="shared" si="1"/>
        <v>12.9395247661579</v>
      </c>
      <c r="E10">
        <v>10</v>
      </c>
      <c r="G10">
        <f t="shared" si="2"/>
        <v>11.156162516404866</v>
      </c>
      <c r="H10">
        <f t="shared" si="3"/>
        <v>11.910537738228101</v>
      </c>
    </row>
    <row r="11" spans="1:8" x14ac:dyDescent="0.35">
      <c r="A11">
        <v>11</v>
      </c>
      <c r="C11">
        <f t="shared" si="0"/>
        <v>13.426032201522696</v>
      </c>
      <c r="D11">
        <f t="shared" si="1"/>
        <v>12.99265249654119</v>
      </c>
      <c r="E11">
        <v>11</v>
      </c>
      <c r="G11">
        <f t="shared" si="2"/>
        <v>11.246909589464407</v>
      </c>
      <c r="H11">
        <f t="shared" si="3"/>
        <v>11.980303800135697</v>
      </c>
    </row>
    <row r="12" spans="1:8" x14ac:dyDescent="0.35">
      <c r="A12">
        <v>12</v>
      </c>
      <c r="C12">
        <f t="shared" si="0"/>
        <v>13.479844993021926</v>
      </c>
      <c r="D12">
        <f t="shared" si="1"/>
        <v>13.045242786555386</v>
      </c>
      <c r="E12">
        <v>12</v>
      </c>
      <c r="G12">
        <f t="shared" si="2"/>
        <v>11.337656662523948</v>
      </c>
      <c r="H12">
        <f t="shared" si="3"/>
        <v>12.050385546942788</v>
      </c>
    </row>
    <row r="13" spans="1:8" x14ac:dyDescent="0.35">
      <c r="A13">
        <v>13</v>
      </c>
      <c r="C13">
        <f t="shared" si="0"/>
        <v>13.533657784521157</v>
      </c>
      <c r="D13">
        <f t="shared" si="1"/>
        <v>13.097300153263113</v>
      </c>
      <c r="E13">
        <v>13</v>
      </c>
      <c r="G13">
        <f t="shared" si="2"/>
        <v>11.428403735583489</v>
      </c>
      <c r="H13">
        <f t="shared" si="3"/>
        <v>12.120811244653931</v>
      </c>
    </row>
    <row r="14" spans="1:8" x14ac:dyDescent="0.35">
      <c r="A14">
        <v>14</v>
      </c>
      <c r="C14">
        <f t="shared" si="0"/>
        <v>13.587470576020387</v>
      </c>
      <c r="D14">
        <f t="shared" si="1"/>
        <v>13.148830994855512</v>
      </c>
      <c r="E14">
        <v>14</v>
      </c>
      <c r="G14">
        <f t="shared" si="2"/>
        <v>11.51915080864303</v>
      </c>
      <c r="H14">
        <f t="shared" si="3"/>
        <v>12.191612075960926</v>
      </c>
    </row>
    <row r="15" spans="1:8" x14ac:dyDescent="0.35">
      <c r="A15">
        <v>15</v>
      </c>
      <c r="C15">
        <f t="shared" si="0"/>
        <v>13.641283367519616</v>
      </c>
      <c r="D15">
        <f t="shared" si="1"/>
        <v>13.199843476608429</v>
      </c>
      <c r="E15">
        <v>15</v>
      </c>
      <c r="G15">
        <f t="shared" si="2"/>
        <v>11.609897881702571</v>
      </c>
      <c r="H15">
        <f t="shared" si="3"/>
        <v>12.262822421723772</v>
      </c>
    </row>
    <row r="16" spans="1:8" x14ac:dyDescent="0.35">
      <c r="A16">
        <v>16</v>
      </c>
      <c r="C16">
        <f t="shared" si="0"/>
        <v>13.695096159018846</v>
      </c>
      <c r="D16">
        <f t="shared" si="1"/>
        <v>13.250347389794372</v>
      </c>
      <c r="E16">
        <v>16</v>
      </c>
      <c r="G16">
        <f t="shared" si="2"/>
        <v>11.700644954762112</v>
      </c>
      <c r="H16">
        <f t="shared" si="3"/>
        <v>12.334480150514487</v>
      </c>
    </row>
    <row r="17" spans="1:8" x14ac:dyDescent="0.35">
      <c r="A17">
        <v>17</v>
      </c>
      <c r="C17">
        <f t="shared" si="0"/>
        <v>13.748908950518075</v>
      </c>
      <c r="D17">
        <f t="shared" si="1"/>
        <v>13.30035398902338</v>
      </c>
      <c r="E17">
        <v>17</v>
      </c>
      <c r="G17">
        <f t="shared" si="2"/>
        <v>11.791392027821651</v>
      </c>
      <c r="H17">
        <f t="shared" si="3"/>
        <v>12.406626907587466</v>
      </c>
    </row>
    <row r="18" spans="1:8" x14ac:dyDescent="0.35">
      <c r="A18">
        <v>18</v>
      </c>
      <c r="C18">
        <f t="shared" si="0"/>
        <v>13.802721742017305</v>
      </c>
      <c r="D18">
        <f t="shared" si="1"/>
        <v>13.34987581396655</v>
      </c>
      <c r="E18">
        <v>18</v>
      </c>
      <c r="G18">
        <f t="shared" si="2"/>
        <v>11.882139100881192</v>
      </c>
      <c r="H18">
        <f t="shared" si="3"/>
        <v>12.47930839068092</v>
      </c>
    </row>
    <row r="19" spans="1:8" x14ac:dyDescent="0.35">
      <c r="A19">
        <v>19</v>
      </c>
      <c r="C19">
        <f t="shared" si="0"/>
        <v>13.856534533516534</v>
      </c>
      <c r="D19">
        <f t="shared" si="1"/>
        <v>13.398926501529978</v>
      </c>
      <c r="E19">
        <v>19</v>
      </c>
      <c r="G19">
        <f t="shared" si="2"/>
        <v>11.972886173940733</v>
      </c>
      <c r="H19">
        <f t="shared" si="3"/>
        <v>12.552574595054018</v>
      </c>
    </row>
    <row r="20" spans="1:8" x14ac:dyDescent="0.35">
      <c r="A20">
        <v>20</v>
      </c>
      <c r="C20">
        <f t="shared" si="0"/>
        <v>13.910347325015763</v>
      </c>
      <c r="D20">
        <f t="shared" si="1"/>
        <v>13.447520594326093</v>
      </c>
      <c r="E20">
        <v>20</v>
      </c>
      <c r="G20">
        <f t="shared" si="2"/>
        <v>12.063633247000274</v>
      </c>
      <c r="H20">
        <f t="shared" si="3"/>
        <v>12.626480004083554</v>
      </c>
    </row>
    <row r="21" spans="1:8" x14ac:dyDescent="0.35">
      <c r="A21">
        <v>21</v>
      </c>
      <c r="C21">
        <f t="shared" si="0"/>
        <v>13.964160116514995</v>
      </c>
      <c r="D21">
        <f t="shared" si="1"/>
        <v>13.495673350790511</v>
      </c>
      <c r="E21">
        <v>21</v>
      </c>
      <c r="G21">
        <f t="shared" si="2"/>
        <v>12.154380320059815</v>
      </c>
      <c r="H21">
        <f t="shared" si="3"/>
        <v>12.70108369469634</v>
      </c>
    </row>
    <row r="22" spans="1:8" x14ac:dyDescent="0.35">
      <c r="A22">
        <v>22</v>
      </c>
      <c r="C22">
        <f t="shared" si="0"/>
        <v>14.017972908014224</v>
      </c>
      <c r="D22">
        <f t="shared" si="1"/>
        <v>13.543400561587564</v>
      </c>
      <c r="E22">
        <v>22</v>
      </c>
      <c r="G22">
        <f t="shared" si="2"/>
        <v>12.245127393119354</v>
      </c>
      <c r="H22">
        <f t="shared" si="3"/>
        <v>12.77644931927356</v>
      </c>
    </row>
    <row r="23" spans="1:8" x14ac:dyDescent="0.35">
      <c r="A23">
        <v>23</v>
      </c>
      <c r="C23">
        <f t="shared" si="0"/>
        <v>14.071785699513454</v>
      </c>
      <c r="D23">
        <f t="shared" si="1"/>
        <v>13.590718376114076</v>
      </c>
      <c r="E23">
        <v>23</v>
      </c>
      <c r="G23">
        <f t="shared" si="2"/>
        <v>12.335874466178895</v>
      </c>
      <c r="H23">
        <f t="shared" si="3"/>
        <v>12.852644918196919</v>
      </c>
    </row>
    <row r="24" spans="1:8" x14ac:dyDescent="0.35">
      <c r="A24">
        <v>24</v>
      </c>
      <c r="C24">
        <f t="shared" si="0"/>
        <v>14.125598491012683</v>
      </c>
      <c r="D24">
        <f t="shared" si="1"/>
        <v>13.637643142022432</v>
      </c>
      <c r="E24">
        <v>24</v>
      </c>
      <c r="G24">
        <f t="shared" si="2"/>
        <v>12.426621539238436</v>
      </c>
      <c r="H24">
        <f t="shared" si="3"/>
        <v>12.92974251121144</v>
      </c>
    </row>
    <row r="25" spans="1:8" x14ac:dyDescent="0.35">
      <c r="A25">
        <v>25</v>
      </c>
      <c r="C25">
        <f t="shared" si="0"/>
        <v>14.179411282511913</v>
      </c>
      <c r="D25">
        <f t="shared" si="1"/>
        <v>13.684191259805264</v>
      </c>
      <c r="E25">
        <v>25</v>
      </c>
      <c r="G25">
        <f t="shared" si="2"/>
        <v>12.517368612297977</v>
      </c>
      <c r="H25">
        <f t="shared" si="3"/>
        <v>13.00781741318616</v>
      </c>
    </row>
    <row r="26" spans="1:8" x14ac:dyDescent="0.35">
      <c r="A26">
        <v>26</v>
      </c>
      <c r="C26">
        <f t="shared" si="0"/>
        <v>14.233224074011142</v>
      </c>
      <c r="D26">
        <f t="shared" si="1"/>
        <v>13.730379053665143</v>
      </c>
      <c r="E26">
        <v>26</v>
      </c>
      <c r="G26">
        <f t="shared" si="2"/>
        <v>12.608115685357518</v>
      </c>
      <c r="H26">
        <f t="shared" si="3"/>
        <v>13.086947223207419</v>
      </c>
    </row>
    <row r="27" spans="1:8" x14ac:dyDescent="0.35">
      <c r="A27">
        <v>27</v>
      </c>
      <c r="C27">
        <f t="shared" si="0"/>
        <v>14.287036865510373</v>
      </c>
      <c r="D27">
        <f t="shared" si="1"/>
        <v>13.776222659169377</v>
      </c>
      <c r="E27">
        <v>27</v>
      </c>
      <c r="G27">
        <f t="shared" si="2"/>
        <v>12.698862758417059</v>
      </c>
      <c r="H27">
        <f t="shared" si="3"/>
        <v>13.167210448152149</v>
      </c>
    </row>
    <row r="28" spans="1:8" x14ac:dyDescent="0.35">
      <c r="A28">
        <v>28</v>
      </c>
      <c r="C28">
        <f t="shared" si="0"/>
        <v>14.340849657009603</v>
      </c>
      <c r="D28">
        <f t="shared" si="1"/>
        <v>13.821737927582678</v>
      </c>
      <c r="E28">
        <v>28</v>
      </c>
      <c r="G28">
        <f t="shared" si="2"/>
        <v>12.7896098314766</v>
      </c>
      <c r="H28">
        <f t="shared" si="3"/>
        <v>13.248684745640007</v>
      </c>
    </row>
    <row r="29" spans="1:8" x14ac:dyDescent="0.35">
      <c r="A29">
        <v>29</v>
      </c>
      <c r="C29">
        <f t="shared" si="0"/>
        <v>14.394662448508832</v>
      </c>
      <c r="D29">
        <f t="shared" si="1"/>
        <v>13.866940346287157</v>
      </c>
      <c r="E29">
        <v>29</v>
      </c>
      <c r="G29">
        <f t="shared" si="2"/>
        <v>12.880356904536139</v>
      </c>
      <c r="H29">
        <f t="shared" si="3"/>
        <v>13.331444807989039</v>
      </c>
    </row>
    <row r="30" spans="1:8" x14ac:dyDescent="0.35">
      <c r="A30">
        <v>30</v>
      </c>
      <c r="C30">
        <f t="shared" si="0"/>
        <v>14.448475240008062</v>
      </c>
      <c r="D30">
        <f t="shared" si="1"/>
        <v>13.911844974337427</v>
      </c>
      <c r="E30">
        <v>30</v>
      </c>
      <c r="G30">
        <f t="shared" si="2"/>
        <v>12.97110397759568</v>
      </c>
      <c r="H30">
        <f t="shared" si="3"/>
        <v>13.415559957375876</v>
      </c>
    </row>
    <row r="31" spans="1:8" x14ac:dyDescent="0.35">
      <c r="A31">
        <v>31</v>
      </c>
      <c r="C31">
        <f t="shared" si="0"/>
        <v>14.502288031507291</v>
      </c>
      <c r="D31">
        <f t="shared" si="1"/>
        <v>13.956466391949069</v>
      </c>
      <c r="E31">
        <v>31</v>
      </c>
      <c r="G31">
        <f t="shared" si="2"/>
        <v>13.061851050655221</v>
      </c>
      <c r="H31">
        <f t="shared" si="3"/>
        <v>13.501091577902724</v>
      </c>
    </row>
    <row r="32" spans="1:8" x14ac:dyDescent="0.35">
      <c r="A32">
        <v>32</v>
      </c>
      <c r="C32">
        <f t="shared" si="0"/>
        <v>14.556100823006521</v>
      </c>
      <c r="D32">
        <f t="shared" si="1"/>
        <v>14.000818662567223</v>
      </c>
      <c r="E32">
        <v>32</v>
      </c>
      <c r="G32">
        <f t="shared" si="2"/>
        <v>13.152598123714762</v>
      </c>
      <c r="H32">
        <f t="shared" si="3"/>
        <v>13.588090563470498</v>
      </c>
    </row>
    <row r="33" spans="1:8" x14ac:dyDescent="0.35">
      <c r="A33">
        <v>33</v>
      </c>
      <c r="C33">
        <f t="shared" ref="C33:C64" si="4">12.8879042865304+(A33-1)*0.0538127914992297</f>
        <v>14.60991361450575</v>
      </c>
      <c r="D33">
        <f t="shared" ref="D33:D64" si="5">0+1*C33-0.430388474779364*(1.01+(C33-13.330874)^2/2.29332938372008)^0.5</f>
        <v>14.0449153060923</v>
      </c>
      <c r="E33">
        <v>33</v>
      </c>
      <c r="G33">
        <f t="shared" ref="G33:G64" si="6">10.339438858869+(E33-1)*0.0907470730595407</f>
        <v>13.243345196774303</v>
      </c>
      <c r="H33">
        <f t="shared" ref="H33:H64" si="7">0+1*G33+0.430388474779364*(1.01+(G33-13.330874)^2/2.29332938372008)^0.5</f>
        <v>13.676594998719546</v>
      </c>
    </row>
    <row r="34" spans="1:8" x14ac:dyDescent="0.35">
      <c r="A34">
        <v>34</v>
      </c>
      <c r="C34">
        <f t="shared" si="4"/>
        <v>14.663726406004979</v>
      </c>
      <c r="D34">
        <f t="shared" si="5"/>
        <v>14.088769281835004</v>
      </c>
      <c r="E34">
        <v>34</v>
      </c>
      <c r="G34">
        <f t="shared" si="6"/>
        <v>13.334092269833842</v>
      </c>
      <c r="H34">
        <f t="shared" si="7"/>
        <v>13.76662830091129</v>
      </c>
    </row>
    <row r="35" spans="1:8" x14ac:dyDescent="0.35">
      <c r="A35">
        <v>35</v>
      </c>
      <c r="C35">
        <f t="shared" si="4"/>
        <v>14.717539197504209</v>
      </c>
      <c r="D35">
        <f t="shared" si="5"/>
        <v>14.132392979817233</v>
      </c>
      <c r="E35">
        <v>35</v>
      </c>
      <c r="G35">
        <f t="shared" si="6"/>
        <v>13.424839342893385</v>
      </c>
      <c r="H35">
        <f t="shared" si="7"/>
        <v>13.858198024551335</v>
      </c>
    </row>
    <row r="36" spans="1:8" x14ac:dyDescent="0.35">
      <c r="A36">
        <v>36</v>
      </c>
      <c r="C36">
        <f t="shared" si="4"/>
        <v>14.77135198900344</v>
      </c>
      <c r="D36">
        <f t="shared" si="5"/>
        <v>14.175798219114643</v>
      </c>
      <c r="E36">
        <v>36</v>
      </c>
      <c r="G36">
        <f t="shared" si="6"/>
        <v>13.515586415952924</v>
      </c>
      <c r="H36">
        <f t="shared" si="7"/>
        <v>13.951295467098126</v>
      </c>
    </row>
    <row r="37" spans="1:8" x14ac:dyDescent="0.35">
      <c r="A37">
        <v>37</v>
      </c>
      <c r="C37">
        <f t="shared" si="4"/>
        <v>14.82516478050267</v>
      </c>
      <c r="D37">
        <f t="shared" si="5"/>
        <v>14.218996252038876</v>
      </c>
      <c r="E37">
        <v>37</v>
      </c>
      <c r="G37">
        <f t="shared" si="6"/>
        <v>13.606333489012465</v>
      </c>
      <c r="H37">
        <f t="shared" si="7"/>
        <v>14.04589612280296</v>
      </c>
    </row>
    <row r="38" spans="1:8" x14ac:dyDescent="0.35">
      <c r="A38">
        <v>38</v>
      </c>
      <c r="C38">
        <f t="shared" si="4"/>
        <v>14.878977572001899</v>
      </c>
      <c r="D38">
        <f t="shared" si="5"/>
        <v>14.261997773072482</v>
      </c>
      <c r="E38">
        <v>38</v>
      </c>
      <c r="G38">
        <f t="shared" si="6"/>
        <v>13.697080562072006</v>
      </c>
      <c r="H38">
        <f t="shared" si="7"/>
        <v>14.141960930590635</v>
      </c>
    </row>
    <row r="39" spans="1:8" x14ac:dyDescent="0.35">
      <c r="A39">
        <v>39</v>
      </c>
      <c r="C39">
        <f t="shared" si="4"/>
        <v>14.932790363501129</v>
      </c>
      <c r="D39">
        <f t="shared" si="5"/>
        <v>14.304812931589895</v>
      </c>
      <c r="E39">
        <v>39</v>
      </c>
      <c r="G39">
        <f t="shared" si="6"/>
        <v>13.787827635131547</v>
      </c>
      <c r="H39">
        <f t="shared" si="7"/>
        <v>14.239438172049313</v>
      </c>
    </row>
    <row r="40" spans="1:8" x14ac:dyDescent="0.35">
      <c r="A40">
        <v>40</v>
      </c>
      <c r="C40">
        <f t="shared" si="4"/>
        <v>14.986603155000358</v>
      </c>
      <c r="D40">
        <f t="shared" si="5"/>
        <v>14.347451347517591</v>
      </c>
      <c r="E40">
        <v>40</v>
      </c>
      <c r="G40">
        <f t="shared" si="6"/>
        <v>13.878574708191088</v>
      </c>
      <c r="H40">
        <f t="shared" si="7"/>
        <v>14.33826581459895</v>
      </c>
    </row>
    <row r="41" spans="1:8" x14ac:dyDescent="0.35">
      <c r="A41">
        <v>41</v>
      </c>
      <c r="C41">
        <f t="shared" si="4"/>
        <v>15.040415946499587</v>
      </c>
      <c r="D41">
        <f t="shared" si="5"/>
        <v>14.389922129201553</v>
      </c>
      <c r="E41">
        <v>41</v>
      </c>
      <c r="G41">
        <f t="shared" si="6"/>
        <v>13.969321781250628</v>
      </c>
      <c r="H41">
        <f t="shared" si="7"/>
        <v>14.438374071575772</v>
      </c>
    </row>
    <row r="42" spans="1:8" x14ac:dyDescent="0.35">
      <c r="A42">
        <v>42</v>
      </c>
      <c r="C42">
        <f t="shared" si="4"/>
        <v>15.094228737998819</v>
      </c>
      <c r="D42">
        <f t="shared" si="5"/>
        <v>14.432233892857811</v>
      </c>
      <c r="E42">
        <v>42</v>
      </c>
      <c r="G42">
        <f t="shared" si="6"/>
        <v>14.060068854310169</v>
      </c>
      <c r="H42">
        <f t="shared" si="7"/>
        <v>14.539687963918507</v>
      </c>
    </row>
    <row r="43" spans="1:8" x14ac:dyDescent="0.35">
      <c r="A43">
        <v>43</v>
      </c>
      <c r="C43">
        <f t="shared" si="4"/>
        <v>15.148041529498048</v>
      </c>
      <c r="D43">
        <f t="shared" si="5"/>
        <v>14.474394783080175</v>
      </c>
      <c r="E43">
        <v>43</v>
      </c>
      <c r="G43">
        <f t="shared" si="6"/>
        <v>14.15081592736971</v>
      </c>
      <c r="H43">
        <f t="shared" si="7"/>
        <v>14.642129707999942</v>
      </c>
    </row>
    <row r="44" spans="1:8" x14ac:dyDescent="0.35">
      <c r="A44">
        <v>44</v>
      </c>
      <c r="C44">
        <f t="shared" si="4"/>
        <v>15.201854320997278</v>
      </c>
      <c r="D44">
        <f t="shared" si="5"/>
        <v>14.516412493967936</v>
      </c>
      <c r="E44">
        <v>44</v>
      </c>
      <c r="G44">
        <f t="shared" si="6"/>
        <v>14.241563000429251</v>
      </c>
      <c r="H44">
        <f t="shared" si="7"/>
        <v>14.745620807894129</v>
      </c>
    </row>
    <row r="45" spans="1:8" x14ac:dyDescent="0.35">
      <c r="A45">
        <v>45</v>
      </c>
      <c r="C45">
        <f t="shared" si="4"/>
        <v>15.255667112496507</v>
      </c>
      <c r="D45">
        <f t="shared" si="5"/>
        <v>14.558294290514549</v>
      </c>
      <c r="E45">
        <v>45</v>
      </c>
      <c r="G45">
        <f t="shared" si="6"/>
        <v>14.332310073488792</v>
      </c>
      <c r="H45">
        <f t="shared" si="7"/>
        <v>14.85008378563424</v>
      </c>
    </row>
    <row r="46" spans="1:8" x14ac:dyDescent="0.35">
      <c r="A46">
        <v>46</v>
      </c>
      <c r="C46">
        <f t="shared" si="4"/>
        <v>15.309479903995737</v>
      </c>
      <c r="D46">
        <f t="shared" si="5"/>
        <v>14.600047029967012</v>
      </c>
      <c r="E46">
        <v>46</v>
      </c>
      <c r="G46">
        <f t="shared" si="6"/>
        <v>14.423057146548331</v>
      </c>
      <c r="H46">
        <f t="shared" si="7"/>
        <v>14.95544353086418</v>
      </c>
    </row>
    <row r="47" spans="1:8" x14ac:dyDescent="0.35">
      <c r="A47">
        <v>47</v>
      </c>
      <c r="C47">
        <f t="shared" si="4"/>
        <v>15.363292695494966</v>
      </c>
      <c r="D47">
        <f t="shared" si="5"/>
        <v>14.641677182924699</v>
      </c>
      <c r="E47">
        <v>47</v>
      </c>
      <c r="G47">
        <f t="shared" si="6"/>
        <v>14.513804219607874</v>
      </c>
      <c r="H47">
        <f t="shared" si="7"/>
        <v>15.061628287091565</v>
      </c>
    </row>
    <row r="48" spans="1:8" x14ac:dyDescent="0.35">
      <c r="A48">
        <v>48</v>
      </c>
      <c r="C48">
        <f t="shared" si="4"/>
        <v>15.417105486994195</v>
      </c>
      <c r="D48">
        <f t="shared" si="5"/>
        <v>14.683190853997099</v>
      </c>
      <c r="E48">
        <v>48</v>
      </c>
      <c r="G48">
        <f t="shared" si="6"/>
        <v>14.604551292667413</v>
      </c>
      <c r="H48">
        <f t="shared" si="7"/>
        <v>15.168570314613747</v>
      </c>
    </row>
    <row r="49" spans="1:8" x14ac:dyDescent="0.35">
      <c r="A49">
        <v>49</v>
      </c>
      <c r="C49">
        <f t="shared" si="4"/>
        <v>15.470918278493425</v>
      </c>
      <c r="D49">
        <f t="shared" si="5"/>
        <v>14.724593801882685</v>
      </c>
      <c r="E49">
        <v>49</v>
      </c>
      <c r="G49">
        <f t="shared" si="6"/>
        <v>14.695298365726954</v>
      </c>
      <c r="H49">
        <f t="shared" si="7"/>
        <v>15.276206281677213</v>
      </c>
    </row>
    <row r="50" spans="1:8" x14ac:dyDescent="0.35">
      <c r="A50">
        <v>50</v>
      </c>
      <c r="C50">
        <f t="shared" si="4"/>
        <v>15.524731069992654</v>
      </c>
      <c r="D50">
        <f t="shared" si="5"/>
        <v>14.765891458766971</v>
      </c>
      <c r="E50">
        <v>50</v>
      </c>
      <c r="G50">
        <f t="shared" si="6"/>
        <v>14.786045438786495</v>
      </c>
      <c r="H50">
        <f t="shared" si="7"/>
        <v>15.384477438268052</v>
      </c>
    </row>
    <row r="51" spans="1:8" x14ac:dyDescent="0.35">
      <c r="A51">
        <v>51</v>
      </c>
      <c r="C51">
        <f t="shared" si="4"/>
        <v>15.578543861491886</v>
      </c>
      <c r="D51">
        <f t="shared" si="5"/>
        <v>14.807088948967623</v>
      </c>
      <c r="E51">
        <v>51</v>
      </c>
      <c r="G51">
        <f t="shared" si="6"/>
        <v>14.876792511846036</v>
      </c>
      <c r="H51">
        <f t="shared" si="7"/>
        <v>15.493329624019152</v>
      </c>
    </row>
    <row r="52" spans="1:8" x14ac:dyDescent="0.35">
      <c r="A52">
        <v>52</v>
      </c>
      <c r="C52">
        <f t="shared" si="4"/>
        <v>15.632356652991115</v>
      </c>
      <c r="D52">
        <f t="shared" si="5"/>
        <v>14.848191106778895</v>
      </c>
      <c r="E52">
        <v>52</v>
      </c>
      <c r="G52">
        <f t="shared" si="6"/>
        <v>14.967539584905577</v>
      </c>
      <c r="H52">
        <f t="shared" si="7"/>
        <v>15.602713155564405</v>
      </c>
    </row>
    <row r="53" spans="1:8" x14ac:dyDescent="0.35">
      <c r="A53">
        <v>53</v>
      </c>
      <c r="C53">
        <f t="shared" si="4"/>
        <v>15.686169444490345</v>
      </c>
      <c r="D53">
        <f t="shared" si="5"/>
        <v>14.889202493487597</v>
      </c>
      <c r="E53">
        <v>53</v>
      </c>
      <c r="G53">
        <f t="shared" si="6"/>
        <v>15.058286657965116</v>
      </c>
      <c r="H53">
        <f t="shared" si="7"/>
        <v>15.712582631155884</v>
      </c>
    </row>
    <row r="54" spans="1:8" x14ac:dyDescent="0.35">
      <c r="A54">
        <v>54</v>
      </c>
      <c r="C54">
        <f t="shared" si="4"/>
        <v>15.739982235989574</v>
      </c>
      <c r="D54">
        <f t="shared" si="5"/>
        <v>14.930127413548696</v>
      </c>
      <c r="E54">
        <v>54</v>
      </c>
      <c r="G54">
        <f t="shared" si="6"/>
        <v>15.149033731024659</v>
      </c>
      <c r="H54">
        <f t="shared" si="7"/>
        <v>15.822896682742048</v>
      </c>
    </row>
    <row r="55" spans="1:8" x14ac:dyDescent="0.35">
      <c r="A55">
        <v>55</v>
      </c>
      <c r="C55">
        <f t="shared" si="4"/>
        <v>15.793795027488803</v>
      </c>
      <c r="D55">
        <f t="shared" si="5"/>
        <v>14.97096992992147</v>
      </c>
      <c r="E55">
        <v>55</v>
      </c>
      <c r="G55">
        <f t="shared" si="6"/>
        <v>15.239780804084198</v>
      </c>
      <c r="H55">
        <f t="shared" si="7"/>
        <v>15.933617698717468</v>
      </c>
    </row>
    <row r="56" spans="1:8" x14ac:dyDescent="0.35">
      <c r="A56">
        <v>56</v>
      </c>
      <c r="C56">
        <f t="shared" si="4"/>
        <v>15.847607818988033</v>
      </c>
      <c r="D56">
        <f t="shared" si="5"/>
        <v>15.011733878576885</v>
      </c>
      <c r="E56">
        <v>56</v>
      </c>
      <c r="G56">
        <f t="shared" si="6"/>
        <v>15.330527877143739</v>
      </c>
      <c r="H56">
        <f t="shared" si="7"/>
        <v>16.044711534549069</v>
      </c>
    </row>
    <row r="57" spans="1:8" x14ac:dyDescent="0.35">
      <c r="A57">
        <v>57</v>
      </c>
      <c r="C57">
        <f t="shared" si="4"/>
        <v>15.901420610487264</v>
      </c>
      <c r="D57">
        <f t="shared" si="5"/>
        <v>15.052422882194636</v>
      </c>
      <c r="E57">
        <v>57</v>
      </c>
      <c r="G57">
        <f t="shared" si="6"/>
        <v>15.42127495020328</v>
      </c>
      <c r="H57">
        <f t="shared" si="7"/>
        <v>16.156147223560236</v>
      </c>
    </row>
    <row r="58" spans="1:8" x14ac:dyDescent="0.35">
      <c r="A58">
        <v>58</v>
      </c>
      <c r="C58">
        <f t="shared" si="4"/>
        <v>15.955233401986494</v>
      </c>
      <c r="D58">
        <f t="shared" si="5"/>
        <v>15.093040363073833</v>
      </c>
      <c r="E58">
        <v>58</v>
      </c>
      <c r="G58">
        <f t="shared" si="6"/>
        <v>15.512022023262819</v>
      </c>
      <c r="H58">
        <f t="shared" si="7"/>
        <v>16.267896696265051</v>
      </c>
    </row>
    <row r="59" spans="1:8" x14ac:dyDescent="0.35">
      <c r="A59">
        <v>59</v>
      </c>
      <c r="C59">
        <f t="shared" si="4"/>
        <v>16.009046193485723</v>
      </c>
      <c r="D59">
        <f t="shared" si="5"/>
        <v>15.133589555285594</v>
      </c>
      <c r="E59">
        <v>59</v>
      </c>
      <c r="G59">
        <f t="shared" si="6"/>
        <v>15.602769096322362</v>
      </c>
      <c r="H59">
        <f t="shared" si="7"/>
        <v>16.379934513667404</v>
      </c>
    </row>
    <row r="60" spans="1:8" x14ac:dyDescent="0.35">
      <c r="A60">
        <v>60</v>
      </c>
      <c r="C60">
        <f t="shared" si="4"/>
        <v>16.062858984984953</v>
      </c>
      <c r="D60">
        <f t="shared" si="5"/>
        <v>15.174073516098499</v>
      </c>
      <c r="E60">
        <v>60</v>
      </c>
      <c r="G60">
        <f t="shared" si="6"/>
        <v>15.693516169381901</v>
      </c>
      <c r="H60">
        <f t="shared" si="7"/>
        <v>16.492237617723816</v>
      </c>
    </row>
    <row r="61" spans="1:8" x14ac:dyDescent="0.35">
      <c r="A61">
        <v>61</v>
      </c>
      <c r="C61">
        <f t="shared" si="4"/>
        <v>16.116671776484182</v>
      </c>
      <c r="D61">
        <f t="shared" si="5"/>
        <v>15.214495136709811</v>
      </c>
      <c r="E61">
        <v>61</v>
      </c>
      <c r="G61">
        <f t="shared" si="6"/>
        <v>15.784263242441442</v>
      </c>
      <c r="H61">
        <f t="shared" si="7"/>
        <v>16.604785100565383</v>
      </c>
    </row>
    <row r="62" spans="1:8" x14ac:dyDescent="0.35">
      <c r="A62">
        <v>62</v>
      </c>
      <c r="C62">
        <f t="shared" si="4"/>
        <v>16.170484567983411</v>
      </c>
      <c r="D62">
        <f t="shared" si="5"/>
        <v>15.254857152316287</v>
      </c>
      <c r="E62">
        <v>62</v>
      </c>
      <c r="G62">
        <f t="shared" si="6"/>
        <v>15.875010315500983</v>
      </c>
      <c r="H62">
        <f t="shared" si="7"/>
        <v>16.717557992947416</v>
      </c>
    </row>
    <row r="63" spans="1:8" x14ac:dyDescent="0.35">
      <c r="A63">
        <v>63</v>
      </c>
      <c r="C63">
        <f t="shared" si="4"/>
        <v>16.224297359482641</v>
      </c>
      <c r="D63">
        <f t="shared" si="5"/>
        <v>15.29516215155876</v>
      </c>
      <c r="E63">
        <v>63</v>
      </c>
      <c r="G63">
        <f t="shared" si="6"/>
        <v>15.965757388560524</v>
      </c>
      <c r="H63">
        <f t="shared" si="7"/>
        <v>16.830539071631481</v>
      </c>
    </row>
    <row r="64" spans="1:8" x14ac:dyDescent="0.35">
      <c r="A64">
        <v>64</v>
      </c>
      <c r="C64">
        <f t="shared" si="4"/>
        <v>16.27811015098187</v>
      </c>
      <c r="D64">
        <f t="shared" si="5"/>
        <v>15.335412585374494</v>
      </c>
      <c r="E64">
        <v>64</v>
      </c>
      <c r="G64">
        <f t="shared" si="6"/>
        <v>16.056504461620065</v>
      </c>
      <c r="H64">
        <f t="shared" si="7"/>
        <v>16.943712684909922</v>
      </c>
    </row>
    <row r="65" spans="1:8" x14ac:dyDescent="0.35">
      <c r="A65">
        <v>65</v>
      </c>
      <c r="C65">
        <f t="shared" ref="C65:C70" si="8">12.8879042865304+(A65-1)*0.0538127914992297</f>
        <v>16.3319229424811</v>
      </c>
      <c r="D65">
        <f t="shared" ref="D65:D96" si="9">0+1*C65-0.430388474779364*(1.01+(C65-13.330874)^2/2.29332938372008)^0.5</f>
        <v>15.375610775290799</v>
      </c>
      <c r="E65">
        <v>65</v>
      </c>
      <c r="G65">
        <f t="shared" ref="G65:G70" si="10">10.339438858869+(E65-1)*0.0907470730595407</f>
        <v>16.147251534679604</v>
      </c>
      <c r="H65">
        <f t="shared" ref="H65:H96" si="11">0+1*G65+0.430388474779364*(1.01+(G65-13.330874)^2/2.29332938372008)^0.5</f>
        <v>17.05706459518418</v>
      </c>
    </row>
    <row r="66" spans="1:8" x14ac:dyDescent="0.35">
      <c r="A66">
        <v>66</v>
      </c>
      <c r="C66">
        <f t="shared" si="8"/>
        <v>16.385735733980329</v>
      </c>
      <c r="D66">
        <f t="shared" si="9"/>
        <v>15.415758921192431</v>
      </c>
      <c r="E66">
        <v>66</v>
      </c>
      <c r="G66">
        <f t="shared" si="10"/>
        <v>16.237998607739147</v>
      </c>
      <c r="H66">
        <f t="shared" si="11"/>
        <v>17.170581837349086</v>
      </c>
    </row>
    <row r="67" spans="1:8" x14ac:dyDescent="0.35">
      <c r="A67">
        <v>67</v>
      </c>
      <c r="C67">
        <f t="shared" si="8"/>
        <v>16.439548525479559</v>
      </c>
      <c r="D67">
        <f t="shared" si="9"/>
        <v>15.455859108594359</v>
      </c>
      <c r="E67">
        <v>67</v>
      </c>
      <c r="G67">
        <f t="shared" si="10"/>
        <v>16.328745680798686</v>
      </c>
      <c r="H67">
        <f t="shared" si="11"/>
        <v>17.284252591672782</v>
      </c>
    </row>
    <row r="68" spans="1:8" x14ac:dyDescent="0.35">
      <c r="A68">
        <v>68</v>
      </c>
      <c r="C68">
        <f t="shared" si="8"/>
        <v>16.493361316978792</v>
      </c>
      <c r="D68">
        <f t="shared" si="9"/>
        <v>15.495913315450119</v>
      </c>
      <c r="E68">
        <v>68</v>
      </c>
      <c r="G68">
        <f t="shared" si="10"/>
        <v>16.419492753858229</v>
      </c>
      <c r="H68">
        <f t="shared" si="11"/>
        <v>17.398066069864786</v>
      </c>
    </row>
    <row r="69" spans="1:8" x14ac:dyDescent="0.35">
      <c r="A69">
        <v>69</v>
      </c>
      <c r="C69">
        <f t="shared" si="8"/>
        <v>16.547174108478018</v>
      </c>
      <c r="D69">
        <f t="shared" si="9"/>
        <v>15.535923418524753</v>
      </c>
      <c r="E69">
        <v>69</v>
      </c>
      <c r="G69">
        <f t="shared" si="10"/>
        <v>16.510239826917768</v>
      </c>
      <c r="H69">
        <f t="shared" si="11"/>
        <v>17.512012413069645</v>
      </c>
    </row>
    <row r="70" spans="1:8" x14ac:dyDescent="0.35">
      <c r="A70">
        <v>70</v>
      </c>
      <c r="C70">
        <f t="shared" si="8"/>
        <v>16.600986899977251</v>
      </c>
      <c r="D70">
        <f t="shared" si="9"/>
        <v>15.575891199359894</v>
      </c>
      <c r="E70">
        <v>70</v>
      </c>
      <c r="G70">
        <f t="shared" si="10"/>
        <v>16.600986899977308</v>
      </c>
      <c r="H70">
        <f t="shared" si="11"/>
        <v>17.626082600594678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1A</vt:lpstr>
      <vt:lpstr>Linear regression-1A</vt:lpstr>
      <vt:lpstr>1E</vt:lpstr>
      <vt:lpstr>XLSTAT_20211102_094400_1_HID</vt:lpstr>
      <vt:lpstr>Linear regression-1H</vt:lpstr>
      <vt:lpstr>1H</vt:lpstr>
      <vt:lpstr>pizza data</vt:lpstr>
      <vt:lpstr>edited pizza data</vt:lpstr>
      <vt:lpstr>XLSTAT_20211102_134409_1_HID</vt:lpstr>
      <vt:lpstr>Linear regression-Pizza</vt:lpstr>
      <vt:lpstr>XLSTAT_20211102_123449_1_HID</vt:lpstr>
      <vt:lpstr>XLSTAT_20211102_000608_1_HID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Nihit Parikh</dc:creator>
  <cp:lastModifiedBy>Nihit Parikh</cp:lastModifiedBy>
  <dcterms:created xsi:type="dcterms:W3CDTF">2015-06-05T18:17:20Z</dcterms:created>
  <dcterms:modified xsi:type="dcterms:W3CDTF">2021-11-02T19:38:52Z</dcterms:modified>
</cp:coreProperties>
</file>